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vronovaLG\Desktop\ЗАКУПКИ 2024\Аукционы\Совместные\АУТВР 2025-2026\180-689 от 14.11.24\"/>
    </mc:Choice>
  </mc:AlternateContent>
  <bookViews>
    <workbookView xWindow="0" yWindow="0" windowWidth="28740" windowHeight="12180"/>
  </bookViews>
  <sheets>
    <sheet name="НМЦК АУТВР_2025-2026_" sheetId="1" r:id="rId1"/>
  </sheets>
  <definedNames>
    <definedName name="_xlnm.Print_Titles" localSheetId="0">'НМЦК АУТВР_2025-2026_'!$7:$8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3" i="1"/>
  <c r="K14" i="1"/>
  <c r="K15" i="1"/>
  <c r="K16" i="1"/>
  <c r="K17" i="1"/>
  <c r="K18" i="1"/>
  <c r="K19" i="1"/>
  <c r="K10" i="1"/>
  <c r="P21" i="1" l="1"/>
  <c r="P20" i="1"/>
  <c r="O11" i="1"/>
  <c r="O12" i="1"/>
  <c r="O13" i="1"/>
  <c r="O14" i="1"/>
  <c r="O15" i="1"/>
  <c r="O16" i="1"/>
  <c r="O17" i="1"/>
  <c r="O18" i="1"/>
  <c r="O19" i="1"/>
  <c r="O10" i="1"/>
  <c r="P11" i="1"/>
  <c r="P13" i="1"/>
  <c r="P14" i="1"/>
  <c r="P15" i="1"/>
  <c r="P16" i="1"/>
  <c r="P17" i="1"/>
  <c r="P18" i="1"/>
  <c r="P19" i="1"/>
  <c r="P10" i="1"/>
  <c r="O20" i="1"/>
  <c r="J19" i="1" l="1"/>
  <c r="J18" i="1"/>
  <c r="J17" i="1"/>
  <c r="J16" i="1"/>
  <c r="J15" i="1"/>
  <c r="J14" i="1"/>
  <c r="J13" i="1"/>
  <c r="J11" i="1"/>
  <c r="J10" i="1"/>
</calcChain>
</file>

<file path=xl/sharedStrings.xml><?xml version="1.0" encoding="utf-8"?>
<sst xmlns="http://schemas.openxmlformats.org/spreadsheetml/2006/main" count="75" uniqueCount="53">
  <si>
    <t>Ед. изм.</t>
  </si>
  <si>
    <t>Реквизиты документов на основании которых выполнен расчет</t>
  </si>
  <si>
    <t xml:space="preserve">Коммерческое предложение от 07.10.2024 №705 </t>
  </si>
  <si>
    <t xml:space="preserve">Коммерческое предложение от 24.10.2024 №36-5543 </t>
  </si>
  <si>
    <t>№ п/п</t>
  </si>
  <si>
    <t>Основные характеристики объекта закупки</t>
  </si>
  <si>
    <t>Используемый метод определения НМЦК</t>
  </si>
  <si>
    <t>Обоснование применяемого метода определения НМЦК</t>
  </si>
  <si>
    <t xml:space="preserve">№1 </t>
  </si>
  <si>
    <t>№2</t>
  </si>
  <si>
    <t>№3</t>
  </si>
  <si>
    <t>коэффициент вариации</t>
  </si>
  <si>
    <t>Расчет НМЦК</t>
  </si>
  <si>
    <t>Техническое обслуживание</t>
  </si>
  <si>
    <t>Усл. ед.</t>
  </si>
  <si>
    <t>1 узел в месяц</t>
  </si>
  <si>
    <t>Сопоставимых рыночных цен</t>
  </si>
  <si>
    <t>Приоритетный</t>
  </si>
  <si>
    <t>Планово-предупредительные работы</t>
  </si>
  <si>
    <t>1 узел в год</t>
  </si>
  <si>
    <t>Метрологическая поверка оборудования узла АУТВР, в том числе:</t>
  </si>
  <si>
    <t>3.1.</t>
  </si>
  <si>
    <t>теплосчетчик</t>
  </si>
  <si>
    <t>Шт.</t>
  </si>
  <si>
    <t>За 1 прибор</t>
  </si>
  <si>
    <t>3.2</t>
  </si>
  <si>
    <t xml:space="preserve">вычислитель </t>
  </si>
  <si>
    <t>3.3</t>
  </si>
  <si>
    <t>расходомер (вихревой, вихреаккустический электромагнитный и прочие, за исключением счетчика воды с импульсным выходным сигналом)</t>
  </si>
  <si>
    <t>3.4</t>
  </si>
  <si>
    <t>расходомер (счетчик воды с импульсным выходом)</t>
  </si>
  <si>
    <t>3.5</t>
  </si>
  <si>
    <t>преобразователь давления</t>
  </si>
  <si>
    <t>3.6</t>
  </si>
  <si>
    <t>Преобразователь температуры</t>
  </si>
  <si>
    <t>4</t>
  </si>
  <si>
    <t>Пуско-наладочные работы после поверки вычислителя (теплосчетчика) и/или расходомера (вихревого, вихреаккустического электромагнитного и прочих, за исключением счетчиков воды с импульсным выходным сигналом)</t>
  </si>
  <si>
    <t>Дата формирования НМЦК 28.10.24</t>
  </si>
  <si>
    <t xml:space="preserve">   Работник контрактной службы/контрактный управляющий:</t>
  </si>
  <si>
    <t xml:space="preserve">    _______________________________________</t>
  </si>
  <si>
    <t xml:space="preserve"> (должность)</t>
  </si>
  <si>
    <t xml:space="preserve">    _______________/______________________/</t>
  </si>
  <si>
    <t xml:space="preserve">                (подпись/расшифровка подписи)</t>
  </si>
  <si>
    <t xml:space="preserve">    "____" ______________ 20__ г.</t>
  </si>
  <si>
    <t xml:space="preserve">    Ф.И.О. исполнителя/контактный телефон</t>
  </si>
  <si>
    <t>№ источника информации:</t>
  </si>
  <si>
    <t xml:space="preserve">Обоснование начальной (максимальной) цены контракта (договора)  на оказание услуг по техническому обслуживанию узлов автоматического учета тепловодоресурсов в 2025-2026 гг </t>
  </si>
  <si>
    <t>Среднее значение цены с учетом всех налогов и сборов, за единицу услуги, руб.</t>
  </si>
  <si>
    <t>1/3(гр.7+гр.8+гр.9)/3</t>
  </si>
  <si>
    <t>Договор №3245703207620000063; № 3245705406220000010 (прим ИПЦ 118,74%)</t>
  </si>
  <si>
    <t>Кол-во</t>
  </si>
  <si>
    <t>НМЦК, руб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</si>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</sst>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8" xfId="0" applyFont="1" applyBorder="1"/>
    <xf numFmtId="0" fontId="2" fillId="0" borderId="0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49" fontId="1" fillId="0" borderId="0" xfId="0" applyNumberFormat="1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5" fillId="0" borderId="0" xfId="0" applyFont="1" applyBorder="1"/>
    <xf numFmtId="0" fontId="5" fillId="0" borderId="0" xfId="0" applyFont="1" applyFill="1" applyBorder="1"/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2:P31"/>
  <sheetViews>
    <sheetView tabSelected="1" topLeftCell="A10" zoomScaleNormal="100" workbookViewId="0">
      <selection activeCell="S13" sqref="S13"/>
    </sheetView>
  </sheetViews>
  <sheetFormatPr defaultRowHeight="12.75" x14ac:dyDescent="0.2"/>
  <cols>
    <col min="1" max="1" width="5.85546875" style="15" customWidth="1"/>
    <col min="2" max="2" width="41.85546875" style="1" customWidth="1"/>
    <col min="3" max="3" width="7.5703125" style="1" customWidth="1"/>
    <col min="4" max="4" width="20.7109375" style="1" customWidth="1"/>
    <col min="5" max="5" width="9.5703125" style="16" customWidth="1"/>
    <col min="6" max="6" width="8.5703125" style="17" customWidth="1"/>
    <col min="7" max="7" width="14.28515625" style="17" customWidth="1"/>
    <col min="8" max="8" width="12.5703125" style="17" customWidth="1"/>
    <col min="9" max="9" width="11.28515625" style="17" customWidth="1"/>
    <col min="10" max="10" width="15" style="17" customWidth="1"/>
    <col min="11" max="11" width="14" style="18" customWidth="1"/>
    <col min="12" max="12" width="14.140625" style="19" customWidth="1"/>
    <col min="13" max="13" width="10.28515625" style="19" customWidth="1"/>
    <col min="14" max="14" width="10.28515625" style="34" customWidth="1"/>
    <col min="15" max="15" width="14.42578125" style="11" customWidth="1"/>
    <col min="16" max="16" width="15" style="11" customWidth="1"/>
    <col min="17" max="16384" width="9.140625" style="11"/>
  </cols>
  <sheetData>
    <row r="2" spans="1:16" s="20" customFormat="1" ht="33" customHeight="1" x14ac:dyDescent="0.2">
      <c r="A2" s="62" t="s">
        <v>46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42"/>
      <c r="N2" s="32"/>
    </row>
    <row r="3" spans="1:16" s="22" customFormat="1" x14ac:dyDescent="0.2">
      <c r="A3" s="21"/>
      <c r="B3" s="2" t="s">
        <v>45</v>
      </c>
      <c r="C3" s="63" t="s">
        <v>0</v>
      </c>
      <c r="D3" s="66" t="s">
        <v>1</v>
      </c>
      <c r="E3" s="67"/>
      <c r="F3" s="67"/>
      <c r="G3" s="67"/>
      <c r="H3" s="67"/>
      <c r="I3" s="67"/>
      <c r="J3" s="68"/>
      <c r="K3" s="3"/>
      <c r="L3" s="35"/>
      <c r="M3" s="35"/>
      <c r="N3" s="33"/>
    </row>
    <row r="4" spans="1:16" s="22" customFormat="1" ht="19.5" customHeight="1" x14ac:dyDescent="0.2">
      <c r="A4" s="23"/>
      <c r="B4" s="4">
        <v>1</v>
      </c>
      <c r="C4" s="64"/>
      <c r="D4" s="69" t="s">
        <v>2</v>
      </c>
      <c r="E4" s="70"/>
      <c r="F4" s="70"/>
      <c r="G4" s="70"/>
      <c r="H4" s="70"/>
      <c r="I4" s="70"/>
      <c r="J4" s="71"/>
      <c r="K4" s="13"/>
      <c r="L4" s="36"/>
      <c r="M4" s="36"/>
      <c r="N4" s="33"/>
    </row>
    <row r="5" spans="1:16" s="22" customFormat="1" ht="19.5" customHeight="1" x14ac:dyDescent="0.2">
      <c r="A5" s="23"/>
      <c r="B5" s="4">
        <v>2</v>
      </c>
      <c r="C5" s="64"/>
      <c r="D5" s="69" t="s">
        <v>49</v>
      </c>
      <c r="E5" s="70"/>
      <c r="F5" s="70"/>
      <c r="G5" s="70"/>
      <c r="H5" s="70"/>
      <c r="I5" s="70"/>
      <c r="J5" s="71"/>
      <c r="K5" s="13"/>
      <c r="L5" s="36"/>
      <c r="M5" s="36"/>
      <c r="N5" s="33"/>
    </row>
    <row r="6" spans="1:16" s="22" customFormat="1" ht="19.5" customHeight="1" x14ac:dyDescent="0.2">
      <c r="A6" s="23"/>
      <c r="B6" s="4">
        <v>3</v>
      </c>
      <c r="C6" s="64"/>
      <c r="D6" s="69" t="s">
        <v>3</v>
      </c>
      <c r="E6" s="70"/>
      <c r="F6" s="70"/>
      <c r="G6" s="70"/>
      <c r="H6" s="70"/>
      <c r="I6" s="70"/>
      <c r="J6" s="71"/>
      <c r="K6" s="13"/>
      <c r="L6" s="36"/>
      <c r="M6" s="36"/>
      <c r="N6" s="33"/>
    </row>
    <row r="7" spans="1:16" s="22" customFormat="1" ht="15" customHeight="1" x14ac:dyDescent="0.25">
      <c r="A7" s="72" t="s">
        <v>4</v>
      </c>
      <c r="B7" s="49"/>
      <c r="C7" s="64"/>
      <c r="D7" s="73" t="s">
        <v>5</v>
      </c>
      <c r="E7" s="58" t="s">
        <v>6</v>
      </c>
      <c r="F7" s="58" t="s">
        <v>7</v>
      </c>
      <c r="G7" s="59" t="s">
        <v>8</v>
      </c>
      <c r="H7" s="59" t="s">
        <v>9</v>
      </c>
      <c r="I7" s="59" t="s">
        <v>10</v>
      </c>
      <c r="J7" s="61" t="s">
        <v>47</v>
      </c>
      <c r="K7" s="51" t="s">
        <v>11</v>
      </c>
      <c r="L7" s="52" t="s">
        <v>12</v>
      </c>
      <c r="M7" s="46" t="s">
        <v>50</v>
      </c>
      <c r="N7" s="47" t="s">
        <v>50</v>
      </c>
      <c r="O7" s="46" t="s">
        <v>51</v>
      </c>
      <c r="P7" s="47"/>
    </row>
    <row r="8" spans="1:16" s="22" customFormat="1" ht="60.75" customHeight="1" x14ac:dyDescent="0.2">
      <c r="A8" s="72"/>
      <c r="B8" s="50"/>
      <c r="C8" s="65"/>
      <c r="D8" s="73"/>
      <c r="E8" s="58"/>
      <c r="F8" s="58"/>
      <c r="G8" s="60"/>
      <c r="H8" s="60"/>
      <c r="I8" s="60"/>
      <c r="J8" s="61"/>
      <c r="K8" s="51"/>
      <c r="L8" s="52"/>
      <c r="M8" s="41">
        <v>2025</v>
      </c>
      <c r="N8" s="41">
        <v>2026</v>
      </c>
      <c r="O8" s="41">
        <v>2025</v>
      </c>
      <c r="P8" s="41">
        <v>2026</v>
      </c>
    </row>
    <row r="9" spans="1:16" s="22" customFormat="1" x14ac:dyDescent="0.2">
      <c r="A9" s="24">
        <v>1</v>
      </c>
      <c r="B9" s="5">
        <v>2</v>
      </c>
      <c r="C9" s="6">
        <v>3</v>
      </c>
      <c r="D9" s="5">
        <v>4</v>
      </c>
      <c r="E9" s="6">
        <v>5</v>
      </c>
      <c r="F9" s="5">
        <v>6</v>
      </c>
      <c r="G9" s="7">
        <v>7</v>
      </c>
      <c r="H9" s="8">
        <v>8</v>
      </c>
      <c r="I9" s="7">
        <v>9</v>
      </c>
      <c r="J9" s="5">
        <v>10</v>
      </c>
      <c r="K9" s="6">
        <v>11</v>
      </c>
      <c r="L9" s="5">
        <v>12</v>
      </c>
      <c r="M9" s="6">
        <v>13</v>
      </c>
      <c r="N9" s="41">
        <v>14</v>
      </c>
      <c r="O9" s="6">
        <v>15</v>
      </c>
      <c r="P9" s="41">
        <v>16</v>
      </c>
    </row>
    <row r="10" spans="1:16" s="22" customFormat="1" ht="29.25" customHeight="1" x14ac:dyDescent="0.2">
      <c r="A10" s="24">
        <v>1</v>
      </c>
      <c r="B10" s="14" t="s">
        <v>13</v>
      </c>
      <c r="C10" s="14" t="s">
        <v>14</v>
      </c>
      <c r="D10" s="14" t="s">
        <v>15</v>
      </c>
      <c r="E10" s="53" t="s">
        <v>16</v>
      </c>
      <c r="F10" s="53" t="s">
        <v>17</v>
      </c>
      <c r="G10" s="31">
        <v>5000</v>
      </c>
      <c r="H10" s="37">
        <v>4501.37</v>
      </c>
      <c r="I10" s="26">
        <v>5500</v>
      </c>
      <c r="J10" s="25">
        <f>ROUND((G10+H10+I10)/3,2)</f>
        <v>5000.46</v>
      </c>
      <c r="K10" s="26">
        <f>STDEV(G10:I10)/J10*100</f>
        <v>9.9853844770857521</v>
      </c>
      <c r="L10" s="5" t="s">
        <v>48</v>
      </c>
      <c r="M10" s="41">
        <v>11</v>
      </c>
      <c r="N10" s="26">
        <v>11</v>
      </c>
      <c r="O10" s="26">
        <f>J10*M10</f>
        <v>55005.06</v>
      </c>
      <c r="P10" s="41">
        <f>J10*N10</f>
        <v>55005.06</v>
      </c>
    </row>
    <row r="11" spans="1:16" s="22" customFormat="1" ht="34.5" customHeight="1" x14ac:dyDescent="0.2">
      <c r="A11" s="24">
        <v>2</v>
      </c>
      <c r="B11" s="14" t="s">
        <v>18</v>
      </c>
      <c r="C11" s="14" t="s">
        <v>14</v>
      </c>
      <c r="D11" s="14" t="s">
        <v>19</v>
      </c>
      <c r="E11" s="54"/>
      <c r="F11" s="54"/>
      <c r="G11" s="31">
        <v>26500</v>
      </c>
      <c r="H11" s="37">
        <v>30521.119999999999</v>
      </c>
      <c r="I11" s="26">
        <v>25000</v>
      </c>
      <c r="J11" s="25">
        <f t="shared" ref="J11:J19" si="0">ROUND((G11+H11+I11)/3,2)</f>
        <v>27340.37</v>
      </c>
      <c r="K11" s="26">
        <f t="shared" ref="K11:K19" si="1">STDEV(G11:I11)/J11*100</f>
        <v>10.442008973289539</v>
      </c>
      <c r="L11" s="5" t="s">
        <v>48</v>
      </c>
      <c r="M11" s="41">
        <v>1</v>
      </c>
      <c r="N11" s="26">
        <v>1</v>
      </c>
      <c r="O11" s="26">
        <f t="shared" ref="O11:O19" si="2">J11*M11</f>
        <v>27340.37</v>
      </c>
      <c r="P11" s="41">
        <f t="shared" ref="P11:P19" si="3">J11*N11</f>
        <v>27340.37</v>
      </c>
    </row>
    <row r="12" spans="1:16" s="22" customFormat="1" ht="15" x14ac:dyDescent="0.2">
      <c r="A12" s="27">
        <v>3</v>
      </c>
      <c r="B12" s="56" t="s">
        <v>20</v>
      </c>
      <c r="C12" s="56"/>
      <c r="D12" s="56"/>
      <c r="E12" s="54"/>
      <c r="F12" s="54"/>
      <c r="G12" s="31"/>
      <c r="H12" s="38"/>
      <c r="I12" s="31"/>
      <c r="J12" s="25"/>
      <c r="K12" s="26"/>
      <c r="L12" s="5"/>
      <c r="M12" s="41"/>
      <c r="N12" s="31"/>
      <c r="O12" s="26">
        <f t="shared" si="2"/>
        <v>0</v>
      </c>
      <c r="P12" s="41"/>
    </row>
    <row r="13" spans="1:16" s="22" customFormat="1" ht="81.75" customHeight="1" x14ac:dyDescent="0.2">
      <c r="A13" s="28" t="s">
        <v>21</v>
      </c>
      <c r="B13" s="29" t="s">
        <v>22</v>
      </c>
      <c r="C13" s="14" t="s">
        <v>23</v>
      </c>
      <c r="D13" s="14" t="s">
        <v>24</v>
      </c>
      <c r="E13" s="54"/>
      <c r="F13" s="54"/>
      <c r="G13" s="31">
        <v>20000</v>
      </c>
      <c r="H13" s="37">
        <v>17861.75</v>
      </c>
      <c r="I13" s="26">
        <v>22000</v>
      </c>
      <c r="J13" s="25">
        <f t="shared" si="0"/>
        <v>19953.919999999998</v>
      </c>
      <c r="K13" s="26">
        <f t="shared" si="1"/>
        <v>10.371445061337612</v>
      </c>
      <c r="L13" s="5" t="s">
        <v>48</v>
      </c>
      <c r="M13" s="41"/>
      <c r="N13" s="26"/>
      <c r="O13" s="26">
        <f t="shared" si="2"/>
        <v>0</v>
      </c>
      <c r="P13" s="41">
        <f t="shared" si="3"/>
        <v>0</v>
      </c>
    </row>
    <row r="14" spans="1:16" s="22" customFormat="1" ht="81.75" customHeight="1" x14ac:dyDescent="0.2">
      <c r="A14" s="28" t="s">
        <v>25</v>
      </c>
      <c r="B14" s="29" t="s">
        <v>26</v>
      </c>
      <c r="C14" s="14" t="s">
        <v>23</v>
      </c>
      <c r="D14" s="14" t="s">
        <v>24</v>
      </c>
      <c r="E14" s="54"/>
      <c r="F14" s="54"/>
      <c r="G14" s="31">
        <v>10000</v>
      </c>
      <c r="H14" s="37">
        <v>8107.2</v>
      </c>
      <c r="I14" s="26">
        <v>10500</v>
      </c>
      <c r="J14" s="25">
        <f t="shared" si="0"/>
        <v>9535.73</v>
      </c>
      <c r="K14" s="26">
        <f t="shared" si="1"/>
        <v>13.236041347228639</v>
      </c>
      <c r="L14" s="5" t="s">
        <v>48</v>
      </c>
      <c r="M14" s="41"/>
      <c r="N14" s="26"/>
      <c r="O14" s="26">
        <f t="shared" si="2"/>
        <v>0</v>
      </c>
      <c r="P14" s="41">
        <f t="shared" si="3"/>
        <v>0</v>
      </c>
    </row>
    <row r="15" spans="1:16" s="22" customFormat="1" ht="51" x14ac:dyDescent="0.2">
      <c r="A15" s="28" t="s">
        <v>27</v>
      </c>
      <c r="B15" s="29" t="s">
        <v>28</v>
      </c>
      <c r="C15" s="14" t="s">
        <v>23</v>
      </c>
      <c r="D15" s="14" t="s">
        <v>24</v>
      </c>
      <c r="E15" s="54"/>
      <c r="F15" s="54"/>
      <c r="G15" s="31">
        <v>13000</v>
      </c>
      <c r="H15" s="37">
        <v>14090.92</v>
      </c>
      <c r="I15" s="26">
        <v>12000</v>
      </c>
      <c r="J15" s="25">
        <f t="shared" si="0"/>
        <v>13030.31</v>
      </c>
      <c r="K15" s="26">
        <f t="shared" si="1"/>
        <v>8.0258213826555451</v>
      </c>
      <c r="L15" s="5" t="s">
        <v>48</v>
      </c>
      <c r="M15" s="41"/>
      <c r="N15" s="26"/>
      <c r="O15" s="26">
        <f t="shared" si="2"/>
        <v>0</v>
      </c>
      <c r="P15" s="41">
        <f t="shared" si="3"/>
        <v>0</v>
      </c>
    </row>
    <row r="16" spans="1:16" s="22" customFormat="1" ht="25.5" x14ac:dyDescent="0.2">
      <c r="A16" s="28" t="s">
        <v>29</v>
      </c>
      <c r="B16" s="29" t="s">
        <v>30</v>
      </c>
      <c r="C16" s="14" t="s">
        <v>23</v>
      </c>
      <c r="D16" s="14" t="s">
        <v>24</v>
      </c>
      <c r="E16" s="54"/>
      <c r="F16" s="54"/>
      <c r="G16" s="31">
        <v>5500</v>
      </c>
      <c r="H16" s="37">
        <v>5671.02</v>
      </c>
      <c r="I16" s="26">
        <v>5500</v>
      </c>
      <c r="J16" s="25">
        <f t="shared" si="0"/>
        <v>5557.01</v>
      </c>
      <c r="K16" s="26">
        <f t="shared" si="1"/>
        <v>1.7768268014059729</v>
      </c>
      <c r="L16" s="5" t="s">
        <v>48</v>
      </c>
      <c r="M16" s="41"/>
      <c r="N16" s="26"/>
      <c r="O16" s="26">
        <f t="shared" si="2"/>
        <v>0</v>
      </c>
      <c r="P16" s="41">
        <f t="shared" si="3"/>
        <v>0</v>
      </c>
    </row>
    <row r="17" spans="1:16" s="22" customFormat="1" ht="25.5" x14ac:dyDescent="0.2">
      <c r="A17" s="28" t="s">
        <v>31</v>
      </c>
      <c r="B17" s="29" t="s">
        <v>32</v>
      </c>
      <c r="C17" s="14" t="s">
        <v>23</v>
      </c>
      <c r="D17" s="14" t="s">
        <v>24</v>
      </c>
      <c r="E17" s="54"/>
      <c r="F17" s="54"/>
      <c r="G17" s="31">
        <v>6500</v>
      </c>
      <c r="H17" s="37">
        <v>5911.25</v>
      </c>
      <c r="I17" s="26">
        <v>7000</v>
      </c>
      <c r="J17" s="25">
        <f t="shared" si="0"/>
        <v>6470.42</v>
      </c>
      <c r="K17" s="26">
        <f t="shared" si="1"/>
        <v>8.4225991757288625</v>
      </c>
      <c r="L17" s="5" t="s">
        <v>48</v>
      </c>
      <c r="M17" s="41"/>
      <c r="N17" s="26"/>
      <c r="O17" s="26">
        <f t="shared" si="2"/>
        <v>0</v>
      </c>
      <c r="P17" s="41">
        <f t="shared" si="3"/>
        <v>0</v>
      </c>
    </row>
    <row r="18" spans="1:16" s="22" customFormat="1" ht="25.5" x14ac:dyDescent="0.2">
      <c r="A18" s="28" t="s">
        <v>33</v>
      </c>
      <c r="B18" s="14" t="s">
        <v>34</v>
      </c>
      <c r="C18" s="14" t="s">
        <v>23</v>
      </c>
      <c r="D18" s="14" t="s">
        <v>24</v>
      </c>
      <c r="E18" s="54"/>
      <c r="F18" s="54"/>
      <c r="G18" s="31">
        <v>6500</v>
      </c>
      <c r="H18" s="37">
        <v>5911.25</v>
      </c>
      <c r="I18" s="26">
        <v>7000</v>
      </c>
      <c r="J18" s="25">
        <f t="shared" si="0"/>
        <v>6470.42</v>
      </c>
      <c r="K18" s="26">
        <f t="shared" si="1"/>
        <v>8.4225991757288625</v>
      </c>
      <c r="L18" s="5" t="s">
        <v>48</v>
      </c>
      <c r="M18" s="41"/>
      <c r="N18" s="26"/>
      <c r="O18" s="26">
        <f t="shared" si="2"/>
        <v>0</v>
      </c>
      <c r="P18" s="41">
        <f t="shared" si="3"/>
        <v>0</v>
      </c>
    </row>
    <row r="19" spans="1:16" s="22" customFormat="1" ht="108.75" customHeight="1" x14ac:dyDescent="0.2">
      <c r="A19" s="28" t="s">
        <v>35</v>
      </c>
      <c r="B19" s="14" t="s">
        <v>36</v>
      </c>
      <c r="C19" s="14" t="s">
        <v>14</v>
      </c>
      <c r="D19" s="14" t="s">
        <v>19</v>
      </c>
      <c r="E19" s="55"/>
      <c r="F19" s="55"/>
      <c r="G19" s="31">
        <v>30000</v>
      </c>
      <c r="H19" s="37">
        <v>21857.07</v>
      </c>
      <c r="I19" s="26">
        <v>35000</v>
      </c>
      <c r="J19" s="25">
        <f t="shared" si="0"/>
        <v>28952.36</v>
      </c>
      <c r="K19" s="26">
        <f t="shared" si="1"/>
        <v>22.912817117573823</v>
      </c>
      <c r="L19" s="5" t="s">
        <v>48</v>
      </c>
      <c r="M19" s="41"/>
      <c r="N19" s="26"/>
      <c r="O19" s="26">
        <f t="shared" si="2"/>
        <v>0</v>
      </c>
      <c r="P19" s="41">
        <f t="shared" si="3"/>
        <v>0</v>
      </c>
    </row>
    <row r="20" spans="1:16" s="22" customFormat="1" x14ac:dyDescent="0.2">
      <c r="A20" s="30"/>
      <c r="B20" s="57" t="s">
        <v>37</v>
      </c>
      <c r="C20" s="57"/>
      <c r="D20" s="57"/>
      <c r="E20" s="52"/>
      <c r="F20" s="52"/>
      <c r="G20" s="57"/>
      <c r="H20" s="57"/>
      <c r="I20" s="57"/>
      <c r="J20" s="52"/>
      <c r="K20" s="52"/>
      <c r="L20" s="52"/>
      <c r="M20" s="40"/>
      <c r="N20" s="43"/>
      <c r="O20" s="44">
        <f>SUM(O10:O19)</f>
        <v>82345.429999999993</v>
      </c>
      <c r="P20" s="44">
        <f>SUM(P10:P19)</f>
        <v>82345.429999999993</v>
      </c>
    </row>
    <row r="21" spans="1:16" ht="21.75" customHeight="1" x14ac:dyDescent="0.2">
      <c r="M21" s="19" t="s">
        <v>52</v>
      </c>
      <c r="O21" s="39"/>
      <c r="P21" s="45">
        <f>O20+P20</f>
        <v>164690.85999999999</v>
      </c>
    </row>
    <row r="23" spans="1:16" x14ac:dyDescent="0.2">
      <c r="B23" s="9" t="s">
        <v>38</v>
      </c>
      <c r="C23" s="9"/>
      <c r="D23" s="10"/>
      <c r="E23" s="11"/>
      <c r="F23" s="11"/>
    </row>
    <row r="24" spans="1:16" x14ac:dyDescent="0.2">
      <c r="B24" s="9" t="s">
        <v>39</v>
      </c>
      <c r="C24" s="9"/>
      <c r="D24" s="11"/>
      <c r="E24" s="11"/>
      <c r="F24" s="11"/>
    </row>
    <row r="25" spans="1:16" x14ac:dyDescent="0.2">
      <c r="B25" s="48" t="s">
        <v>40</v>
      </c>
      <c r="C25" s="48"/>
      <c r="D25" s="48"/>
      <c r="E25" s="48"/>
      <c r="F25" s="48"/>
    </row>
    <row r="26" spans="1:16" x14ac:dyDescent="0.2">
      <c r="B26" s="9" t="s">
        <v>41</v>
      </c>
      <c r="C26" s="9"/>
      <c r="D26" s="11"/>
      <c r="E26" s="11"/>
      <c r="F26" s="11"/>
    </row>
    <row r="27" spans="1:16" x14ac:dyDescent="0.2">
      <c r="B27" s="9" t="s">
        <v>42</v>
      </c>
      <c r="C27" s="9"/>
      <c r="D27" s="9"/>
      <c r="E27" s="9"/>
      <c r="F27" s="9"/>
    </row>
    <row r="28" spans="1:16" x14ac:dyDescent="0.2">
      <c r="B28" s="9" t="s">
        <v>43</v>
      </c>
      <c r="C28" s="9"/>
      <c r="D28" s="11"/>
      <c r="E28" s="11"/>
      <c r="F28" s="11"/>
    </row>
    <row r="29" spans="1:16" x14ac:dyDescent="0.2">
      <c r="B29" s="9"/>
      <c r="C29" s="9"/>
      <c r="D29" s="11"/>
      <c r="E29" s="11"/>
      <c r="F29" s="11"/>
    </row>
    <row r="30" spans="1:16" x14ac:dyDescent="0.2">
      <c r="B30" s="12"/>
      <c r="C30" s="12"/>
      <c r="D30" s="12"/>
      <c r="E30" s="12"/>
      <c r="F30" s="12"/>
    </row>
    <row r="31" spans="1:16" x14ac:dyDescent="0.2">
      <c r="B31" s="11" t="s">
        <v>44</v>
      </c>
      <c r="C31" s="11"/>
      <c r="D31" s="11"/>
      <c r="E31" s="11"/>
      <c r="F31" s="11"/>
    </row>
  </sheetData>
  <mergeCells count="24">
    <mergeCell ref="A2:L2"/>
    <mergeCell ref="C3:C8"/>
    <mergeCell ref="D3:J3"/>
    <mergeCell ref="D4:J4"/>
    <mergeCell ref="D5:J5"/>
    <mergeCell ref="D6:J6"/>
    <mergeCell ref="A7:A8"/>
    <mergeCell ref="D7:D8"/>
    <mergeCell ref="O7:P7"/>
    <mergeCell ref="M7:N7"/>
    <mergeCell ref="B25:F25"/>
    <mergeCell ref="B7:B8"/>
    <mergeCell ref="K7:K8"/>
    <mergeCell ref="L7:L8"/>
    <mergeCell ref="E10:E19"/>
    <mergeCell ref="F10:F19"/>
    <mergeCell ref="B12:D12"/>
    <mergeCell ref="B20:L20"/>
    <mergeCell ref="E7:E8"/>
    <mergeCell ref="F7:F8"/>
    <mergeCell ref="G7:G8"/>
    <mergeCell ref="H7:H8"/>
    <mergeCell ref="I7:I8"/>
    <mergeCell ref="J7:J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7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НМЦК АУТВР_2025-2026_</vt:lpstr>
      <vt:lpstr>'НМЦК АУТВР_2025-2026_'!Заголовки_для_печати</vt:lpstr>
    </vt:vector>
  </TitlesOfParts>
  <Company>УМЗ Администрации г.Норильска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Елина Ирина Дмитриевна</dc:creator>
  <cp:lastModifiedBy>Гавронова Лиана Геннадьевна</cp:lastModifiedBy>
  <dcterms:created xsi:type="dcterms:W3CDTF">2024-10-28T09:24:23Z</dcterms:created>
  <dcterms:modified xsi:type="dcterms:W3CDTF">2024-11-20T06:05:46Z</dcterms:modified>
</cp:coreProperties>
</file>