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4 год\на 01.01.2025\"/>
    </mc:Choice>
  </mc:AlternateContent>
  <bookViews>
    <workbookView xWindow="0" yWindow="0" windowWidth="28800" windowHeight="12135" tabRatio="862"/>
  </bookViews>
  <sheets>
    <sheet name="доходы" sheetId="1" r:id="rId1"/>
    <sheet name="расходы" sheetId="2" r:id="rId2"/>
    <sheet name="источники" sheetId="3" r:id="rId3"/>
    <sheet name="резервный фонд" sheetId="4" state="hidden" r:id="rId4"/>
    <sheet name="Лист1" sheetId="5" state="hidden" r:id="rId5"/>
  </sheets>
  <externalReferences>
    <externalReference r:id="rId6"/>
  </externalReferences>
  <definedNames>
    <definedName name="_xlnm._FilterDatabase" localSheetId="0" hidden="1">доходы!$A$13:$FY$72</definedName>
    <definedName name="_xlnm._FilterDatabase" localSheetId="1" hidden="1">расходы!$A$6:$H$57</definedName>
    <definedName name="Z_065ABCAB_CCF1_4927_9CB6_F20006685930_.wvu.FilterData" localSheetId="0" hidden="1">доходы!$A$13:$FY$72</definedName>
    <definedName name="Z_34FCE91F_37BB_4E1C_80D8_8DC0E1239857_.wvu.FilterData" localSheetId="0" hidden="1">доходы!$A$13:$FY$72</definedName>
    <definedName name="Z_34FCE91F_37BB_4E1C_80D8_8DC0E1239857_.wvu.FilterData" localSheetId="1" hidden="1">расходы!$A$6:$H$57</definedName>
    <definedName name="Z_34FCE91F_37BB_4E1C_80D8_8DC0E1239857_.wvu.PrintArea" localSheetId="0" hidden="1">доходы!$A$1:$D$72</definedName>
    <definedName name="Z_34FCE91F_37BB_4E1C_80D8_8DC0E1239857_.wvu.PrintArea" localSheetId="2" hidden="1">источники!$A$1:$C$28</definedName>
    <definedName name="Z_34FCE91F_37BB_4E1C_80D8_8DC0E1239857_.wvu.PrintArea" localSheetId="1" hidden="1">расходы!$A$1:$E$57</definedName>
    <definedName name="Z_34FCE91F_37BB_4E1C_80D8_8DC0E1239857_.wvu.PrintTitles" localSheetId="0" hidden="1">доходы!$12:$13</definedName>
    <definedName name="Z_34FCE91F_37BB_4E1C_80D8_8DC0E1239857_.wvu.PrintTitles" localSheetId="2" hidden="1">источники!$3:$4</definedName>
    <definedName name="Z_34FCE91F_37BB_4E1C_80D8_8DC0E1239857_.wvu.PrintTitles" localSheetId="1" hidden="1">расходы!$4:$5</definedName>
    <definedName name="Z_34FCE91F_37BB_4E1C_80D8_8DC0E1239857_.wvu.Rows" localSheetId="3" hidden="1">'резервный фонд'!$32:$32</definedName>
    <definedName name="Z_354784A5_404C_43C6_9215_508293194394_.wvu.FilterData" localSheetId="0" hidden="1">доходы!$A$13:$FY$72</definedName>
    <definedName name="Z_354784A5_404C_43C6_9215_508293194394_.wvu.FilterData" localSheetId="1" hidden="1">расходы!$A$6:$H$57</definedName>
    <definedName name="Z_354784A5_404C_43C6_9215_508293194394_.wvu.PrintArea" localSheetId="0" hidden="1">доходы!$A$1:$D$72</definedName>
    <definedName name="Z_354784A5_404C_43C6_9215_508293194394_.wvu.PrintArea" localSheetId="2" hidden="1">источники!$A$1:$C$28</definedName>
    <definedName name="Z_354784A5_404C_43C6_9215_508293194394_.wvu.PrintArea" localSheetId="1" hidden="1">расходы!$A$1:$E$57</definedName>
    <definedName name="Z_354784A5_404C_43C6_9215_508293194394_.wvu.PrintTitles" localSheetId="0" hidden="1">доходы!$12:$13</definedName>
    <definedName name="Z_354784A5_404C_43C6_9215_508293194394_.wvu.PrintTitles" localSheetId="2" hidden="1">источники!$3:$4</definedName>
    <definedName name="Z_354784A5_404C_43C6_9215_508293194394_.wvu.PrintTitles" localSheetId="1" hidden="1">расходы!$4:$5</definedName>
    <definedName name="Z_354784A5_404C_43C6_9215_508293194394_.wvu.Rows" localSheetId="3" hidden="1">'резервный фонд'!$32:$32</definedName>
    <definedName name="Z_50C8BC64_9E0A_4CD2_99EA_B32AA9EF2D08_.wvu.FilterData" localSheetId="0" hidden="1">доходы!$A$13:$FY$72</definedName>
    <definedName name="Z_67DC2648_8189_41D0_82E7_D8DFBA19FB11_.wvu.FilterData" localSheetId="0" hidden="1">доходы!$A$13:$FY$72</definedName>
    <definedName name="Z_67DC2648_8189_41D0_82E7_D8DFBA19FB11_.wvu.FilterData" localSheetId="1" hidden="1">расходы!$A$6:$H$57</definedName>
    <definedName name="Z_6943B490_3070_4625_8DEE_85B509FE6D1B_.wvu.PrintArea" localSheetId="1" hidden="1">расходы!$A$1:$E$54</definedName>
    <definedName name="Z_6943B490_3070_4625_8DEE_85B509FE6D1B_.wvu.PrintTitles" localSheetId="2" hidden="1">источники!$3:$4</definedName>
    <definedName name="Z_6943B490_3070_4625_8DEE_85B509FE6D1B_.wvu.PrintTitles" localSheetId="1" hidden="1">расходы!$4:$5</definedName>
    <definedName name="Z_87167B54_14FD_40B4_B520_8ADAF9DCA900_.wvu.Cols" localSheetId="0" hidden="1">доходы!$C:$D</definedName>
    <definedName name="Z_87167B54_14FD_40B4_B520_8ADAF9DCA900_.wvu.FilterData" localSheetId="0" hidden="1">доходы!$A$13:$FY$72</definedName>
    <definedName name="Z_87167B54_14FD_40B4_B520_8ADAF9DCA900_.wvu.FilterData" localSheetId="1" hidden="1">расходы!$A$6:$H$57</definedName>
    <definedName name="Z_87167B54_14FD_40B4_B520_8ADAF9DCA900_.wvu.PrintArea" localSheetId="0" hidden="1">доходы!$A$1:$D$72</definedName>
    <definedName name="Z_87167B54_14FD_40B4_B520_8ADAF9DCA900_.wvu.PrintArea" localSheetId="2" hidden="1">источники!$A$1:$C$28</definedName>
    <definedName name="Z_87167B54_14FD_40B4_B520_8ADAF9DCA900_.wvu.PrintArea" localSheetId="1" hidden="1">расходы!$A$1:$E$57</definedName>
    <definedName name="Z_87167B54_14FD_40B4_B520_8ADAF9DCA900_.wvu.PrintTitles" localSheetId="0" hidden="1">доходы!$12:$13</definedName>
    <definedName name="Z_87167B54_14FD_40B4_B520_8ADAF9DCA900_.wvu.PrintTitles" localSheetId="2" hidden="1">источники!$3:$4</definedName>
    <definedName name="Z_87167B54_14FD_40B4_B520_8ADAF9DCA900_.wvu.PrintTitles" localSheetId="1" hidden="1">расходы!$4:$5</definedName>
    <definedName name="Z_87167B54_14FD_40B4_B520_8ADAF9DCA900_.wvu.Rows" localSheetId="3" hidden="1">'резервный фонд'!$32:$32</definedName>
    <definedName name="Z_8E5CDAAA_96D9_497C_8A71_ECC430BA02A8_.wvu.FilterData" localSheetId="0" hidden="1">доходы!$A$13:$FY$72</definedName>
    <definedName name="Z_8F1248FC_EA8E_4DC7_8B97_6406CD1514A9_.wvu.FilterData" localSheetId="0" hidden="1">доходы!$A$13:$FY$72</definedName>
    <definedName name="Z_8F1248FC_EA8E_4DC7_8B97_6406CD1514A9_.wvu.FilterData" localSheetId="1" hidden="1">расходы!$A$6:$H$57</definedName>
    <definedName name="Z_8F1248FC_EA8E_4DC7_8B97_6406CD1514A9_.wvu.PrintArea" localSheetId="0" hidden="1">доходы!$A$1:$D$72</definedName>
    <definedName name="Z_8F1248FC_EA8E_4DC7_8B97_6406CD1514A9_.wvu.PrintArea" localSheetId="2" hidden="1">источники!$A$1:$C$28</definedName>
    <definedName name="Z_8F1248FC_EA8E_4DC7_8B97_6406CD1514A9_.wvu.PrintArea" localSheetId="1" hidden="1">расходы!$A$1:$E$57</definedName>
    <definedName name="Z_8F1248FC_EA8E_4DC7_8B97_6406CD1514A9_.wvu.PrintTitles" localSheetId="0" hidden="1">доходы!$12:$13</definedName>
    <definedName name="Z_8F1248FC_EA8E_4DC7_8B97_6406CD1514A9_.wvu.PrintTitles" localSheetId="2" hidden="1">источники!$3:$4</definedName>
    <definedName name="Z_8F1248FC_EA8E_4DC7_8B97_6406CD1514A9_.wvu.PrintTitles" localSheetId="1" hidden="1">расходы!$4:$5</definedName>
    <definedName name="Z_8F1248FC_EA8E_4DC7_8B97_6406CD1514A9_.wvu.Rows" localSheetId="3" hidden="1">'резервный фонд'!$32:$32</definedName>
    <definedName name="Z_A4D09F0F_4C69_4056_BD3D_99C01656B021_.wvu.PrintTitles" localSheetId="2" hidden="1">источники!$3:$4</definedName>
    <definedName name="Z_A4D09F0F_4C69_4056_BD3D_99C01656B021_.wvu.PrintTitles" localSheetId="1" hidden="1">расходы!$4:$5</definedName>
    <definedName name="Z_B1E9D3A3_6A2B_4E76_A163_C3C5D3CBC4BC_.wvu.FilterData" localSheetId="0" hidden="1">доходы!$A$13:$FY$72</definedName>
    <definedName name="Z_B1E9D3A3_6A2B_4E76_A163_C3C5D3CBC4BC_.wvu.FilterData" localSheetId="1" hidden="1">расходы!$A$6:$H$57</definedName>
    <definedName name="Z_B1E9D3A3_6A2B_4E76_A163_C3C5D3CBC4BC_.wvu.PrintArea" localSheetId="0" hidden="1">доходы!$A$1:$D$72</definedName>
    <definedName name="Z_B1E9D3A3_6A2B_4E76_A163_C3C5D3CBC4BC_.wvu.PrintArea" localSheetId="2" hidden="1">источники!$A$1:$C$28</definedName>
    <definedName name="Z_B1E9D3A3_6A2B_4E76_A163_C3C5D3CBC4BC_.wvu.PrintArea" localSheetId="1" hidden="1">расходы!$A$1:$E$57</definedName>
    <definedName name="Z_B1E9D3A3_6A2B_4E76_A163_C3C5D3CBC4BC_.wvu.PrintTitles" localSheetId="0" hidden="1">доходы!$12:$13</definedName>
    <definedName name="Z_B1E9D3A3_6A2B_4E76_A163_C3C5D3CBC4BC_.wvu.PrintTitles" localSheetId="2" hidden="1">источники!$3:$4</definedName>
    <definedName name="Z_B1E9D3A3_6A2B_4E76_A163_C3C5D3CBC4BC_.wvu.PrintTitles" localSheetId="1" hidden="1">расходы!$4:$5</definedName>
    <definedName name="Z_B1E9D3A3_6A2B_4E76_A163_C3C5D3CBC4BC_.wvu.Rows" localSheetId="3" hidden="1">'резервный фонд'!$32:$32</definedName>
    <definedName name="Z_B358A58E_8635_4813_99A2_4F1FD4FD075C_.wvu.FilterData" localSheetId="0" hidden="1">доходы!$A$13:$FY$72</definedName>
    <definedName name="Z_B358A58E_8635_4813_99A2_4F1FD4FD075C_.wvu.FilterData" localSheetId="1" hidden="1">расходы!$A$6:$H$57</definedName>
    <definedName name="Z_B358A58E_8635_4813_99A2_4F1FD4FD075C_.wvu.PrintArea" localSheetId="0" hidden="1">доходы!$A$1:$D$72</definedName>
    <definedName name="Z_B358A58E_8635_4813_99A2_4F1FD4FD075C_.wvu.PrintArea" localSheetId="2" hidden="1">источники!$A$1:$C$28</definedName>
    <definedName name="Z_B358A58E_8635_4813_99A2_4F1FD4FD075C_.wvu.PrintArea" localSheetId="1" hidden="1">расходы!$A$1:$E$57</definedName>
    <definedName name="Z_B358A58E_8635_4813_99A2_4F1FD4FD075C_.wvu.PrintTitles" localSheetId="0" hidden="1">доходы!$12:$13</definedName>
    <definedName name="Z_B358A58E_8635_4813_99A2_4F1FD4FD075C_.wvu.PrintTitles" localSheetId="2" hidden="1">источники!$3:$4</definedName>
    <definedName name="Z_B358A58E_8635_4813_99A2_4F1FD4FD075C_.wvu.PrintTitles" localSheetId="1" hidden="1">расходы!$4:$5</definedName>
    <definedName name="Z_B358A58E_8635_4813_99A2_4F1FD4FD075C_.wvu.Rows" localSheetId="3" hidden="1">'резервный фонд'!$32:$32</definedName>
    <definedName name="Z_BF4DF944_F08E_4CFE_B0AA_35AED6912BB6_.wvu.FilterData" localSheetId="1" hidden="1">расходы!$A$6:$H$57</definedName>
    <definedName name="Z_DE0F5E73_EF4C_476D_B6AE_BFEFF57E867A_.wvu.FilterData" localSheetId="0" hidden="1">доходы!$A$13:$FY$72</definedName>
    <definedName name="Z_DE0F5E73_EF4C_476D_B6AE_BFEFF57E867A_.wvu.FilterData" localSheetId="1" hidden="1">расходы!$A$6:$H$57</definedName>
    <definedName name="Z_DE0F5E73_EF4C_476D_B6AE_BFEFF57E867A_.wvu.PrintArea" localSheetId="0" hidden="1">доходы!$A$1:$D$72</definedName>
    <definedName name="Z_DE0F5E73_EF4C_476D_B6AE_BFEFF57E867A_.wvu.PrintArea" localSheetId="2" hidden="1">источники!$A$1:$C$28</definedName>
    <definedName name="Z_DE0F5E73_EF4C_476D_B6AE_BFEFF57E867A_.wvu.PrintArea" localSheetId="1" hidden="1">расходы!$A$1:$E$57</definedName>
    <definedName name="Z_DE0F5E73_EF4C_476D_B6AE_BFEFF57E867A_.wvu.PrintTitles" localSheetId="0" hidden="1">доходы!$12:$13</definedName>
    <definedName name="Z_DE0F5E73_EF4C_476D_B6AE_BFEFF57E867A_.wvu.PrintTitles" localSheetId="2" hidden="1">источники!$3:$4</definedName>
    <definedName name="Z_DE0F5E73_EF4C_476D_B6AE_BFEFF57E867A_.wvu.PrintTitles" localSheetId="1" hidden="1">расходы!$4:$5</definedName>
    <definedName name="Z_DE0F5E73_EF4C_476D_B6AE_BFEFF57E867A_.wvu.Rows" localSheetId="3" hidden="1">'резервный фонд'!$32:$32</definedName>
    <definedName name="Z_E5E7247F_434B_4F14_8E65_113AD1B895BC_.wvu.FilterData" localSheetId="1" hidden="1">расходы!$A$6:$H$57</definedName>
    <definedName name="Z_EC1DDABA_87E5_4CA0_BDFA_3176D5C21D42_.wvu.FilterData" localSheetId="0" hidden="1">доходы!$A$13:$FY$72</definedName>
    <definedName name="Z_EC1DDABA_87E5_4CA0_BDFA_3176D5C21D42_.wvu.FilterData" localSheetId="1" hidden="1">расходы!$A$6:$H$57</definedName>
    <definedName name="Z_EC1DDABA_87E5_4CA0_BDFA_3176D5C21D42_.wvu.PrintArea" localSheetId="0" hidden="1">доходы!$A$1:$D$72</definedName>
    <definedName name="Z_EC1DDABA_87E5_4CA0_BDFA_3176D5C21D42_.wvu.PrintArea" localSheetId="2" hidden="1">источники!$A$1:$C$28</definedName>
    <definedName name="Z_EC1DDABA_87E5_4CA0_BDFA_3176D5C21D42_.wvu.PrintArea" localSheetId="1" hidden="1">расходы!$A$1:$E$57</definedName>
    <definedName name="Z_EC1DDABA_87E5_4CA0_BDFA_3176D5C21D42_.wvu.PrintTitles" localSheetId="0" hidden="1">доходы!$12:$13</definedName>
    <definedName name="Z_EC1DDABA_87E5_4CA0_BDFA_3176D5C21D42_.wvu.PrintTitles" localSheetId="2" hidden="1">источники!$3:$4</definedName>
    <definedName name="Z_EC1DDABA_87E5_4CA0_BDFA_3176D5C21D42_.wvu.PrintTitles" localSheetId="1" hidden="1">расходы!$3:$4</definedName>
    <definedName name="Z_EC1DDABA_87E5_4CA0_BDFA_3176D5C21D42_.wvu.Rows" localSheetId="3" hidden="1">'резервный фонд'!$32:$32</definedName>
    <definedName name="Z_F0D823A9_FA9E_4B77_A010_6DB1151CFCC8_.wvu.FilterData" localSheetId="0" hidden="1">доходы!$A$13:$FY$72</definedName>
    <definedName name="Z_F8C4027D_D6CA_4157_8FAE_71E83CC44D4D_.wvu.FilterData" localSheetId="0" hidden="1">доходы!$A$13:$FY$72</definedName>
    <definedName name="Z_F8C4027D_D6CA_4157_8FAE_71E83CC44D4D_.wvu.FilterData" localSheetId="1" hidden="1">расходы!$A$6:$H$57</definedName>
    <definedName name="Z_F8C4027D_D6CA_4157_8FAE_71E83CC44D4D_.wvu.PrintArea" localSheetId="0" hidden="1">доходы!$A$1:$D$72</definedName>
    <definedName name="Z_F8C4027D_D6CA_4157_8FAE_71E83CC44D4D_.wvu.PrintArea" localSheetId="2" hidden="1">источники!$A$1:$C$28</definedName>
    <definedName name="Z_F8C4027D_D6CA_4157_8FAE_71E83CC44D4D_.wvu.PrintArea" localSheetId="1" hidden="1">расходы!$A$1:$E$57</definedName>
    <definedName name="Z_F8C4027D_D6CA_4157_8FAE_71E83CC44D4D_.wvu.PrintTitles" localSheetId="0" hidden="1">доходы!$12:$13</definedName>
    <definedName name="Z_F8C4027D_D6CA_4157_8FAE_71E83CC44D4D_.wvu.PrintTitles" localSheetId="2" hidden="1">источники!$3:$4</definedName>
    <definedName name="Z_F8C4027D_D6CA_4157_8FAE_71E83CC44D4D_.wvu.PrintTitles" localSheetId="1" hidden="1">расходы!$4:$5</definedName>
    <definedName name="Z_F8C4027D_D6CA_4157_8FAE_71E83CC44D4D_.wvu.Rows" localSheetId="3" hidden="1">'резервный фонд'!$32:$32</definedName>
    <definedName name="алина">#REF!</definedName>
    <definedName name="второй">#REF!</definedName>
    <definedName name="_xlnm.Print_Titles" localSheetId="0">доходы!$12:$13</definedName>
    <definedName name="_xlnm.Print_Titles" localSheetId="2">источники!$3:$4</definedName>
    <definedName name="_xlnm.Print_Titles" localSheetId="1">расходы!$3:$4</definedName>
    <definedName name="квартал">#REF!</definedName>
    <definedName name="Лина" localSheetId="1">#REF!</definedName>
    <definedName name="Лина">#REF!</definedName>
    <definedName name="лист">#REF!</definedName>
    <definedName name="Лист1">Лист1!$A$11:$F$528</definedName>
    <definedName name="_xlnm.Print_Area" localSheetId="0">доходы!$A$1:$D$72</definedName>
    <definedName name="_xlnm.Print_Area" localSheetId="2">источники!$A$1:$C$28</definedName>
    <definedName name="_xlnm.Print_Area" localSheetId="1">расходы!$A$1:$E$57</definedName>
    <definedName name="округл">#REF!</definedName>
  </definedNames>
  <calcPr calcId="162913"/>
  <customWorkbookViews>
    <customWorkbookView name="Хотина Кристина Игоревна - Личное представление" guid="{EC1DDABA-87E5-4CA0-BDFA-3176D5C21D42}" mergeInterval="0" personalView="1" xWindow="211" yWindow="21" windowWidth="1624" windowHeight="1050" tabRatio="862" activeSheetId="1"/>
    <customWorkbookView name="Засядько Наталья Викторовна - Личное представление" guid="{DE0F5E73-EF4C-476D-B6AE-BFEFF57E867A}" mergeInterval="0" personalView="1" xWindow="27" yWindow="24" windowWidth="939" windowHeight="998" tabRatio="862" activeSheetId="3"/>
    <customWorkbookView name="Филатова Анна Витальевна - Личное представление" guid="{354784A5-404C-43C6-9215-508293194394}" mergeInterval="0" personalView="1" maximized="1" xWindow="-8" yWindow="-8" windowWidth="1936" windowHeight="1056" tabRatio="755" activeSheetId="1"/>
    <customWorkbookView name="Чернобель Илона Анатольевна - Личное представление" guid="{87167B54-14FD-40B4-B520-8ADAF9DCA900}" mergeInterval="0" personalView="1" xWindow="946" yWindow="3" windowWidth="976" windowHeight="962" tabRatio="862" activeSheetId="1"/>
    <customWorkbookView name="Кириенко Наталья Николаевна - Личное представление" guid="{34FCE91F-37BB-4E1C-80D8-8DC0E1239857}" mergeInterval="0" personalView="1" xWindow="44" yWindow="35" windowWidth="1388" windowHeight="1004" tabRatio="862" activeSheetId="3"/>
    <customWorkbookView name="Щербакова Светлана Сергеевна - Личное представление" guid="{B358A58E-8635-4813-99A2-4F1FD4FD075C}" mergeInterval="0" personalView="1" maximized="1" xWindow="-8" yWindow="-8" windowWidth="1936" windowHeight="1056" tabRatio="862" activeSheetId="3"/>
    <customWorkbookView name="Посту Оксана Сергеевна - Личное представление" guid="{6943B490-3070-4625-8DEE-85B509FE6D1B}" mergeInterval="0" personalView="1" maximized="1" xWindow="1" yWindow="1" windowWidth="1916" windowHeight="813" activeSheetId="3"/>
    <customWorkbookView name="Кислинская Виолетта Витальевна - Личное представление" guid="{A4D09F0F-4C69-4056-BD3D-99C01656B021}" mergeInterval="0" personalView="1" maximized="1" xWindow="-8" yWindow="-8" windowWidth="1936" windowHeight="1056" activeSheetId="1"/>
    <customWorkbookView name="Мартоне Анастасия Газимзяновна - Личное представление" guid="{B1E9D3A3-6A2B-4E76-A163-C3C5D3CBC4BC}" mergeInterval="0" personalView="1" maximized="1" xWindow="-8" yWindow="-8" windowWidth="1936" windowHeight="1056" tabRatio="862" activeSheetId="3"/>
    <customWorkbookView name="Воронина Марина Петровна - Личное представление" guid="{F8C4027D-D6CA-4157-8FAE-71E83CC44D4D}" mergeInterval="0" personalView="1" maximized="1" xWindow="-8" yWindow="-8" windowWidth="1936" windowHeight="1066" tabRatio="862" activeSheetId="3"/>
    <customWorkbookView name="Мищук Софья Александровна - Личное представление" guid="{8F1248FC-EA8E-4DC7-8B97-6406CD1514A9}" mergeInterval="0" personalView="1" maximized="1" xWindow="-8" yWindow="-8" windowWidth="1936" windowHeight="1056" tabRatio="862" activeSheetId="3"/>
  </customWorkbookViews>
</workbook>
</file>

<file path=xl/calcChain.xml><?xml version="1.0" encoding="utf-8"?>
<calcChain xmlns="http://schemas.openxmlformats.org/spreadsheetml/2006/main">
  <c r="A13" i="5" l="1"/>
  <c r="I21" i="4" l="1"/>
  <c r="G12" i="4"/>
  <c r="G13" i="4"/>
  <c r="G14" i="4"/>
  <c r="G15" i="4"/>
  <c r="G16" i="4"/>
  <c r="C9" i="4"/>
  <c r="I16" i="4" l="1"/>
  <c r="I15" i="4" l="1"/>
  <c r="I14" i="4" s="1"/>
  <c r="I13" i="4" l="1"/>
  <c r="I12" i="4" s="1"/>
  <c r="G21" i="4" l="1"/>
  <c r="D21" i="4"/>
  <c r="E21" i="4" s="1"/>
  <c r="I9" i="4"/>
  <c r="J16" i="4"/>
  <c r="D16" i="4"/>
  <c r="C16" i="4"/>
  <c r="D15" i="4"/>
  <c r="C15" i="4"/>
  <c r="D14" i="4"/>
  <c r="C14" i="4"/>
  <c r="D13" i="4"/>
  <c r="C13" i="4"/>
  <c r="D12" i="4"/>
  <c r="C12" i="4"/>
  <c r="H9" i="4"/>
  <c r="E13" i="4" l="1"/>
  <c r="J13" i="4" s="1"/>
  <c r="E12" i="4"/>
  <c r="J12" i="4" s="1"/>
  <c r="J21" i="4"/>
  <c r="G9" i="4"/>
  <c r="E14" i="4"/>
  <c r="J14" i="4" s="1"/>
  <c r="E15" i="4"/>
  <c r="J15" i="4" s="1"/>
  <c r="D9" i="4" l="1"/>
  <c r="F9" i="4" l="1"/>
  <c r="E9" i="4"/>
  <c r="J9" i="4" s="1"/>
  <c r="A14" i="5" l="1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</calcChain>
</file>

<file path=xl/sharedStrings.xml><?xml version="1.0" encoding="utf-8"?>
<sst xmlns="http://schemas.openxmlformats.org/spreadsheetml/2006/main" count="1245" uniqueCount="313">
  <si>
    <t>Наименование показателя</t>
  </si>
  <si>
    <t>Утвержденные 
бюджетные 
назначения</t>
  </si>
  <si>
    <t>Исполнено</t>
  </si>
  <si>
    <t>% исполнения к годовому плану</t>
  </si>
  <si>
    <t>Расходы бюджета - всего</t>
  </si>
  <si>
    <t>в том числе:</t>
  </si>
  <si>
    <t>0100</t>
  </si>
  <si>
    <t>0102</t>
  </si>
  <si>
    <t>100</t>
  </si>
  <si>
    <t>120</t>
  </si>
  <si>
    <t>121</t>
  </si>
  <si>
    <t>122</t>
  </si>
  <si>
    <t>0103</t>
  </si>
  <si>
    <t>200</t>
  </si>
  <si>
    <t>240</t>
  </si>
  <si>
    <t>244</t>
  </si>
  <si>
    <t>0104</t>
  </si>
  <si>
    <t>243</t>
  </si>
  <si>
    <t>0106</t>
  </si>
  <si>
    <t>0111</t>
  </si>
  <si>
    <t>800</t>
  </si>
  <si>
    <t>870</t>
  </si>
  <si>
    <t>0113</t>
  </si>
  <si>
    <t>110</t>
  </si>
  <si>
    <t>111</t>
  </si>
  <si>
    <t>112</t>
  </si>
  <si>
    <t>400</t>
  </si>
  <si>
    <t>410</t>
  </si>
  <si>
    <t>414</t>
  </si>
  <si>
    <t>600</t>
  </si>
  <si>
    <t>610</t>
  </si>
  <si>
    <t>611</t>
  </si>
  <si>
    <t>612</t>
  </si>
  <si>
    <t>630</t>
  </si>
  <si>
    <t>0300</t>
  </si>
  <si>
    <t>0309</t>
  </si>
  <si>
    <t>0400</t>
  </si>
  <si>
    <t>0408</t>
  </si>
  <si>
    <t>810</t>
  </si>
  <si>
    <t>0409</t>
  </si>
  <si>
    <t>0412</t>
  </si>
  <si>
    <t>0500</t>
  </si>
  <si>
    <t>0501</t>
  </si>
  <si>
    <t>0502</t>
  </si>
  <si>
    <t>0503</t>
  </si>
  <si>
    <t>0505</t>
  </si>
  <si>
    <t>300</t>
  </si>
  <si>
    <t>0700</t>
  </si>
  <si>
    <t>0701</t>
  </si>
  <si>
    <t>620</t>
  </si>
  <si>
    <t>621</t>
  </si>
  <si>
    <t>622</t>
  </si>
  <si>
    <t>0702</t>
  </si>
  <si>
    <t>0707</t>
  </si>
  <si>
    <t>320</t>
  </si>
  <si>
    <t>321</t>
  </si>
  <si>
    <t>0709</t>
  </si>
  <si>
    <t>0800</t>
  </si>
  <si>
    <t>0801</t>
  </si>
  <si>
    <t>0804</t>
  </si>
  <si>
    <t>1000</t>
  </si>
  <si>
    <t>1001</t>
  </si>
  <si>
    <t>1003</t>
  </si>
  <si>
    <t>310</t>
  </si>
  <si>
    <t>313</t>
  </si>
  <si>
    <t>322</t>
  </si>
  <si>
    <t>1004</t>
  </si>
  <si>
    <t>1006</t>
  </si>
  <si>
    <t>1100</t>
  </si>
  <si>
    <t>1101</t>
  </si>
  <si>
    <t>1102</t>
  </si>
  <si>
    <t>1105</t>
  </si>
  <si>
    <t>1200</t>
  </si>
  <si>
    <t>1202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</si>
  <si>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</si>
  <si>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</si>
  <si>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</si>
  <si>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</si>
  <si>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</si>
  <si>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</si>
  <si>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</si>
  <si>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</si>
  <si>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</si>
  <si>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</si>
  <si>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</si>
  <si>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</si>
  <si>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</si>
  <si>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</si>
  <si>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</si>
  <si>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</si>
  <si>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</si>
  <si>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</si>
  <si>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</si>
  <si>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</si>
  <si>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</si>
  <si>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</si>
  <si>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</si>
  <si>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</si>
  <si>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</si>
  <si>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</si>
  <si>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</si>
  <si>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</si>
  <si>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</si>
  <si>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</si>
  <si>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</si>
  <si>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</si>
  <si>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</si>
  <si>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Результат исполнения бюджета (дефицит/профицит)</t>
  </si>
  <si>
    <t>2. Расходы бюджета</t>
  </si>
  <si>
    <t>Утвержденные бюджетные 
назначения</t>
  </si>
  <si>
    <t>Доходы бюджета - всего</t>
  </si>
  <si>
    <t xml:space="preserve">Единица измерения: тыс. руб. </t>
  </si>
  <si>
    <t xml:space="preserve">  3. Источники финансирования дефицита бюджета</t>
  </si>
  <si>
    <t xml:space="preserve">в том числе: </t>
  </si>
  <si>
    <t>из них: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</si>
  <si>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</si>
  <si>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</si>
  <si>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</si>
  <si>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</si>
  <si>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</si>
  <si>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</si>
  <si>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 xml:space="preserve">Увеличение прочих остатков денежных средств бюджетов 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</si>
  <si>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</si>
  <si>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</si>
  <si>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</si>
  <si>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</si>
  <si>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</si>
  <si>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ИСТОЧНИКИ ВНУТРЕННЕГО ФИНАНСИРОВАНИЯ ДЕФИЦИТОВ  БЮДЖЕТОВ</t>
  </si>
  <si>
    <t>Налог на прибыль организаций</t>
  </si>
  <si>
    <t xml:space="preserve">Налог на доходы физических лиц  </t>
  </si>
  <si>
    <t xml:space="preserve">НАЛОГОВЫЕ И НЕНАЛОГОВЫЕ ДОХОДЫ </t>
  </si>
  <si>
    <t xml:space="preserve">НАЛОГИ НА ПРИБЫЛЬ, ДОХОДЫ    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</si>
  <si>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</si>
  <si>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</si>
  <si>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  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</si>
  <si>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</si>
  <si>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</si>
  <si>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</si>
  <si>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</si>
  <si>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 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</si>
  <si>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</si>
  <si>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</si>
  <si>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</si>
  <si>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</si>
  <si>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</si>
  <si>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</si>
  <si>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негативное воздействие на окружающую среду</t>
  </si>
  <si>
    <t>Плата за выбросы загрязняющих  веществ в атмосферный воздух стационарными объектами</t>
  </si>
  <si>
    <t xml:space="preserve">Плата за размещение отходов производства и потребления     </t>
  </si>
  <si>
    <t xml:space="preserve">ДОХОДЫ ОТ ПРОДАЖИ МАТЕРИАЛЬНЫХ И НЕМАТЕРИАЛЬНЫХ АКТИВОВ </t>
  </si>
  <si>
    <t>ПРОЧИЕ НЕНАЛОГОВЫЕ ДОХОДЫ</t>
  </si>
  <si>
    <t xml:space="preserve">БЕЗВОЗМЕЗДНЫЕ ПОСТУПЛЕНИЯ      </t>
  </si>
  <si>
    <t xml:space="preserve">БЕЗВОЗМЕЗДНЫЕ ПОСТУПЛЕНИЯ ОТ ДРУГИХ БЮДЖЕТОВ БЮДЖЕТНОЙ СИСТЕМЫ РОССИЙСКОЙ ФЕДЕРАЦИИ  </t>
  </si>
  <si>
    <t>Прочие субсидии</t>
  </si>
  <si>
    <t>-</t>
  </si>
  <si>
    <t>1. Доходы бюджета</t>
  </si>
  <si>
    <t>129</t>
  </si>
  <si>
    <t>119</t>
  </si>
  <si>
    <t>0703</t>
  </si>
  <si>
    <t>Дополнительное образование детей</t>
  </si>
  <si>
    <t>Погашение бюджетами городских округов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</si>
  <si>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</si>
  <si>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Субсидии бюджетам бюджетной системы Российской Федерации (межбюджетные субсидии)  </t>
  </si>
  <si>
    <t xml:space="preserve">Субвенции бюджетам бюджетной системы Российской Федерации </t>
  </si>
  <si>
    <t>Доходы от продажи земельных участков, находящихся в государственной и муниципальной собственности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</si>
  <si>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</si>
  <si>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850</t>
  </si>
  <si>
    <t>853</t>
  </si>
  <si>
    <t>830</t>
  </si>
  <si>
    <t>831</t>
  </si>
  <si>
    <t>852</t>
  </si>
  <si>
    <t>Иные межбюджетные трансферты</t>
  </si>
  <si>
    <t>123</t>
  </si>
  <si>
    <t>350</t>
  </si>
  <si>
    <t>340</t>
  </si>
  <si>
    <t>813</t>
  </si>
  <si>
    <t>811</t>
  </si>
  <si>
    <t>633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</si>
  <si>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</si>
  <si>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</si>
  <si>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Субсидии бюджетам на реализацию программ формирования современной городской среды</t>
  </si>
  <si>
    <t>0603</t>
  </si>
  <si>
    <t>0600</t>
  </si>
  <si>
    <t>Охрана объектов растительного и животного мира и среды их обитания</t>
  </si>
  <si>
    <t>ОХРАНА ОКРУЖАЮЩЕЙ СРЕДЫ</t>
  </si>
  <si>
    <t>1201</t>
  </si>
  <si>
    <t>Телевидение и радиовещание</t>
  </si>
  <si>
    <t xml:space="preserve">Плата за сбросы загрязняющих веществ в водные объекты   </t>
  </si>
  <si>
    <t>ДОХОДЫ ОТ ОКАЗАНИЯ ПЛАТНЫХ УСЛУГ И КОМПЕНСАЦИИ ЗАТРАТ ГОСУДАРСТВА</t>
  </si>
  <si>
    <t>Налог, взимаемый в связи с применением упрощенной системы налогообложения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</si>
  <si>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</si>
  <si>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</si>
  <si>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</si>
  <si>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247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</si>
  <si>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</si>
  <si>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</si>
  <si>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0705</t>
  </si>
  <si>
    <t>Профессиональная подготовка, переподготовка и повышение квалификации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</si>
  <si>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</si>
  <si>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360</t>
  </si>
  <si>
    <t>323</t>
  </si>
  <si>
    <t>312</t>
  </si>
  <si>
    <t>0602</t>
  </si>
  <si>
    <t>0605</t>
  </si>
  <si>
    <t>Сбор, удаление отходов и очистка сточных вод</t>
  </si>
  <si>
    <t>Другие вопросы в области охраны окружающей среды</t>
  </si>
  <si>
    <t>Субсидии бюджетам на поддержку отрасли культуры</t>
  </si>
  <si>
    <t>0314</t>
  </si>
  <si>
    <t>Другие вопросы в области национальной безопасности и правоохранительной деятельности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</si>
  <si>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</si>
  <si>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об использовании бюджетных ассигнований резервного фонда Администрации города Норильска</t>
  </si>
  <si>
    <t>СВОД</t>
  </si>
  <si>
    <t>руб.</t>
  </si>
  <si>
    <t>№ п/п</t>
  </si>
  <si>
    <t>Фактическое исполнение с начала года (с учетом возврата)</t>
  </si>
  <si>
    <t>Остаток</t>
  </si>
  <si>
    <t>% исполнения</t>
  </si>
  <si>
    <t>Распоряжения без финансирования</t>
  </si>
  <si>
    <t>Проекты Распоряжений, находящиеся на согласовании</t>
  </si>
  <si>
    <t>Документы, находящиеся в работе</t>
  </si>
  <si>
    <t>Общий остаток ассигнований</t>
  </si>
  <si>
    <t>5=3-4</t>
  </si>
  <si>
    <t xml:space="preserve">6=4/3, % </t>
  </si>
  <si>
    <t>10=5-7-8-9</t>
  </si>
  <si>
    <t>Общий итог:</t>
  </si>
  <si>
    <t xml:space="preserve">1. </t>
  </si>
  <si>
    <t>Финансовое обеспечение непредвиденных расходов по ликвидации последствий аварий, стихийных бедствий, в том числе на проведение аварийно-спасательных и других неотложных аварийно-восстановительных работ, проведение мероприятий по предупреждению чрезвычайных ситуаций, на организацию мероприятий, проводимых городским штабом «Шторм» в период особых метеорологических условий, возникающих на территории муниципального образования город Норильск и других мероприятий чрезвычайного характера</t>
  </si>
  <si>
    <t xml:space="preserve">2. </t>
  </si>
  <si>
    <t>Мероприятия, носящие единовременный характер и не предусмотренные в бюджете города, в том числе:</t>
  </si>
  <si>
    <t>2.1.</t>
  </si>
  <si>
    <t xml:space="preserve"> - организация и проведение конкурсов, фестивалей, концертов, юбилейных, праздничных, иных мероприятий, имеющих важное общественное и (или) социально-экономическое значение для города</t>
  </si>
  <si>
    <t>2.2.</t>
  </si>
  <si>
    <t xml:space="preserve"> - организация и проведение встреч, симпозиумов, выставок, семинаров, иных мероприятий по проблемам местного значения, вопросам, имеющим значение для города</t>
  </si>
  <si>
    <t>2.3.</t>
  </si>
  <si>
    <t xml:space="preserve"> - организация, проведение спортивных соревнований и иных спортивных мероприятий; обеспечение участия в спортивных соревнованиях и иных спортивных мероприятиях воспитанников (учащихся) муниципальных учреждений муниципального образования город Норильск, спортсменов и спортивных команд от муниципального образования город Норильск (включая внесение взноса, сбора, иного вида оплаты участия в соответствующем мероприятии, оплату проезда к месту проведения соответствующего мероприятия и обратно)</t>
  </si>
  <si>
    <t>2.4.</t>
  </si>
  <si>
    <t xml:space="preserve"> - обеспечение отдыха, оздоровления и занятости детей в каникулярный период (включая оплату проезда к месту отдыха, оздоровления, занятости и обратно)</t>
  </si>
  <si>
    <t>2.5.</t>
  </si>
  <si>
    <t xml:space="preserve"> - обеспечение участия отдельных граждан и коллективов, осуществляющих свою деятельность на территории муниципального образования город Норильск, в конкурсах, фестивалях, концертах, научно-технических или творческих мероприятиях (включая внесение взноса, сбора, иного вида оплаты участия в соответствующем мероприятии, оплату проезда к месту проведения соответствующего мероприятия и обратно)</t>
  </si>
  <si>
    <t>2.6.</t>
  </si>
  <si>
    <t xml:space="preserve"> - оказание отдельным гражданам материальной помощи (рассматривается при условии, если обращение подано в срок не позднее шести месяцев со дня наступления соответствующего случая, являющегося причиной для обращения об оказании материальной помощи)</t>
  </si>
  <si>
    <t>2.7.</t>
  </si>
  <si>
    <t xml:space="preserve"> - поощрение отличившихся граждан, работников органов местного самоуправления и иных организаций, осуществляющих деятельность на территории муниципального образования город Норильск</t>
  </si>
  <si>
    <t>2.8.</t>
  </si>
  <si>
    <t xml:space="preserve"> - поощрение участников конкурсов</t>
  </si>
  <si>
    <t>2.9.</t>
  </si>
  <si>
    <t xml:space="preserve"> - прочие мероприятия, носящие единовременный характер</t>
  </si>
  <si>
    <t xml:space="preserve">3. </t>
  </si>
  <si>
    <t>Предоставление дополнительной помощи (субсидии) на проведение капитального ремонта общего имущества в многоквартирных домах муниципального образования город Норильск при возникновении неотложной необходимости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</si>
  <si>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</si>
  <si>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</si>
  <si>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</si>
  <si>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0410</t>
  </si>
  <si>
    <t>113</t>
  </si>
  <si>
    <t>1300</t>
  </si>
  <si>
    <t>1301</t>
  </si>
  <si>
    <t>700</t>
  </si>
  <si>
    <t>0900</t>
  </si>
  <si>
    <t>0909</t>
  </si>
  <si>
    <t>Обслуживание государственного (муниципального) долга</t>
  </si>
  <si>
    <t>614</t>
  </si>
  <si>
    <t>615</t>
  </si>
  <si>
    <t>624</t>
  </si>
  <si>
    <t>625</t>
  </si>
  <si>
    <t>635</t>
  </si>
  <si>
    <t>816</t>
  </si>
  <si>
    <t>МУНИЦИПАЛЬНОЕ УЧРЕЖДЕНИЕ "ФИНАНСОВОЕ УПРАВЛЕНИЕ АДМИНИСТРАЦИИ ГОРОДА НОРИЛЬСКА"</t>
  </si>
  <si>
    <t>(наименование органа, исполняющего бюджет)</t>
  </si>
  <si>
    <t>Бюджет: бюджет муниципального образования город Норильск</t>
  </si>
  <si>
    <t>Тип бланка расходов: Смета</t>
  </si>
  <si>
    <t>КФСР</t>
  </si>
  <si>
    <t>КВР</t>
  </si>
  <si>
    <t>Всего выбытий (бух.уч.)</t>
  </si>
  <si>
    <t>Итого</t>
  </si>
  <si>
    <t>730</t>
  </si>
  <si>
    <t>тыс. руб.</t>
  </si>
  <si>
    <t xml:space="preserve">Отчет об исполнении бюджета муниципального образования город Норильск      
</t>
  </si>
  <si>
    <t>% исполнения 
к годовому плану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</si>
  <si>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</si>
  <si>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</si>
  <si>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</si>
  <si>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</si>
  <si>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ПЛАТЕЖИ ПРИ ПОЛЬЗОВАНИИ ПРИРОДНЫМИ РЕСУРСАМИ 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</si>
  <si>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</si>
  <si>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ШТРАФЫ, САНКЦИИ, ВОЗМЕЩЕНИЕ УЩЕРБА    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</si>
  <si>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</si>
  <si>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</si>
  <si>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 на 01.04.2024 г.</t>
  </si>
  <si>
    <t>Дата печати 17.04.2024 (18:09:56)</t>
  </si>
  <si>
    <t>Ассигнования 2024 год</t>
  </si>
  <si>
    <t>КП - расходы 1кв</t>
  </si>
  <si>
    <t>0105</t>
  </si>
  <si>
    <t>4. ОТЧЕТ</t>
  </si>
  <si>
    <t>ИСТОЧНИКИ ФИНАНСИРОВАНИЯ ДЕФИЦИТОВ  БЮДЖЕТОВ - всего</t>
  </si>
  <si>
    <t>Судебная система</t>
  </si>
  <si>
    <t>Субсидии бюджетам городских округов на реализацию мероприятий по обеспечению жильем молодых семей</t>
  </si>
  <si>
    <t>Защита населения и территории от чрезвычайных ситуаций природного и техногенного характера, гражданская оборона</t>
  </si>
  <si>
    <t>Молодежная политика и оздоровление детей</t>
  </si>
  <si>
    <r>
      <rPr>
        <b/>
        <sz val="8"/>
        <rFont val="Times New Roman"/>
        <family val="1"/>
        <charset val="204"/>
      </rPr>
      <t>Резервный фонд</t>
    </r>
    <r>
      <rPr>
        <sz val="8"/>
        <rFont val="Times New Roman"/>
        <family val="1"/>
        <charset val="204"/>
      </rPr>
      <t xml:space="preserve">
(Постановление от 28.05.2008 № 1535 "О резервном фонде Администрации города Норильска" и Порядок использования средств резервного фонда Администрации города Норильска)</t>
    </r>
  </si>
  <si>
    <r>
      <t>Утвержденные ассигнования на 2024год</t>
    </r>
    <r>
      <rPr>
        <b/>
        <sz val="14"/>
        <rFont val="Times New Roman"/>
        <family val="1"/>
        <charset val="204"/>
      </rPr>
      <t>*</t>
    </r>
  </si>
  <si>
    <t>ОБСЛУЖИВАНИЕ ГОСУДАРСТВЕННОГО (МУНИЦИПАЛЬНОГО) ДОЛГА</t>
  </si>
  <si>
    <t>СВЯЗЬ И ИНФОРМАТИКА</t>
  </si>
  <si>
    <r>
      <t xml:space="preserve">по состоянию на </t>
    </r>
    <r>
      <rPr>
        <b/>
        <i/>
        <sz val="10"/>
        <rFont val="Arial Cyr"/>
        <charset val="204"/>
      </rPr>
      <t xml:space="preserve">"01" октября 2024 г. </t>
    </r>
  </si>
  <si>
    <r>
      <t xml:space="preserve">Периодичность: </t>
    </r>
    <r>
      <rPr>
        <u/>
        <sz val="11"/>
        <rFont val="Times New Roman"/>
        <family val="1"/>
        <charset val="204"/>
      </rPr>
      <t>месячная,</t>
    </r>
    <r>
      <rPr>
        <sz val="11"/>
        <rFont val="Times New Roman"/>
        <family val="1"/>
        <charset val="204"/>
      </rPr>
      <t xml:space="preserve"> квартальная, годовая</t>
    </r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</si>
  <si>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</si>
  <si>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</si>
  <si>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</si>
  <si>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</si>
  <si>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</si>
  <si>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</si>
  <si>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</si>
  <si>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7=5/4</t>
  </si>
  <si>
    <t>по состоянию на 01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</si>
</sst>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0.0%"/>
    <numFmt numFmtId="166" formatCode="_-* #,##0.0_р_._-;\-* #,##0.0_р_._-;_-* &quot;-&quot;?_р_._-;_-@_-"/>
    <numFmt numFmtId="167" formatCode="#,##0.0"/>
    <numFmt numFmtId="168" formatCode="_-* #,##0.00_р_._-;\-* #,##0.00_р_._-;_-* &quot;-&quot;_р_._-;_-@_-"/>
    <numFmt numFmtId="169" formatCode="_-* #,##0.0\ _₽_-;\-* #,##0.0\ _₽_-;_-* &quot;-&quot;?\ _₽_-;_-@_-"/>
    <numFmt numFmtId="170" formatCode="dd/mm/yyyy\ hh:mm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u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4"/>
      <name val="Arial Cyr"/>
      <charset val="204"/>
    </font>
    <font>
      <sz val="7"/>
      <name val="Arial Cyr"/>
      <charset val="204"/>
    </font>
    <font>
      <b/>
      <sz val="8"/>
      <color indexed="12"/>
      <name val="Arial Cyr"/>
      <charset val="204"/>
    </font>
    <font>
      <b/>
      <sz val="8"/>
      <color indexed="61"/>
      <name val="Arial Cyr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3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12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8" fillId="0" borderId="0"/>
    <xf numFmtId="0" fontId="19" fillId="0" borderId="0"/>
    <xf numFmtId="43" fontId="34" fillId="0" borderId="0" applyFont="0" applyFill="0" applyBorder="0" applyAlignment="0" applyProtection="0"/>
  </cellStyleXfs>
  <cellXfs count="172">
    <xf numFmtId="0" fontId="0" fillId="0" borderId="0" xfId="0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167" fontId="0" fillId="0" borderId="0" xfId="0" applyNumberFormat="1"/>
    <xf numFmtId="0" fontId="9" fillId="0" borderId="0" xfId="0" applyFont="1" applyAlignment="1">
      <alignment horizontal="right"/>
    </xf>
    <xf numFmtId="0" fontId="13" fillId="0" borderId="0" xfId="0" applyFont="1"/>
    <xf numFmtId="167" fontId="0" fillId="2" borderId="0" xfId="0" applyNumberFormat="1" applyFill="1"/>
    <xf numFmtId="0" fontId="0" fillId="2" borderId="0" xfId="0" applyFill="1"/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/>
    </xf>
    <xf numFmtId="0" fontId="14" fillId="0" borderId="0" xfId="0" applyFont="1" applyAlignment="1">
      <alignment horizontal="right" vertical="center" wrapText="1"/>
    </xf>
    <xf numFmtId="0" fontId="29" fillId="3" borderId="1" xfId="0" applyFont="1" applyFill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32" fillId="0" borderId="0" xfId="0" applyFont="1"/>
    <xf numFmtId="16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7" fillId="0" borderId="0" xfId="0" applyFont="1"/>
    <xf numFmtId="0" fontId="17" fillId="0" borderId="0" xfId="0" applyFont="1" applyAlignment="1" applyProtection="1">
      <alignment horizontal="right"/>
      <protection locked="0"/>
    </xf>
    <xf numFmtId="0" fontId="23" fillId="0" borderId="0" xfId="0" applyFont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wrapText="1"/>
    </xf>
    <xf numFmtId="49" fontId="37" fillId="0" borderId="1" xfId="0" applyNumberFormat="1" applyFont="1" applyBorder="1" applyAlignment="1">
      <alignment horizontal="center" vertical="center" wrapText="1"/>
    </xf>
    <xf numFmtId="49" fontId="38" fillId="0" borderId="4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49" fontId="38" fillId="0" borderId="4" xfId="0" applyNumberFormat="1" applyFont="1" applyBorder="1" applyAlignment="1">
      <alignment horizontal="center" vertical="center" wrapText="1"/>
    </xf>
    <xf numFmtId="49" fontId="38" fillId="0" borderId="5" xfId="0" applyNumberFormat="1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167" fontId="38" fillId="0" borderId="5" xfId="0" applyNumberFormat="1" applyFont="1" applyBorder="1" applyAlignment="1">
      <alignment horizontal="right"/>
    </xf>
    <xf numFmtId="167" fontId="38" fillId="0" borderId="5" xfId="0" applyNumberFormat="1" applyFont="1" applyBorder="1" applyAlignment="1">
      <alignment horizontal="right" vertical="center" wrapText="1"/>
    </xf>
    <xf numFmtId="167" fontId="36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43" fontId="3" fillId="0" borderId="1" xfId="7" applyFont="1" applyFill="1" applyBorder="1" applyAlignment="1">
      <alignment horizontal="right" vertical="center" wrapText="1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170" fontId="4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168" fontId="24" fillId="2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Border="1" applyAlignment="1">
      <alignment vertical="center" wrapText="1"/>
    </xf>
    <xf numFmtId="168" fontId="27" fillId="0" borderId="0" xfId="0" applyNumberFormat="1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64" fontId="28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168" fontId="42" fillId="0" borderId="0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vertical="center" wrapText="1" shrinkToFit="1"/>
    </xf>
    <xf numFmtId="0" fontId="17" fillId="0" borderId="1" xfId="0" applyNumberFormat="1" applyFont="1" applyBorder="1" applyAlignment="1">
      <alignment horizontal="left" vertical="center" wrapText="1"/>
    </xf>
    <xf numFmtId="0" fontId="25" fillId="0" borderId="0" xfId="0" applyFont="1" applyBorder="1" applyAlignment="1">
      <alignment horizontal="right" vertical="justify" wrapText="1"/>
    </xf>
    <xf numFmtId="0" fontId="0" fillId="0" borderId="0" xfId="0" applyBorder="1"/>
    <xf numFmtId="164" fontId="0" fillId="0" borderId="0" xfId="0" applyNumberFormat="1"/>
    <xf numFmtId="168" fontId="25" fillId="0" borderId="0" xfId="0" applyNumberFormat="1" applyFont="1" applyFill="1"/>
    <xf numFmtId="0" fontId="25" fillId="0" borderId="0" xfId="0" applyFont="1" applyFill="1"/>
    <xf numFmtId="164" fontId="25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166" fontId="0" fillId="2" borderId="0" xfId="0" applyNumberFormat="1" applyFill="1"/>
    <xf numFmtId="169" fontId="0" fillId="2" borderId="0" xfId="0" applyNumberFormat="1" applyFill="1"/>
    <xf numFmtId="0" fontId="7" fillId="0" borderId="0" xfId="0" applyFont="1" applyFill="1"/>
    <xf numFmtId="0" fontId="9" fillId="0" borderId="0" xfId="0" applyFont="1" applyFill="1"/>
    <xf numFmtId="0" fontId="11" fillId="0" borderId="0" xfId="0" applyFont="1" applyFill="1"/>
    <xf numFmtId="4" fontId="1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0" borderId="0" xfId="0" applyNumberFormat="1" applyFont="1" applyFill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vertical="center" shrinkToFit="1"/>
    </xf>
    <xf numFmtId="49" fontId="38" fillId="0" borderId="4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4" fontId="8" fillId="0" borderId="0" xfId="0" applyNumberFormat="1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4" fontId="47" fillId="0" borderId="1" xfId="0" applyNumberFormat="1" applyFont="1" applyFill="1" applyBorder="1" applyAlignment="1">
      <alignment horizontal="right" vertical="center" shrinkToFit="1"/>
    </xf>
    <xf numFmtId="165" fontId="47" fillId="0" borderId="1" xfId="0" applyNumberFormat="1" applyFont="1" applyFill="1" applyBorder="1" applyAlignment="1">
      <alignment horizontal="right" vertical="center" shrinkToFit="1"/>
    </xf>
    <xf numFmtId="164" fontId="29" fillId="0" borderId="1" xfId="0" applyNumberFormat="1" applyFont="1" applyFill="1" applyBorder="1" applyAlignment="1">
      <alignment horizontal="right" vertical="center" shrinkToFit="1"/>
    </xf>
    <xf numFmtId="165" fontId="29" fillId="0" borderId="1" xfId="0" applyNumberFormat="1" applyFont="1" applyFill="1" applyBorder="1" applyAlignment="1">
      <alignment horizontal="right" vertical="center" shrinkToFit="1"/>
    </xf>
    <xf numFmtId="164" fontId="29" fillId="0" borderId="1" xfId="0" applyNumberFormat="1" applyFont="1" applyBorder="1" applyAlignment="1">
      <alignment horizontal="right" vertical="center" shrinkToFit="1"/>
    </xf>
    <xf numFmtId="165" fontId="0" fillId="0" borderId="0" xfId="0" applyNumberFormat="1"/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1" fillId="5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4" fontId="1" fillId="4" borderId="0" xfId="0" applyNumberFormat="1" applyFont="1" applyFill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2" fillId="2" borderId="1" xfId="2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7" fontId="4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6" fontId="33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7" fontId="4" fillId="2" borderId="1" xfId="0" applyNumberFormat="1" applyFont="1" applyFill="1" applyBorder="1" applyAlignment="1">
      <alignment horizontal="right" vertical="center" wrapText="1"/>
    </xf>
    <xf numFmtId="49" fontId="4" fillId="2" borderId="1" xfId="1" applyNumberFormat="1" applyFont="1" applyFill="1" applyBorder="1" applyAlignment="1">
      <alignment horizontal="justify"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43" fontId="4" fillId="0" borderId="0" xfId="0" applyNumberFormat="1" applyFont="1" applyAlignment="1">
      <alignment horizontal="right" wrapText="1"/>
    </xf>
    <xf numFmtId="0" fontId="3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 applyProtection="1">
      <alignment horizontal="right" vertical="center" wrapText="1"/>
    </xf>
    <xf numFmtId="167" fontId="5" fillId="0" borderId="1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  <xf numFmtId="0" fontId="23" fillId="0" borderId="0" xfId="0" applyFont="1"/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8">
    <cellStyle name="Обычный" xfId="0" builtinId="0"/>
    <cellStyle name="Обычный 2" xfId="2"/>
    <cellStyle name="Обычный 2 2" xfId="1"/>
    <cellStyle name="Обычный 3" xfId="3"/>
    <cellStyle name="Обычный 4" xfId="4"/>
    <cellStyle name="Обычный 5" xfId="5"/>
    <cellStyle name="Обычный 6" xfId="6"/>
    <cellStyle name="Финансовый" xfId="7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usernames" Target="revisions/userNames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529</xdr:row>
      <xdr:rowOff>0</xdr:rowOff>
    </xdr:from>
    <xdr:to>
      <xdr:col>7</xdr:col>
      <xdr:colOff>276225</xdr:colOff>
      <xdr:row>531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E03D020-33A0-4C1B-B362-706FC156D673}"/>
            </a:ext>
          </a:extLst>
        </xdr:cNvPr>
        <xdr:cNvGrpSpPr>
          <a:grpSpLocks/>
        </xdr:cNvGrpSpPr>
      </xdr:nvGrpSpPr>
      <xdr:grpSpPr bwMode="auto">
        <a:xfrm>
          <a:off x="1743075" y="100822125"/>
          <a:ext cx="5343525" cy="371475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624E7B54-10FB-BDD5-61F7-DCFB1FDF24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DFE930E2-2E1B-B517-79C8-5E1410A64F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58CB645D-877A-667D-0C5B-F0049E1B00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3F1282A4-0CFA-1F1E-D0AF-8342F1EB4F4D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40AC8666-F5CB-36D8-89FA-DADFD61987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" name="Text Box 7">
            <a:extLst>
              <a:ext uri="{FF2B5EF4-FFF2-40B4-BE49-F238E27FC236}">
                <a16:creationId xmlns:a16="http://schemas.microsoft.com/office/drawing/2014/main" id="{BD6BE12D-B044-277A-AE2A-C6A48C2706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76B423DF-ED71-27ED-8863-2DE617F8732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1</xdr:col>
      <xdr:colOff>0</xdr:colOff>
      <xdr:row>532</xdr:row>
      <xdr:rowOff>76200</xdr:rowOff>
    </xdr:from>
    <xdr:to>
      <xdr:col>7</xdr:col>
      <xdr:colOff>276225</xdr:colOff>
      <xdr:row>534</xdr:row>
      <xdr:rowOff>95250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2DF9AE2B-831A-478B-B2AA-16975786E469}"/>
            </a:ext>
          </a:extLst>
        </xdr:cNvPr>
        <xdr:cNvGrpSpPr>
          <a:grpSpLocks/>
        </xdr:cNvGrpSpPr>
      </xdr:nvGrpSpPr>
      <xdr:grpSpPr bwMode="auto">
        <a:xfrm>
          <a:off x="1743075" y="101384100"/>
          <a:ext cx="5343525" cy="342900"/>
          <a:chOff x="0" y="0"/>
          <a:chExt cx="1023" cy="255"/>
        </a:xfrm>
      </xdr:grpSpPr>
      <xdr:sp macro="" textlink="">
        <xdr:nvSpPr>
          <xdr:cNvPr id="11" name="Text Box 10">
            <a:extLst>
              <a:ext uri="{FF2B5EF4-FFF2-40B4-BE49-F238E27FC236}">
                <a16:creationId xmlns:a16="http://schemas.microsoft.com/office/drawing/2014/main" id="{4E2A174B-F7F7-4778-BF00-9ACB9BDEB3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2" name="Text Box 11">
            <a:extLst>
              <a:ext uri="{FF2B5EF4-FFF2-40B4-BE49-F238E27FC236}">
                <a16:creationId xmlns:a16="http://schemas.microsoft.com/office/drawing/2014/main" id="{5E1CC00A-7912-9395-BFB2-FAAE99658A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E2C38A61-6C63-2941-832F-C4757515EC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BE33FBFF-A8E7-AAD5-0A94-608DFA30CEF2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" name="Text Box 14">
            <a:extLst>
              <a:ext uri="{FF2B5EF4-FFF2-40B4-BE49-F238E27FC236}">
                <a16:creationId xmlns:a16="http://schemas.microsoft.com/office/drawing/2014/main" id="{E8D4325F-8279-DF86-4359-C9DC4AD585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D06E8151-BE5B-6812-9580-73EA5AE0AB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83BD0795-00D6-4DAB-231B-33AADBFF8192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95;&#1090;&#1072;/&#1054;&#1090;&#1076;&#1077;&#1083;%20&#1087;&#1083;&#1072;&#1085;&#1080;&#1088;&#1086;&#1074;&#1072;&#1085;&#1080;&#1103;%20&#1080;%20&#1092;&#1080;&#1085;&#1072;&#1085;&#1089;&#1080;&#1088;&#1086;&#1074;&#1072;&#1085;&#1080;&#1103;%20&#1088;&#1072;&#1089;&#1093;&#1086;&#1076;&#1086;&#1074;%20&#1073;&#1102;&#1076;&#1078;&#1077;&#1090;&#1072;/&#1056;&#1045;&#1047;&#1045;&#1056;&#1042;&#1053;&#1067;&#1049;%20&#1060;&#1054;&#1053;&#1044;/2024/&#1054;&#1090;&#1095;&#1077;&#1090;&#1099;%20&#1087;&#1086;%20&#1088;&#1077;&#1079;&#1077;&#1088;&#1074;&#1085;&#1086;&#1084;&#1091;%20&#1092;&#1086;&#1085;&#1076;&#1091;/&#1054;&#1090;&#1095;&#1105;&#1090;&#1099;%20&#1076;&#1083;&#1103;%20&#1040;&#1076;&#1084;&#1080;&#1085;&#1080;&#1089;&#1090;&#1088;&#1072;&#1094;&#1080;&#1080;%202024%20&#1077;&#1078;&#1077;&#1084;&#1077;&#1089;%20&#1076;&#1086;%2020%20&#1075;&#1086;/&#1056;&#1045;&#1047;&#1045;&#1056;&#1042;&#1053;&#1067;&#1049;%20&#1060;&#1054;&#1053;&#1044;%202024%20&#1085;&#1072;%2001.04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</sheetNames>
    <sheetDataSet>
      <sheetData sheetId="0"/>
      <sheetData sheetId="1"/>
      <sheetData sheetId="2">
        <row r="9">
          <cell r="F9">
            <v>10687.4</v>
          </cell>
        </row>
        <row r="11">
          <cell r="F11">
            <v>7716.8</v>
          </cell>
          <cell r="I11">
            <v>7716.8</v>
          </cell>
        </row>
        <row r="12">
          <cell r="F12">
            <v>10687.4</v>
          </cell>
          <cell r="I12">
            <v>10687.4</v>
          </cell>
        </row>
        <row r="15">
          <cell r="F15">
            <v>0</v>
          </cell>
          <cell r="I15">
            <v>0</v>
          </cell>
        </row>
        <row r="33">
          <cell r="F33">
            <v>0</v>
          </cell>
          <cell r="I33">
            <v>0</v>
          </cell>
        </row>
        <row r="34">
          <cell r="F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I35">
            <v>0</v>
          </cell>
        </row>
        <row r="36">
          <cell r="F36">
            <v>0</v>
          </cell>
          <cell r="I36">
            <v>0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1.xml"/><Relationship Id="rId121" Type="http://schemas.openxmlformats.org/officeDocument/2006/relationships/revisionLog" Target="revisionLog5.xml"/><Relationship Id="rId120" Type="http://schemas.openxmlformats.org/officeDocument/2006/relationships/revisionLog" Target="revisionLog4.xml"/><Relationship Id="rId125" Type="http://schemas.openxmlformats.org/officeDocument/2006/relationships/revisionLog" Target="revisionLog9.xml"/><Relationship Id="rId133" Type="http://schemas.openxmlformats.org/officeDocument/2006/relationships/revisionLog" Target="revisionLog17.xml"/><Relationship Id="rId124" Type="http://schemas.openxmlformats.org/officeDocument/2006/relationships/revisionLog" Target="revisionLog8.xml"/><Relationship Id="rId129" Type="http://schemas.openxmlformats.org/officeDocument/2006/relationships/revisionLog" Target="revisionLog13.xml"/><Relationship Id="rId132" Type="http://schemas.openxmlformats.org/officeDocument/2006/relationships/revisionLog" Target="revisionLog16.xml"/><Relationship Id="rId123" Type="http://schemas.openxmlformats.org/officeDocument/2006/relationships/revisionLog" Target="revisionLog7.xml"/><Relationship Id="rId128" Type="http://schemas.openxmlformats.org/officeDocument/2006/relationships/revisionLog" Target="revisionLog12.xml"/><Relationship Id="rId131" Type="http://schemas.openxmlformats.org/officeDocument/2006/relationships/revisionLog" Target="revisionLog15.xml"/><Relationship Id="rId119" Type="http://schemas.openxmlformats.org/officeDocument/2006/relationships/revisionLog" Target="revisionLog3.xml"/><Relationship Id="rId127" Type="http://schemas.openxmlformats.org/officeDocument/2006/relationships/revisionLog" Target="revisionLog11.xml"/><Relationship Id="rId122" Type="http://schemas.openxmlformats.org/officeDocument/2006/relationships/revisionLog" Target="revisionLog6.xml"/><Relationship Id="rId130" Type="http://schemas.openxmlformats.org/officeDocument/2006/relationships/revisionLog" Target="revisionLog14.xml"/><Relationship Id="rId118" Type="http://schemas.openxmlformats.org/officeDocument/2006/relationships/revisionLog" Target="revisionLog2.xml"/><Relationship Id="rId126" Type="http://schemas.openxmlformats.org/officeDocument/2006/relationships/revisionLog" Target="revisionLog10.xml"/><Relationship Id="rId134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994D5B4-DA33-499D-A726-1D75FFDE808F}" diskRevisions="1" revisionId="12893" version="134">
  <header guid="{CCD8B004-8D8E-4F69-A56B-1E8E371B996F}" dateTime="2025-01-20T11:02:46" maxSheetId="6" userName="Мартоне Анастасия Газимзяновна" r:id="rId117" minRId="10062" maxRId="10093">
    <sheetIdMap count="5">
      <sheetId val="1"/>
      <sheetId val="2"/>
      <sheetId val="3"/>
      <sheetId val="4"/>
      <sheetId val="5"/>
    </sheetIdMap>
  </header>
  <header guid="{A137EE14-B995-41F2-9150-0EE3C88770E1}" dateTime="2025-01-20T11:03:15" maxSheetId="6" userName="Мартоне Анастасия Газимзяновна" r:id="rId118" minRId="10094">
    <sheetIdMap count="5">
      <sheetId val="1"/>
      <sheetId val="2"/>
      <sheetId val="3"/>
      <sheetId val="4"/>
      <sheetId val="5"/>
    </sheetIdMap>
  </header>
  <header guid="{67F7AE08-5FFF-4F42-9AC6-82B251B5E0AE}" dateTime="2025-01-20T11:35:06" maxSheetId="6" userName="Мартоне Анастасия Газимзяновна" r:id="rId119" minRId="10095" maxRId="10096">
    <sheetIdMap count="5">
      <sheetId val="1"/>
      <sheetId val="2"/>
      <sheetId val="3"/>
      <sheetId val="4"/>
      <sheetId val="5"/>
    </sheetIdMap>
  </header>
  <header guid="{D8E3392F-0F3E-4C19-BBE7-EBE79EA58A38}" dateTime="2025-01-20T11:56:10" maxSheetId="6" userName="Мартоне Анастасия Газимзяновна" r:id="rId120" minRId="10097" maxRId="10103">
    <sheetIdMap count="5">
      <sheetId val="1"/>
      <sheetId val="2"/>
      <sheetId val="3"/>
      <sheetId val="4"/>
      <sheetId val="5"/>
    </sheetIdMap>
  </header>
  <header guid="{0D5C7A4F-C417-4975-85C7-C3012FF1DE5F}" dateTime="2025-01-20T12:18:13" maxSheetId="6" userName="Хотина Кристина Игоревна" r:id="rId121" minRId="10104" maxRId="10496">
    <sheetIdMap count="5">
      <sheetId val="1"/>
      <sheetId val="2"/>
      <sheetId val="3"/>
      <sheetId val="4"/>
      <sheetId val="5"/>
    </sheetIdMap>
  </header>
  <header guid="{BFF811F6-9FE0-4D38-9CE1-E57FEDBE6AA8}" dateTime="2025-01-20T12:37:50" maxSheetId="6" userName="Хотина Кристина Игоревна" r:id="rId122" minRId="10497" maxRId="10514">
    <sheetIdMap count="5">
      <sheetId val="1"/>
      <sheetId val="2"/>
      <sheetId val="3"/>
      <sheetId val="4"/>
      <sheetId val="5"/>
    </sheetIdMap>
  </header>
  <header guid="{B751C5A3-8AF2-4B08-B430-C0C37967ED8C}" dateTime="2025-01-20T12:58:26" maxSheetId="6" userName="Хотина Кристина Игоревна" r:id="rId123" minRId="10515" maxRId="10517">
    <sheetIdMap count="5">
      <sheetId val="1"/>
      <sheetId val="2"/>
      <sheetId val="3"/>
      <sheetId val="4"/>
      <sheetId val="5"/>
    </sheetIdMap>
  </header>
  <header guid="{086758BE-0359-4B34-999D-CB676D1BA09C}" dateTime="2025-01-20T14:17:30" maxSheetId="6" userName="Мищук Софья Александровна" r:id="rId124" minRId="10518" maxRId="10548">
    <sheetIdMap count="5">
      <sheetId val="1"/>
      <sheetId val="2"/>
      <sheetId val="3"/>
      <sheetId val="4"/>
      <sheetId val="5"/>
    </sheetIdMap>
  </header>
  <header guid="{3D06105B-8BD6-40FC-AF31-DA12125C1127}" dateTime="2025-01-20T14:18:18" maxSheetId="6" userName="Мищук Софья Александровна" r:id="rId125">
    <sheetIdMap count="5">
      <sheetId val="1"/>
      <sheetId val="2"/>
      <sheetId val="3"/>
      <sheetId val="4"/>
      <sheetId val="5"/>
    </sheetIdMap>
  </header>
  <header guid="{ED05ADDA-6992-438B-89F5-657C84CAFB70}" dateTime="2025-01-20T14:23:37" maxSheetId="6" userName="Хотина Кристина Игоревна" r:id="rId126">
    <sheetIdMap count="5">
      <sheetId val="1"/>
      <sheetId val="2"/>
      <sheetId val="3"/>
      <sheetId val="4"/>
      <sheetId val="5"/>
    </sheetIdMap>
  </header>
  <header guid="{F6F635AB-2C4C-4A86-90EE-AA74E13136D2}" dateTime="2025-01-20T14:28:16" maxSheetId="6" userName="Хотина Кристина Игоревна" r:id="rId127" minRId="10567" maxRId="12346">
    <sheetIdMap count="5">
      <sheetId val="1"/>
      <sheetId val="2"/>
      <sheetId val="3"/>
      <sheetId val="4"/>
      <sheetId val="5"/>
    </sheetIdMap>
  </header>
  <header guid="{2D0A14A9-A80C-46DE-852E-F13C9564ACC4}" dateTime="2025-01-20T14:31:54" maxSheetId="6" userName="Хотина Кристина Игоревна" r:id="rId128">
    <sheetIdMap count="5">
      <sheetId val="1"/>
      <sheetId val="2"/>
      <sheetId val="3"/>
      <sheetId val="4"/>
      <sheetId val="5"/>
    </sheetIdMap>
  </header>
  <header guid="{181CE714-D066-4270-910C-27D6282D90FA}" dateTime="2025-01-20T14:46:29" maxSheetId="6" userName="Хотина Кристина Игоревна" r:id="rId129" minRId="12365" maxRId="12836">
    <sheetIdMap count="5">
      <sheetId val="1"/>
      <sheetId val="2"/>
      <sheetId val="3"/>
      <sheetId val="4"/>
      <sheetId val="5"/>
    </sheetIdMap>
  </header>
  <header guid="{A5E4D042-3182-420A-AF4D-565616A6968E}" dateTime="2025-01-20T14:47:13" maxSheetId="6" userName="Хотина Кристина Игоревна" r:id="rId130">
    <sheetIdMap count="5">
      <sheetId val="1"/>
      <sheetId val="2"/>
      <sheetId val="3"/>
      <sheetId val="4"/>
      <sheetId val="5"/>
    </sheetIdMap>
  </header>
  <header guid="{9C4E96E1-85E4-476F-9DDD-A23653AE1970}" dateTime="2025-01-20T14:47:45" maxSheetId="6" userName="Хотина Кристина Игоревна" r:id="rId131">
    <sheetIdMap count="5">
      <sheetId val="1"/>
      <sheetId val="2"/>
      <sheetId val="3"/>
      <sheetId val="4"/>
      <sheetId val="5"/>
    </sheetIdMap>
  </header>
  <header guid="{A1867CF9-E709-4BBE-B0E4-24595F9C3C33}" dateTime="2025-01-20T14:49:10" maxSheetId="6" userName="Хотина Кристина Игоревна" r:id="rId132" minRId="12864">
    <sheetIdMap count="5">
      <sheetId val="1"/>
      <sheetId val="2"/>
      <sheetId val="3"/>
      <sheetId val="4"/>
      <sheetId val="5"/>
    </sheetIdMap>
  </header>
  <header guid="{5E3DF66D-BB12-429B-8FCE-9850303AB73C}" dateTime="2025-01-21T09:32:25" maxSheetId="6" userName="Хотина Кристина Игоревна" r:id="rId133" minRId="12874">
    <sheetIdMap count="5">
      <sheetId val="1"/>
      <sheetId val="2"/>
      <sheetId val="3"/>
      <sheetId val="4"/>
      <sheetId val="5"/>
    </sheetIdMap>
  </header>
  <header guid="{A994D5B4-DA33-499D-A726-1D75FFDE808F}" dateTime="2025-01-21T09:36:56" maxSheetId="6" userName="Хотина Кристина Игоревна" r:id="rId134" minRId="12884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62" sId="1" numFmtId="4">
    <oc r="E18">
      <v>4266670.9455000004</v>
    </oc>
    <nc r="E18">
      <v>4745398.7</v>
    </nc>
  </rcc>
  <rcc rId="10063" sId="1" numFmtId="4">
    <oc r="E19">
      <v>6791888.4469399992</v>
    </oc>
    <nc r="E19">
      <v>8075349</v>
    </nc>
  </rcc>
  <rcc rId="10064" sId="1" numFmtId="4">
    <oc r="E21">
      <v>62816.733780000002</v>
    </oc>
    <nc r="E21">
      <v>68598.600000000006</v>
    </nc>
  </rcc>
  <rcc rId="10065" sId="1" numFmtId="4">
    <oc r="E24">
      <v>171.14810999999997</v>
    </oc>
    <nc r="E24">
      <v>167.53</v>
    </nc>
  </rcc>
  <rcc rId="10066" sId="1" numFmtId="4">
    <oc r="E26">
      <v>99824.090120000008</v>
    </oc>
    <nc r="E26">
      <v>94865.3</v>
    </nc>
  </rcc>
  <rcc rId="10067" sId="1" numFmtId="4">
    <oc r="E28">
      <v>54495.502919999999</v>
    </oc>
    <nc r="E28">
      <v>70167.350000000006</v>
    </nc>
  </rcc>
  <rcc rId="10068" sId="1" numFmtId="4">
    <oc r="E29">
      <v>17251.658469999998</v>
    </oc>
    <nc r="E29">
      <v>18644.53</v>
    </nc>
  </rcc>
  <rcc rId="10069" sId="1" numFmtId="4">
    <oc r="E31">
      <v>68036.328020000001</v>
    </oc>
    <nc r="E31">
      <v>82182.509999999995</v>
    </nc>
  </rcc>
  <rcc rId="10070" sId="1" numFmtId="4">
    <oc r="E32">
      <v>3.77</v>
    </oc>
    <nc r="E32">
      <v>3.8</v>
    </nc>
  </rcc>
  <rcc rId="10071" sId="1" numFmtId="4">
    <oc r="E36">
      <v>788796.11073000007</v>
    </oc>
    <nc r="E36">
      <v>932915.1</v>
    </nc>
  </rcc>
  <rcc rId="10072" sId="1" numFmtId="4">
    <oc r="E37">
      <v>5125.4016200000005</v>
    </oc>
    <nc r="E37">
      <v>5369.7</v>
    </nc>
  </rcc>
  <rcc rId="10073" sId="1" numFmtId="4">
    <oc r="E38">
      <v>1593.42867</v>
    </oc>
    <nc r="E38">
      <v>1872.7</v>
    </nc>
  </rcc>
  <rcc rId="10074" sId="1" numFmtId="4">
    <oc r="E39">
      <v>146959.00415999998</v>
    </oc>
    <nc r="E39">
      <v>162040.79999999999</v>
    </nc>
  </rcc>
  <rcc rId="10075" sId="1" numFmtId="4">
    <oc r="E40">
      <v>3620.8331800000001</v>
    </oc>
    <nc r="E40">
      <v>3773</v>
    </nc>
  </rcc>
  <rcc rId="10076" sId="1" numFmtId="4">
    <oc r="E42">
      <v>202146.15236000001</v>
    </oc>
    <nc r="E42">
      <v>222493.2</v>
    </nc>
  </rcc>
  <rcc rId="10077" sId="1" numFmtId="4">
    <oc r="E45">
      <v>252044.7009</v>
    </oc>
    <nc r="E45">
      <v>252039.53</v>
    </nc>
  </rcc>
  <rcc rId="10078" sId="1" numFmtId="4">
    <oc r="E46">
      <v>219529.03830000001</v>
    </oc>
    <nc r="E46">
      <v>219534.2</v>
    </nc>
  </rcc>
  <rcc rId="10079" sId="1" numFmtId="4">
    <oc r="E47">
      <v>543355.12866000005</v>
    </oc>
    <nc r="E47">
      <v>543530.73</v>
    </nc>
  </rcc>
  <rcc rId="10080" sId="1" numFmtId="4">
    <oc r="E50">
      <v>95699.461009999999</v>
    </oc>
    <nc r="E50">
      <v>106832.6</v>
    </nc>
  </rcc>
  <rcc rId="10081" sId="1" numFmtId="4">
    <oc r="E51">
      <v>52788.901590000001</v>
    </oc>
    <nc r="E51">
      <v>70642.5</v>
    </nc>
  </rcc>
  <rcc rId="10082" sId="1" numFmtId="4">
    <oc r="E57">
      <v>524873.61616999994</v>
    </oc>
    <nc r="E57">
      <v>991276.8</v>
    </nc>
  </rcc>
  <rcc rId="10083" sId="1" numFmtId="4">
    <oc r="E58">
      <v>180082.29881000001</v>
    </oc>
    <nc r="E58">
      <v>186496.5</v>
    </nc>
  </rcc>
  <rcc rId="10084" sId="1" numFmtId="4">
    <oc r="E59">
      <v>20157.191999999999</v>
    </oc>
    <nc r="E59">
      <v>20157.2</v>
    </nc>
  </rcc>
  <rcc rId="10085" sId="1" numFmtId="4">
    <oc r="E62">
      <v>125688.03212999999</v>
    </oc>
    <nc r="E62">
      <v>131151</v>
    </nc>
  </rcc>
  <rcc rId="10086" sId="1" numFmtId="4">
    <oc r="E63">
      <v>8028774.2956800004</v>
    </oc>
    <nc r="E63">
      <v>9395777.3300000001</v>
    </nc>
  </rcc>
  <rcc rId="10087" sId="1" numFmtId="4">
    <oc r="E64">
      <v>220937.18925999998</v>
    </oc>
    <nc r="E64">
      <v>261445.7</v>
    </nc>
  </rcc>
  <rcc rId="10088" sId="1" numFmtId="4">
    <oc r="E70">
      <v>129360.43840999999</v>
    </oc>
    <nc r="E70">
      <v>129720.5</v>
    </nc>
  </rcc>
  <rcc rId="10089" sId="1" numFmtId="4">
    <oc r="E23">
      <v>933364.68219999992</v>
    </oc>
    <nc r="E23">
      <v>943074.9</v>
    </nc>
  </rcc>
  <rcc rId="10090" sId="1" numFmtId="4">
    <oc r="E48">
      <v>79728.344540000006</v>
    </oc>
    <nc r="E48">
      <v>119942.6</v>
    </nc>
  </rcc>
  <rcc rId="10091" sId="1" numFmtId="4">
    <oc r="E72">
      <v>-30582.620709999999</v>
    </oc>
    <nc r="E72">
      <v>-30679.599999999999</v>
    </nc>
  </rcc>
  <rcc rId="10092" sId="1" numFmtId="4">
    <oc r="E53">
      <v>18713.350160000005</v>
    </oc>
    <nc r="E53">
      <v>18719.5</v>
    </nc>
  </rcc>
  <rcc rId="10093" sId="1" numFmtId="4">
    <oc r="E52">
      <v>970041.86696999986</v>
    </oc>
    <nc r="E52">
      <v>1029558.5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408:H422">
    <dxf>
      <fill>
        <patternFill>
          <bgColor theme="0"/>
        </patternFill>
      </fill>
    </dxf>
  </rfmt>
  <rfmt sheetId="2" sqref="G437:I482">
    <dxf>
      <fill>
        <patternFill>
          <bgColor theme="0"/>
        </patternFill>
      </fill>
    </dxf>
  </rfmt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расходы!$A$1:$J$524</formula>
    <oldFormula>расходы!$A$1:$J$524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расходы!$A$6:$P$516</formula>
    <oldFormula>расходы!$A$6:$P$516</oldFormula>
  </rdn>
  <rdn rId="0" localSheetId="3" customView="1" name="Z_EC1DDABA_87E5_4CA0_BDFA_3176D5C21D42_.wvu.PrintArea" hidden="1" oldHidden="1">
    <formula>источники!$A$1:$E$30</formula>
    <oldFormula>источники!$A$1:$E$30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7:H516">
    <dxf>
      <numFmt numFmtId="167" formatCode="#,##0.0"/>
    </dxf>
  </rfmt>
  <rcc rId="10567" sId="2" numFmtId="4">
    <oc r="G7">
      <f>G8+G13+G28+G46+G50+G67+G70</f>
    </oc>
    <nc r="G7">
      <v>3595332.8</v>
    </nc>
  </rcc>
  <rcc rId="10568" sId="2" numFmtId="4">
    <oc r="H7">
      <f>H8+H13+H28+H46+H50+H67+H70</f>
    </oc>
    <nc r="H7">
      <v>2874003.8</v>
    </nc>
  </rcc>
  <rcc rId="10569" sId="2" numFmtId="4">
    <oc r="I7">
      <f>I8+I13+I28+I46+I50+I67+I70</f>
    </oc>
    <nc r="I7">
      <v>721329</v>
    </nc>
  </rcc>
  <rcc rId="10570" sId="2" numFmtId="14">
    <oc r="J7">
      <f>IF(G7=0,"-",H7/G7)</f>
    </oc>
    <nc r="J7">
      <v>0.79937072862907155</v>
    </nc>
  </rcc>
  <rcc rId="10571" sId="2" numFmtId="4">
    <oc r="G8">
      <f>G9</f>
    </oc>
    <nc r="G8">
      <v>15118.099999999999</v>
    </nc>
  </rcc>
  <rcc rId="10572" sId="2" numFmtId="4">
    <oc r="H8">
      <f>H9</f>
    </oc>
    <nc r="H8">
      <v>14576.1</v>
    </nc>
  </rcc>
  <rcc rId="10573" sId="2" numFmtId="14">
    <oc r="J8">
      <f>IF(G8=0,"-",H8/G8)</f>
    </oc>
    <nc r="J8">
      <v>0.96414893405917423</v>
    </nc>
  </rcc>
  <rcc rId="10574" sId="2" numFmtId="4">
    <oc r="G9">
      <f>G10</f>
    </oc>
    <nc r="G9">
      <v>15118.099999999999</v>
    </nc>
  </rcc>
  <rcc rId="10575" sId="2" numFmtId="4">
    <oc r="H9">
      <f>H10</f>
    </oc>
    <nc r="H9">
      <v>14576.1</v>
    </nc>
  </rcc>
  <rcc rId="10576" sId="2" numFmtId="14">
    <oc r="J9">
      <f>IF(G9=0,"-",H9/G9)</f>
    </oc>
    <nc r="J9">
      <v>0.96414893405917423</v>
    </nc>
  </rcc>
  <rcc rId="10577" sId="2" numFmtId="4">
    <oc r="G10">
      <f>G11+G12</f>
    </oc>
    <nc r="G10">
      <v>15118.099999999999</v>
    </nc>
  </rcc>
  <rcc rId="10578" sId="2" numFmtId="4">
    <oc r="H10">
      <f>H11+H12</f>
    </oc>
    <nc r="H10">
      <v>14576.1</v>
    </nc>
  </rcc>
  <rcc rId="10579" sId="2" numFmtId="14">
    <oc r="J10">
      <f>IF(G10=0,"-",H10/G10)</f>
    </oc>
    <nc r="J10">
      <v>0.96414893405917423</v>
    </nc>
  </rcc>
  <rcc rId="10580" sId="2" numFmtId="4">
    <oc r="I11">
      <f>G11-H11</f>
    </oc>
    <nc r="I11">
      <v>359.69999999999891</v>
    </nc>
  </rcc>
  <rcc rId="10581" sId="2" numFmtId="14">
    <oc r="J11">
      <f>IF(G11=0,"-",H11/G11)</f>
    </oc>
    <nc r="J11">
      <v>0.97195190418265187</v>
    </nc>
  </rcc>
  <rcc rId="10582" sId="2" numFmtId="4">
    <oc r="I12">
      <f>G12-H12</f>
    </oc>
    <nc r="I12">
      <v>182.29999999999973</v>
    </nc>
  </rcc>
  <rcc rId="10583" sId="2" numFmtId="14">
    <oc r="J12">
      <f>IF(G12=0,"-",H12/G12)</f>
    </oc>
    <nc r="J12">
      <v>0.92052142826001671</v>
    </nc>
  </rcc>
  <rcc rId="10584" sId="2" numFmtId="4">
    <oc r="G13">
      <f>G14+G20+G23+G25</f>
    </oc>
    <nc r="G13">
      <v>161378.1</v>
    </nc>
  </rcc>
  <rcc rId="10585" sId="2" numFmtId="4">
    <oc r="H13">
      <f>H14+H20+H23+H25</f>
    </oc>
    <nc r="H13">
      <v>151293.5</v>
    </nc>
  </rcc>
  <rcc rId="10586" sId="2" numFmtId="4">
    <oc r="I13">
      <f>I14+I20+I23+I25</f>
    </oc>
    <nc r="I13">
      <v>10084.600000000011</v>
    </nc>
  </rcc>
  <rcc rId="10587" sId="2" numFmtId="14">
    <oc r="J13">
      <f>IF(G13=0,"-",H13/G13)</f>
    </oc>
    <nc r="J13">
      <v>0.9375094885861216</v>
    </nc>
  </rcc>
  <rcc rId="10588" sId="2" numFmtId="4">
    <oc r="G14">
      <f>G15</f>
    </oc>
    <nc r="G14">
      <v>147827.1</v>
    </nc>
  </rcc>
  <rcc rId="10589" sId="2" numFmtId="4">
    <oc r="H14">
      <f>H15</f>
    </oc>
    <nc r="H14">
      <v>140766.9</v>
    </nc>
  </rcc>
  <rcc rId="10590" sId="2" numFmtId="4">
    <oc r="I14">
      <f>G14-H14</f>
    </oc>
    <nc r="I14">
      <v>7060.2000000000116</v>
    </nc>
  </rcc>
  <rcc rId="10591" sId="2" numFmtId="14">
    <oc r="J14">
      <f>IF(G14=0,"-",H14/G14)</f>
    </oc>
    <nc r="J14">
      <v>0.9522401508248487</v>
    </nc>
  </rcc>
  <rcc rId="10592" sId="2" numFmtId="4">
    <oc r="G15">
      <f>G16+G17+G18+G19</f>
    </oc>
    <nc r="G15">
      <v>147827.1</v>
    </nc>
  </rcc>
  <rcc rId="10593" sId="2" numFmtId="4">
    <oc r="H15">
      <f>H16+H17+H18+H19</f>
    </oc>
    <nc r="H15">
      <v>140766.9</v>
    </nc>
  </rcc>
  <rcc rId="10594" sId="2" numFmtId="4">
    <oc r="I15">
      <f>I16+I17+I18+I19</f>
    </oc>
    <nc r="I15">
      <v>7060.1999999999953</v>
    </nc>
  </rcc>
  <rcc rId="10595" sId="2" numFmtId="14">
    <oc r="J15">
      <f>IF(G15=0,"-",H15/G15)</f>
    </oc>
    <nc r="J15">
      <v>0.9522401508248487</v>
    </nc>
  </rcc>
  <rcc rId="10596" sId="2" numFmtId="4">
    <oc r="I16">
      <f>G16-H16</f>
    </oc>
    <nc r="I16">
      <v>4920.3999999999942</v>
    </nc>
  </rcc>
  <rcc rId="10597" sId="2" numFmtId="14">
    <oc r="J16">
      <f>IF(G16=0,"-",H16/G16)</f>
    </oc>
    <nc r="J16">
      <v>0.95785723156510838</v>
    </nc>
  </rcc>
  <rcc rId="10598" sId="2" numFmtId="4">
    <oc r="I17">
      <f>G17-H17</f>
    </oc>
    <nc r="I17">
      <v>723.5</v>
    </nc>
  </rcc>
  <rcc rId="10599" sId="2" numFmtId="14">
    <oc r="J17">
      <f>IF(G17=0,"-",H17/G17)</f>
    </oc>
    <nc r="J17">
      <v>0.8186943991980955</v>
    </nc>
  </rcc>
  <rcc rId="10600" sId="2" numFmtId="4">
    <oc r="I18">
      <f>G18-H18</f>
    </oc>
    <nc r="I18">
      <v>0.10000000000002274</v>
    </nc>
  </rcc>
  <rcc rId="10601" sId="2" numFmtId="14">
    <oc r="J18">
      <f>IF(G18=0,"-",H18/G18)</f>
    </oc>
    <nc r="J18">
      <v>0.99968112244897955</v>
    </nc>
  </rcc>
  <rcc rId="10602" sId="2" numFmtId="4">
    <oc r="I19">
      <f>G19-H19</f>
    </oc>
    <nc r="I19">
      <v>1416.2000000000007</v>
    </nc>
  </rcc>
  <rcc rId="10603" sId="2" numFmtId="14">
    <oc r="J19">
      <f>IF(G19=0,"-",H19/G19)</f>
    </oc>
    <nc r="J19">
      <v>0.94709255627159794</v>
    </nc>
  </rcc>
  <rcc rId="10604" sId="2" numFmtId="4">
    <oc r="G20">
      <f>G21</f>
    </oc>
    <nc r="G20">
      <v>13362.6</v>
    </nc>
  </rcc>
  <rcc rId="10605" sId="2" numFmtId="4">
    <oc r="H20">
      <f>H21</f>
    </oc>
    <nc r="H20">
      <v>10338.200000000001</v>
    </nc>
  </rcc>
  <rcc rId="10606" sId="2" numFmtId="4">
    <oc r="I20">
      <f>G20-H20</f>
    </oc>
    <nc r="I20">
      <v>3024.3999999999996</v>
    </nc>
  </rcc>
  <rcc rId="10607" sId="2" numFmtId="14">
    <oc r="J20">
      <f>IF(G20=0,"-",H20/G20)</f>
    </oc>
    <nc r="J20">
      <v>0.77366680137099075</v>
    </nc>
  </rcc>
  <rcc rId="10608" sId="2" numFmtId="4">
    <oc r="G21">
      <f>G22</f>
    </oc>
    <nc r="G21">
      <v>13362.6</v>
    </nc>
  </rcc>
  <rcc rId="10609" sId="2" numFmtId="4">
    <oc r="H21">
      <f>H22</f>
    </oc>
    <nc r="H21">
      <v>10338.200000000001</v>
    </nc>
  </rcc>
  <rcc rId="10610" sId="2" numFmtId="4">
    <oc r="I21">
      <f>G21-H21</f>
    </oc>
    <nc r="I21">
      <v>3024.3999999999996</v>
    </nc>
  </rcc>
  <rcc rId="10611" sId="2" numFmtId="14">
    <oc r="J21">
      <f>IF(G21=0,"-",H21/G21)</f>
    </oc>
    <nc r="J21">
      <v>0.77366680137099075</v>
    </nc>
  </rcc>
  <rcc rId="10612" sId="2" numFmtId="4">
    <oc r="I22">
      <f>G22-H22</f>
    </oc>
    <nc r="I22">
      <v>3024.3999999999996</v>
    </nc>
  </rcc>
  <rcc rId="10613" sId="2" numFmtId="14">
    <oc r="J22">
      <f>IF(G22=0,"-",H22/G22)</f>
    </oc>
    <nc r="J22">
      <v>0.77366680137099075</v>
    </nc>
  </rcc>
  <rcc rId="10614" sId="2" numFmtId="4">
    <oc r="G23">
      <f>G24</f>
    </oc>
    <nc r="G23">
      <v>114.9</v>
    </nc>
  </rcc>
  <rcc rId="10615" sId="2" numFmtId="4">
    <oc r="H23">
      <f>H24</f>
    </oc>
    <nc r="H23">
      <v>114.9</v>
    </nc>
  </rcc>
  <rcc rId="10616" sId="2" numFmtId="4">
    <oc r="I23">
      <f>G23-H23</f>
    </oc>
    <nc r="I23">
      <v>0</v>
    </nc>
  </rcc>
  <rcc rId="10617" sId="2" numFmtId="14">
    <oc r="J23">
      <f>IF(G23=0,"-",H23/G23)</f>
    </oc>
    <nc r="J23">
      <v>1</v>
    </nc>
  </rcc>
  <rcc rId="10618" sId="2" numFmtId="4">
    <oc r="I24">
      <f>G24-H24</f>
    </oc>
    <nc r="I24">
      <v>0</v>
    </nc>
  </rcc>
  <rcc rId="10619" sId="2" numFmtId="14">
    <oc r="J24">
      <f>IF(G24=0,"-",H24/G24)</f>
    </oc>
    <nc r="J24">
      <v>1</v>
    </nc>
  </rcc>
  <rcc rId="10620" sId="2" numFmtId="4">
    <oc r="I25">
      <f>G25-H25</f>
    </oc>
    <nc r="I25">
      <v>0</v>
    </nc>
  </rcc>
  <rcc rId="10621" sId="2" numFmtId="14">
    <oc r="J25">
      <f>IF(G25=0,"-",H25/G25)</f>
    </oc>
    <nc r="J25">
      <v>1</v>
    </nc>
  </rcc>
  <rcc rId="10622" sId="2" numFmtId="4">
    <oc r="I26">
      <f>G26-H26</f>
    </oc>
    <nc r="I26">
      <v>0</v>
    </nc>
  </rcc>
  <rcc rId="10623" sId="2" numFmtId="14">
    <oc r="J26">
      <f>IF(G26=0,"-",H26/G26)</f>
    </oc>
    <nc r="J26">
      <v>1</v>
    </nc>
  </rcc>
  <rcc rId="10624" sId="2" numFmtId="4">
    <oc r="I27">
      <f>G27-H27</f>
    </oc>
    <nc r="I27">
      <v>0</v>
    </nc>
  </rcc>
  <rcc rId="10625" sId="2" numFmtId="14">
    <oc r="J27">
      <f>IF(G27=0,"-",H27/G27)</f>
    </oc>
    <nc r="J27">
      <v>1</v>
    </nc>
  </rcc>
  <rcc rId="10626" sId="2" numFmtId="4">
    <oc r="G28">
      <f>G29+G34+G39+G43</f>
    </oc>
    <nc r="G28">
      <v>1158122.0000000002</v>
    </nc>
  </rcc>
  <rcc rId="10627" sId="2" numFmtId="4">
    <oc r="H28">
      <f>H29+H34+H39+H43</f>
    </oc>
    <nc r="H28">
      <v>1024378.8</v>
    </nc>
  </rcc>
  <rcc rId="10628" sId="2" numFmtId="4">
    <oc r="I28">
      <f>I29+I34+I39+I43</f>
    </oc>
    <nc r="I28">
      <v>133743.20000000001</v>
    </nc>
  </rcc>
  <rcc rId="10629" sId="2" numFmtId="14">
    <oc r="J28">
      <f>IF(G28=0,"-",H28/G28)</f>
    </oc>
    <nc r="J28">
      <v>0.88451717521988171</v>
    </nc>
  </rcc>
  <rcc rId="10630" sId="2" numFmtId="4">
    <oc r="G29">
      <f>G30</f>
    </oc>
    <nc r="G29">
      <v>1045805.2000000001</v>
    </nc>
  </rcc>
  <rcc rId="10631" sId="2" numFmtId="4">
    <oc r="H29">
      <f>H30</f>
    </oc>
    <nc r="H29">
      <v>927900.8</v>
    </nc>
  </rcc>
  <rcc rId="10632" sId="2" numFmtId="4">
    <oc r="I29">
      <f>I30</f>
    </oc>
    <nc r="I29">
      <v>117904.40000000001</v>
    </nc>
  </rcc>
  <rcc rId="10633" sId="2" numFmtId="14">
    <oc r="J29">
      <f>IF(G29=0,"-",H29/G29)</f>
    </oc>
    <nc r="J29">
      <v>0.88725969234040913</v>
    </nc>
  </rcc>
  <rcc rId="10634" sId="2" numFmtId="4">
    <oc r="G30">
      <f>G31+G32+G33</f>
    </oc>
    <nc r="G30">
      <v>1045805.2000000001</v>
    </nc>
  </rcc>
  <rcc rId="10635" sId="2" numFmtId="4">
    <oc r="H30">
      <f>H31+H32+H33</f>
    </oc>
    <nc r="H30">
      <v>927900.8</v>
    </nc>
  </rcc>
  <rcc rId="10636" sId="2" numFmtId="4">
    <oc r="I30">
      <f>I31+I32+I33</f>
    </oc>
    <nc r="I30">
      <v>117904.40000000001</v>
    </nc>
  </rcc>
  <rcc rId="10637" sId="2" numFmtId="14">
    <oc r="J30">
      <f>IF(G30=0,"-",H30/G30)</f>
    </oc>
    <nc r="J30">
      <v>0.88725969234040913</v>
    </nc>
  </rcc>
  <rcc rId="10638" sId="2" numFmtId="4">
    <oc r="I31">
      <f>G31-H31</f>
    </oc>
    <nc r="I31">
      <v>86292</v>
    </nc>
  </rcc>
  <rcc rId="10639" sId="2" numFmtId="14">
    <oc r="J31">
      <f>IF(G31=0,"-",H31/G31)</f>
    </oc>
    <nc r="J31">
      <v>0.89359832888266777</v>
    </nc>
  </rcc>
  <rcc rId="10640" sId="2" numFmtId="4">
    <oc r="I32">
      <f>G32-H32</f>
    </oc>
    <nc r="I32">
      <v>8105.2000000000007</v>
    </nc>
  </rcc>
  <rcc rId="10641" sId="2" numFmtId="14">
    <oc r="J32">
      <f>IF(G32=0,"-",H32/G32)</f>
    </oc>
    <nc r="J32">
      <v>0.7014263401408658</v>
    </nc>
  </rcc>
  <rcc rId="10642" sId="2" numFmtId="4">
    <oc r="I33">
      <f>G33-H33</f>
    </oc>
    <nc r="I33">
      <v>23507.200000000012</v>
    </nc>
  </rcc>
  <rcc rId="10643" sId="2" numFmtId="14">
    <oc r="J33">
      <f>IF(G33=0,"-",H33/G33)</f>
    </oc>
    <nc r="J33">
      <v>0.88679766826465811</v>
    </nc>
  </rcc>
  <rcc rId="10644" sId="2" numFmtId="4">
    <oc r="G34">
      <f>G35</f>
    </oc>
    <nc r="G34">
      <v>105746.5</v>
    </nc>
  </rcc>
  <rcc rId="10645" sId="2" numFmtId="4">
    <oc r="H34">
      <f>H35</f>
    </oc>
    <nc r="H34">
      <v>90018.900000000009</v>
    </nc>
  </rcc>
  <rcc rId="10646" sId="2" numFmtId="4">
    <oc r="I34">
      <f>I35</f>
    </oc>
    <nc r="I34">
      <v>15727.599999999995</v>
    </nc>
  </rcc>
  <rcc rId="10647" sId="2" numFmtId="14">
    <oc r="J34">
      <f>IF(G34=0,"-",H34/G34)</f>
    </oc>
    <nc r="J34">
      <v>0.85127072763637579</v>
    </nc>
  </rcc>
  <rcc rId="10648" sId="2" numFmtId="4">
    <oc r="G35">
      <f>G37+G38+G36</f>
    </oc>
    <nc r="G35">
      <v>105746.5</v>
    </nc>
  </rcc>
  <rcc rId="10649" sId="2" numFmtId="4">
    <oc r="H35">
      <f>H37+H38+H36</f>
    </oc>
    <nc r="H35">
      <v>90018.900000000009</v>
    </nc>
  </rcc>
  <rcc rId="10650" sId="2" numFmtId="4">
    <oc r="I35">
      <f>I37+I38+I36</f>
    </oc>
    <nc r="I35">
      <v>15727.599999999995</v>
    </nc>
  </rcc>
  <rcc rId="10651" sId="2" numFmtId="14">
    <oc r="J35">
      <f>IF(G35=0,"-",H35/G35)</f>
    </oc>
    <nc r="J35">
      <v>0.85127072763637579</v>
    </nc>
  </rcc>
  <rcc rId="10652" sId="2" numFmtId="4">
    <oc r="I36">
      <f>G36-H36</f>
    </oc>
    <nc r="I36">
      <v>3919.5</v>
    </nc>
  </rcc>
  <rcc rId="10653" sId="2" numFmtId="14">
    <oc r="J36">
      <f>IF(G36=0,"-",H36/G36)</f>
    </oc>
    <nc r="J36">
      <v>0.58576848691093941</v>
    </nc>
  </rcc>
  <rcc rId="10654" sId="2" numFmtId="4">
    <oc r="I37">
      <f>G37-H37</f>
    </oc>
    <nc r="I37">
      <v>9982.3999999999942</v>
    </nc>
  </rcc>
  <rcc rId="10655" sId="2" numFmtId="14">
    <oc r="J37">
      <f>IF(G37=0,"-",H37/G37)</f>
    </oc>
    <nc r="J37">
      <v>0.88649617897909783</v>
    </nc>
  </rcc>
  <rcc rId="10656" sId="2" numFmtId="4">
    <oc r="I38">
      <f>G38-H38</f>
    </oc>
    <nc r="I38">
      <v>1825.7000000000007</v>
    </nc>
  </rcc>
  <rcc rId="10657" sId="2" numFmtId="14">
    <oc r="J38">
      <f>IF(G38=0,"-",H38/G38)</f>
    </oc>
    <nc r="J38">
      <v>0.78100447419242625</v>
    </nc>
  </rcc>
  <rcc rId="10658" sId="2" numFmtId="4">
    <oc r="G39">
      <f>G40+G42</f>
    </oc>
    <nc r="G39">
      <v>1600.7</v>
    </nc>
  </rcc>
  <rcc rId="10659" sId="2" numFmtId="4">
    <oc r="H39">
      <f>H40+H42</f>
    </oc>
    <nc r="H39">
      <v>1489.7</v>
    </nc>
  </rcc>
  <rcc rId="10660" sId="2" numFmtId="4">
    <oc r="I39">
      <f>I40+I42</f>
    </oc>
    <nc r="I39">
      <v>111</v>
    </nc>
  </rcc>
  <rcc rId="10661" sId="2" numFmtId="14">
    <oc r="J39">
      <f>IF(G39=0,"-",H39/G39)</f>
    </oc>
    <nc r="J39">
      <v>0.93065533828949831</v>
    </nc>
  </rcc>
  <rcc rId="10662" sId="2" numFmtId="4">
    <oc r="G40">
      <f>G41</f>
    </oc>
    <nc r="G40">
      <v>830.7</v>
    </nc>
  </rcc>
  <rcc rId="10663" sId="2" numFmtId="4">
    <oc r="H40">
      <f>H41</f>
    </oc>
    <nc r="H40">
      <v>719.7</v>
    </nc>
  </rcc>
  <rcc rId="10664" sId="2" numFmtId="4">
    <oc r="I40">
      <f>I41</f>
    </oc>
    <nc r="I40">
      <v>111</v>
    </nc>
  </rcc>
  <rcc rId="10665" sId="2" numFmtId="14">
    <oc r="J40">
      <f>IF(G40=0,"-",H40/G40)</f>
    </oc>
    <nc r="J40">
      <v>0.86637775370169734</v>
    </nc>
  </rcc>
  <rcc rId="10666" sId="2" numFmtId="4">
    <oc r="I41">
      <f>G41-H41</f>
    </oc>
    <nc r="I41">
      <v>111</v>
    </nc>
  </rcc>
  <rcc rId="10667" sId="2" numFmtId="14">
    <oc r="J41">
      <f>IF(G41=0,"-",H41/G41)</f>
    </oc>
    <nc r="J41">
      <v>0.86637775370169734</v>
    </nc>
  </rcc>
  <rcc rId="10668" sId="2" numFmtId="4">
    <oc r="I42">
      <f>G42-H42</f>
    </oc>
    <nc r="I42">
      <v>0</v>
    </nc>
  </rcc>
  <rcc rId="10669" sId="2" numFmtId="14">
    <oc r="J42">
      <f>IF(G42=0,"-",H42/G42)</f>
    </oc>
    <nc r="J42">
      <v>1</v>
    </nc>
  </rcc>
  <rcc rId="10670" sId="2" numFmtId="4">
    <oc r="G43">
      <f>G44</f>
    </oc>
    <nc r="G43">
      <v>4969.6000000000004</v>
    </nc>
  </rcc>
  <rcc rId="10671" sId="2" numFmtId="4">
    <oc r="H43">
      <f>H44</f>
    </oc>
    <nc r="H43">
      <v>4969.3999999999996</v>
    </nc>
  </rcc>
  <rcc rId="10672" sId="2" numFmtId="4">
    <oc r="I43">
      <f>I44</f>
    </oc>
    <nc r="I43">
      <v>0.2000000000007276</v>
    </nc>
  </rcc>
  <rcc rId="10673" sId="2" numFmtId="14">
    <oc r="J43">
      <f>IF(G43=0,"-",H43/G43)</f>
    </oc>
    <nc r="J43">
      <v>0.99995975531229864</v>
    </nc>
  </rcc>
  <rcc rId="10674" sId="2" numFmtId="4">
    <oc r="G44">
      <f>G45</f>
    </oc>
    <nc r="G44">
      <v>4969.6000000000004</v>
    </nc>
  </rcc>
  <rcc rId="10675" sId="2" numFmtId="4">
    <oc r="H44">
      <f>H45</f>
    </oc>
    <nc r="H44">
      <v>4969.3999999999996</v>
    </nc>
  </rcc>
  <rcc rId="10676" sId="2" numFmtId="4">
    <oc r="I44">
      <f>I45</f>
    </oc>
    <nc r="I44">
      <v>0.2000000000007276</v>
    </nc>
  </rcc>
  <rcc rId="10677" sId="2" numFmtId="14">
    <oc r="J44">
      <f>IF(G44=0,"-",H44/G44)</f>
    </oc>
    <nc r="J44">
      <v>0.99995975531229864</v>
    </nc>
  </rcc>
  <rcc rId="10678" sId="2" numFmtId="4">
    <oc r="I45">
      <f>G45-H45</f>
    </oc>
    <nc r="I45">
      <v>0.2000000000007276</v>
    </nc>
  </rcc>
  <rcc rId="10679" sId="2" numFmtId="14">
    <oc r="J45">
      <f>IF(G45=0,"-",H45/G45)</f>
    </oc>
    <nc r="J45">
      <v>0.99995975531229864</v>
    </nc>
  </rcc>
  <rcc rId="10680" sId="2" numFmtId="4">
    <oc r="G46">
      <f>G47</f>
    </oc>
    <nc r="G46">
      <v>50.4</v>
    </nc>
  </rcc>
  <rcc rId="10681" sId="2" numFmtId="4">
    <oc r="H46">
      <f>H47</f>
    </oc>
    <nc r="H46">
      <v>50.4</v>
    </nc>
  </rcc>
  <rcc rId="10682" sId="2" numFmtId="4">
    <oc r="I46">
      <f>I47</f>
    </oc>
    <nc r="I46">
      <v>0</v>
    </nc>
  </rcc>
  <rcc rId="10683" sId="2" numFmtId="14">
    <oc r="J46">
      <f>IF(G46=0,"-",H46/G46)</f>
    </oc>
    <nc r="J46">
      <v>1</v>
    </nc>
  </rcc>
  <rcc rId="10684" sId="2" numFmtId="4">
    <oc r="G47">
      <f>G48</f>
    </oc>
    <nc r="G47">
      <v>50.4</v>
    </nc>
  </rcc>
  <rcc rId="10685" sId="2" numFmtId="4">
    <oc r="H47">
      <f>H48</f>
    </oc>
    <nc r="H47">
      <v>50.4</v>
    </nc>
  </rcc>
  <rcc rId="10686" sId="2" numFmtId="4">
    <oc r="I47">
      <f>I48</f>
    </oc>
    <nc r="I47">
      <v>0</v>
    </nc>
  </rcc>
  <rcc rId="10687" sId="2" numFmtId="14">
    <oc r="J47">
      <f>IF(G47=0,"-",H47/G47)</f>
    </oc>
    <nc r="J47">
      <v>1</v>
    </nc>
  </rcc>
  <rcc rId="10688" sId="2" numFmtId="4">
    <oc r="G48">
      <f>G49</f>
    </oc>
    <nc r="G48">
      <v>50.4</v>
    </nc>
  </rcc>
  <rcc rId="10689" sId="2" numFmtId="4">
    <oc r="H48">
      <f>H49</f>
    </oc>
    <nc r="H48">
      <v>50.4</v>
    </nc>
  </rcc>
  <rcc rId="10690" sId="2" numFmtId="4">
    <oc r="I48">
      <f>I49</f>
    </oc>
    <nc r="I48">
      <v>0</v>
    </nc>
  </rcc>
  <rcc rId="10691" sId="2" numFmtId="14">
    <oc r="J48">
      <f>IF(G48=0,"-",H48/G48)</f>
    </oc>
    <nc r="J48">
      <v>1</v>
    </nc>
  </rcc>
  <rcc rId="10692" sId="2" numFmtId="4">
    <oc r="I49">
      <f>G49-H49</f>
    </oc>
    <nc r="I49">
      <v>0</v>
    </nc>
  </rcc>
  <rcc rId="10693" sId="2" numFmtId="14">
    <oc r="J49">
      <f>IF(G49=0,"-",H49/G49)</f>
    </oc>
    <nc r="J49">
      <v>1</v>
    </nc>
  </rcc>
  <rcc rId="10694" sId="2" numFmtId="4">
    <oc r="G50">
      <f>G51+G56+G61+G64</f>
    </oc>
    <nc r="G50">
      <v>183376.59999999998</v>
    </nc>
  </rcc>
  <rcc rId="10695" sId="2" numFmtId="4">
    <oc r="H50">
      <f>H51+H56+H61+H64</f>
    </oc>
    <nc r="H50">
      <v>175048.8</v>
    </nc>
  </rcc>
  <rcc rId="10696" sId="2" numFmtId="4">
    <oc r="I50">
      <f>I51+I56+I61+I64</f>
    </oc>
    <nc r="I50">
      <v>8327.7999999999975</v>
    </nc>
  </rcc>
  <rcc rId="10697" sId="2" numFmtId="14">
    <oc r="J50">
      <f>IF(G50=0,"-",H50/G50)</f>
    </oc>
    <nc r="J50">
      <v>0.95458635398409619</v>
    </nc>
  </rcc>
  <rcc rId="10698" sId="2" numFmtId="4">
    <oc r="G51">
      <f>G52</f>
    </oc>
    <nc r="G51">
      <v>160023.59999999998</v>
    </nc>
  </rcc>
  <rcc rId="10699" sId="2" numFmtId="4">
    <oc r="H51">
      <f>H52</f>
    </oc>
    <nc r="H51">
      <v>157618.70000000001</v>
    </nc>
  </rcc>
  <rcc rId="10700" sId="2" numFmtId="4">
    <oc r="I51">
      <f>I52</f>
    </oc>
    <nc r="I51">
      <v>2404.8999999999978</v>
    </nc>
  </rcc>
  <rcc rId="10701" sId="2" numFmtId="14">
    <oc r="J51">
      <f>IF(G51=0,"-",H51/G51)</f>
    </oc>
    <nc r="J51">
      <v>0.98497159169022586</v>
    </nc>
  </rcc>
  <rcc rId="10702" sId="2" numFmtId="4">
    <oc r="G52">
      <f>G53+G54+G55</f>
    </oc>
    <nc r="G52">
      <v>160023.59999999998</v>
    </nc>
  </rcc>
  <rcc rId="10703" sId="2" numFmtId="4">
    <oc r="H52">
      <f>H53+H54+H55</f>
    </oc>
    <nc r="H52">
      <v>157618.70000000001</v>
    </nc>
  </rcc>
  <rcc rId="10704" sId="2" numFmtId="4">
    <oc r="I52">
      <f>I53+I54+I55</f>
    </oc>
    <nc r="I52">
      <v>2404.8999999999978</v>
    </nc>
  </rcc>
  <rcc rId="10705" sId="2" numFmtId="14">
    <oc r="J52">
      <f>IF(G52=0,"-",H52/G52)</f>
    </oc>
    <nc r="J52">
      <v>0.98497159169022586</v>
    </nc>
  </rcc>
  <rcc rId="10706" sId="2" numFmtId="4">
    <oc r="I53">
      <f>G53-H53</f>
    </oc>
    <nc r="I53">
      <v>46</v>
    </nc>
  </rcc>
  <rcc rId="10707" sId="2" numFmtId="14">
    <oc r="J53">
      <f>IF(G53=0,"-",H53/G53)</f>
    </oc>
    <nc r="J53">
      <v>0.99962691621105837</v>
    </nc>
  </rcc>
  <rcc rId="10708" sId="2" numFmtId="4">
    <oc r="I54">
      <f>G54-H54</f>
    </oc>
    <nc r="I54">
      <v>352.29999999999927</v>
    </nc>
  </rcc>
  <rcc rId="10709" sId="2" numFmtId="14">
    <oc r="J54">
      <f>IF(G54=0,"-",H54/G54)</f>
    </oc>
    <nc r="J54">
      <v>0.92761305964782526</v>
    </nc>
  </rcc>
  <rcc rId="10710" sId="2" numFmtId="4">
    <oc r="I55">
      <f>G55-H55</f>
    </oc>
    <nc r="I55">
      <v>2006.5999999999985</v>
    </nc>
  </rcc>
  <rcc rId="10711" sId="2" numFmtId="14">
    <oc r="J55">
      <f>IF(G55=0,"-",H55/G55)</f>
    </oc>
    <nc r="J55">
      <v>0.93701820464532337</v>
    </nc>
  </rcc>
  <rcc rId="10712" sId="2" numFmtId="4">
    <oc r="G56">
      <f>G57</f>
    </oc>
    <nc r="G56">
      <v>22994.1</v>
    </nc>
  </rcc>
  <rcc rId="10713" sId="2" numFmtId="4">
    <oc r="H56">
      <f>H57</f>
    </oc>
    <nc r="H56">
      <v>17071.300000000003</v>
    </nc>
  </rcc>
  <rcc rId="10714" sId="2" numFmtId="4">
    <oc r="I56">
      <f>I57</f>
    </oc>
    <nc r="I56">
      <v>5922.8</v>
    </nc>
  </rcc>
  <rcc rId="10715" sId="2" numFmtId="14">
    <oc r="J56">
      <f>IF(G56=0,"-",H56/G56)</f>
    </oc>
    <nc r="J56">
      <v>0.74242088187839506</v>
    </nc>
  </rcc>
  <rcc rId="10716" sId="2" numFmtId="4">
    <oc r="G57">
      <f>G59+G60+G58</f>
    </oc>
    <nc r="G57">
      <v>22994.1</v>
    </nc>
  </rcc>
  <rcc rId="10717" sId="2" numFmtId="4">
    <oc r="H57">
      <f>H59+H60+H58</f>
    </oc>
    <nc r="H57">
      <v>17071.300000000003</v>
    </nc>
  </rcc>
  <rcc rId="10718" sId="2" numFmtId="4">
    <oc r="I57">
      <f>I59+I60+I58</f>
    </oc>
    <nc r="I57">
      <v>5922.8</v>
    </nc>
  </rcc>
  <rcc rId="10719" sId="2" numFmtId="14">
    <oc r="J57">
      <f>IF(G57=0,"-",H57/G57)</f>
    </oc>
    <nc r="J57">
      <v>0.74242088187839506</v>
    </nc>
  </rcc>
  <rcc rId="10720" sId="2" numFmtId="4">
    <oc r="I58">
      <f>G58-H58</f>
    </oc>
    <nc r="I58">
      <v>4921</v>
    </nc>
  </rcc>
  <rcc rId="10721" sId="2" numFmtId="14">
    <oc r="J58">
      <f>IF(G58=0,"-",H58/G58)</f>
    </oc>
    <nc r="J58">
      <v>0.63652076285583448</v>
    </nc>
  </rcc>
  <rcc rId="10722" sId="2" numFmtId="4">
    <oc r="I59">
      <f>G59-H59</f>
    </oc>
    <nc r="I59">
      <v>745.19999999999982</v>
    </nc>
  </rcc>
  <rcc rId="10723" sId="2" numFmtId="14">
    <oc r="J59">
      <f>IF(G59=0,"-",H59/G59)</f>
    </oc>
    <nc r="J59">
      <v>0.91237064910630294</v>
    </nc>
  </rcc>
  <rcc rId="10724" sId="2" numFmtId="4">
    <oc r="I60">
      <f>G60-H60</f>
    </oc>
    <nc r="I60">
      <v>256.60000000000002</v>
    </nc>
  </rcc>
  <rcc rId="10725" sId="2" numFmtId="14">
    <oc r="J60">
      <f>IF(G60=0,"-",H60/G60)</f>
    </oc>
    <nc r="J60">
      <v>0.73032054650551759</v>
    </nc>
  </rcc>
  <rcc rId="10726" sId="2" numFmtId="4">
    <oc r="G61">
      <f>G62</f>
    </oc>
    <nc r="G61">
      <v>295.89999999999998</v>
    </nc>
  </rcc>
  <rcc rId="10727" sId="2" numFmtId="4">
    <oc r="H61">
      <f>H62</f>
    </oc>
    <nc r="H61">
      <v>295.8</v>
    </nc>
  </rcc>
  <rcc rId="10728" sId="2" numFmtId="4">
    <oc r="I61">
      <f>I62</f>
    </oc>
    <nc r="I61">
      <v>9.9999999999965894E-2</v>
    </nc>
  </rcc>
  <rcc rId="10729" sId="2" numFmtId="14">
    <oc r="J61">
      <f>IF(G61=0,"-",H61/G61)</f>
    </oc>
    <nc r="J61">
      <v>0.99966204798918568</v>
    </nc>
  </rcc>
  <rcc rId="10730" sId="2" numFmtId="4">
    <oc r="G62">
      <f>G63</f>
    </oc>
    <nc r="G62">
      <v>295.89999999999998</v>
    </nc>
  </rcc>
  <rcc rId="10731" sId="2" numFmtId="4">
    <oc r="H62">
      <f>H63</f>
    </oc>
    <nc r="H62">
      <v>295.8</v>
    </nc>
  </rcc>
  <rcc rId="10732" sId="2" numFmtId="4">
    <oc r="I62">
      <f>I63</f>
    </oc>
    <nc r="I62">
      <v>9.9999999999965894E-2</v>
    </nc>
  </rcc>
  <rcc rId="10733" sId="2" numFmtId="14">
    <oc r="J62">
      <f>IF(G62=0,"-",H62/G62)</f>
    </oc>
    <nc r="J62">
      <v>0.99966204798918568</v>
    </nc>
  </rcc>
  <rcc rId="10734" sId="2" numFmtId="4">
    <oc r="I63">
      <f>G63-H63</f>
    </oc>
    <nc r="I63">
      <v>9.9999999999965894E-2</v>
    </nc>
  </rcc>
  <rcc rId="10735" sId="2" numFmtId="14">
    <oc r="J63">
      <f>IF(G63=0,"-",H63/G63)</f>
    </oc>
    <nc r="J63">
      <v>0.99966204798918568</v>
    </nc>
  </rcc>
  <rcc rId="10736" sId="2" numFmtId="4">
    <oc r="G64">
      <f>G65</f>
    </oc>
    <nc r="G64">
      <v>63</v>
    </nc>
  </rcc>
  <rcc rId="10737" sId="2" numFmtId="4">
    <oc r="H64">
      <f>H65</f>
    </oc>
    <nc r="H64">
      <v>63</v>
    </nc>
  </rcc>
  <rcc rId="10738" sId="2" numFmtId="4">
    <oc r="I64">
      <f>I65</f>
    </oc>
    <nc r="I64">
      <v>0</v>
    </nc>
  </rcc>
  <rcc rId="10739" sId="2" numFmtId="14">
    <oc r="J64">
      <f>IF(G64=0,"-",H64/G64)</f>
    </oc>
    <nc r="J64">
      <v>1</v>
    </nc>
  </rcc>
  <rcc rId="10740" sId="2" numFmtId="4">
    <oc r="G65">
      <f>G66</f>
    </oc>
    <nc r="G65">
      <v>63</v>
    </nc>
  </rcc>
  <rcc rId="10741" sId="2" numFmtId="4">
    <oc r="H65">
      <f>H66</f>
    </oc>
    <nc r="H65">
      <v>63</v>
    </nc>
  </rcc>
  <rcc rId="10742" sId="2" numFmtId="4">
    <oc r="I65">
      <f>I66</f>
    </oc>
    <nc r="I65">
      <v>0</v>
    </nc>
  </rcc>
  <rcc rId="10743" sId="2" numFmtId="14">
    <oc r="J65">
      <f>IF(G65=0,"-",H65/G65)</f>
    </oc>
    <nc r="J65">
      <v>1</v>
    </nc>
  </rcc>
  <rcc rId="10744" sId="2" numFmtId="4">
    <oc r="I66">
      <f>G66-H66</f>
    </oc>
    <nc r="I66">
      <v>0</v>
    </nc>
  </rcc>
  <rcc rId="10745" sId="2" numFmtId="14">
    <oc r="J66">
      <f>IF(G66=0,"-",H66/G66)</f>
    </oc>
    <nc r="J66">
      <v>1</v>
    </nc>
  </rcc>
  <rcc rId="10746" sId="2" numFmtId="4">
    <oc r="G67">
      <f>G68</f>
    </oc>
    <nc r="G67">
      <v>13260.2</v>
    </nc>
  </rcc>
  <rcc rId="10747" sId="2" numFmtId="4">
    <oc r="H67">
      <f>H68</f>
    </oc>
    <nc r="H67">
      <v>0</v>
    </nc>
  </rcc>
  <rcc rId="10748" sId="2" numFmtId="4">
    <oc r="I67">
      <f>I68</f>
    </oc>
    <nc r="I67">
      <v>13260.2</v>
    </nc>
  </rcc>
  <rcc rId="10749" sId="2" numFmtId="14">
    <oc r="J67">
      <f>IF(G67=0,"-",H67/G67)</f>
    </oc>
    <nc r="J67">
      <v>0</v>
    </nc>
  </rcc>
  <rcc rId="10750" sId="2" numFmtId="4">
    <oc r="G68">
      <f>G69</f>
    </oc>
    <nc r="G68">
      <v>13260.2</v>
    </nc>
  </rcc>
  <rcc rId="10751" sId="2" numFmtId="4">
    <oc r="H68">
      <f>H69</f>
    </oc>
    <nc r="H68">
      <v>0</v>
    </nc>
  </rcc>
  <rcc rId="10752" sId="2" numFmtId="4">
    <oc r="I68">
      <f>I69</f>
    </oc>
    <nc r="I68">
      <v>13260.2</v>
    </nc>
  </rcc>
  <rcc rId="10753" sId="2" numFmtId="14">
    <oc r="J68">
      <f>IF(G68=0,"-",H68/G68)</f>
    </oc>
    <nc r="J68">
      <v>0</v>
    </nc>
  </rcc>
  <rcc rId="10754" sId="2" numFmtId="4">
    <oc r="I69">
      <f>G69-H69</f>
    </oc>
    <nc r="I69">
      <v>13260.2</v>
    </nc>
  </rcc>
  <rcc rId="10755" sId="2" numFmtId="14">
    <oc r="J69">
      <f>IF(G69=0,"-",H69/G69)</f>
    </oc>
    <nc r="J69">
      <v>0</v>
    </nc>
  </rcc>
  <rcc rId="10756" sId="2" numFmtId="4">
    <oc r="G70">
      <f>G71+G80+G85+G88+G91+G98</f>
    </oc>
    <nc r="G70">
      <v>2064027.4</v>
    </nc>
  </rcc>
  <rcc rId="10757" sId="2" numFmtId="4">
    <oc r="H70">
      <f>H71+H80+H85+H88+H91+H98</f>
    </oc>
    <nc r="H70">
      <v>1508656.2</v>
    </nc>
  </rcc>
  <rcc rId="10758" sId="2" numFmtId="4">
    <oc r="I70">
      <f>I71+I80+I85+I88+I91+I98</f>
    </oc>
    <nc r="I70">
      <v>555371.19999999995</v>
    </nc>
  </rcc>
  <rcc rId="10759" sId="2" numFmtId="14">
    <oc r="J70">
      <f>IF(G70=0,"-",H70/G70)</f>
    </oc>
    <nc r="J70">
      <v>0.73092837817947576</v>
    </nc>
  </rcc>
  <rcc rId="10760" sId="2" numFmtId="4">
    <oc r="G71">
      <f>G72+G76</f>
    </oc>
    <nc r="G71">
      <v>412073.2</v>
    </nc>
  </rcc>
  <rcc rId="10761" sId="2" numFmtId="4">
    <oc r="H71">
      <f>H72+H76</f>
    </oc>
    <nc r="H71">
      <v>392829.30000000005</v>
    </nc>
  </rcc>
  <rcc rId="10762" sId="2" numFmtId="4">
    <oc r="I71">
      <f>I72+I76</f>
    </oc>
    <nc r="I71">
      <v>19243.900000000009</v>
    </nc>
  </rcc>
  <rcc rId="10763" sId="2" numFmtId="14">
    <oc r="J71">
      <f>IF(G71=0,"-",H71/G71)</f>
    </oc>
    <nc r="J71">
      <v>0.95329980207400056</v>
    </nc>
  </rcc>
  <rcc rId="10764" sId="2" numFmtId="4">
    <oc r="G72">
      <f>G73+G74+G75</f>
    </oc>
    <nc r="G72">
      <v>274585.2</v>
    </nc>
  </rcc>
  <rcc rId="10765" sId="2" numFmtId="4">
    <oc r="H72">
      <f>H73+H74+H75</f>
    </oc>
    <nc r="H72">
      <v>262227.90000000002</v>
    </nc>
  </rcc>
  <rcc rId="10766" sId="2" numFmtId="4">
    <oc r="I72">
      <f>I73+I74+I75</f>
    </oc>
    <nc r="I72">
      <v>12357.30000000001</v>
    </nc>
  </rcc>
  <rcc rId="10767" sId="2" numFmtId="14">
    <oc r="J72">
      <f>IF(G72=0,"-",H72/G72)</f>
    </oc>
    <nc r="J72">
      <v>0.9549964819662532</v>
    </nc>
  </rcc>
  <rcc rId="10768" sId="2" numFmtId="4">
    <oc r="I73">
      <f>G73-H73</f>
    </oc>
    <nc r="I73">
      <v>8044.6000000000058</v>
    </nc>
  </rcc>
  <rcc rId="10769" sId="2" numFmtId="14">
    <oc r="J73">
      <f>IF(G73=0,"-",H73/G73)</f>
    </oc>
    <nc r="J73">
      <v>0.96172759156813825</v>
    </nc>
  </rcc>
  <rcc rId="10770" sId="2" numFmtId="4">
    <oc r="I74">
      <f>G74-H74</f>
    </oc>
    <nc r="I74">
      <v>441</v>
    </nc>
  </rcc>
  <rcc rId="10771" sId="2" numFmtId="14">
    <oc r="J74">
      <f>IF(G74=0,"-",H74/G74)</f>
    </oc>
    <nc r="J74">
      <v>0.92932805564013399</v>
    </nc>
  </rcc>
  <rcc rId="10772" sId="2" numFmtId="4">
    <oc r="I75">
      <f>G75-H75</f>
    </oc>
    <nc r="I75">
      <v>3871.7000000000044</v>
    </nc>
  </rcc>
  <rcc rId="10773" sId="2" numFmtId="14">
    <oc r="J75">
      <f>IF(G75=0,"-",H75/G75)</f>
    </oc>
    <nc r="J75">
      <v>0.93342092003872612</v>
    </nc>
  </rcc>
  <rcc rId="10774" sId="2" numFmtId="4">
    <oc r="G76">
      <f>G77+G78+G79</f>
    </oc>
    <nc r="G76">
      <v>137488</v>
    </nc>
  </rcc>
  <rcc rId="10775" sId="2" numFmtId="4">
    <oc r="H76">
      <f>H77+H78+H79</f>
    </oc>
    <nc r="H76">
      <v>130601.4</v>
    </nc>
  </rcc>
  <rcc rId="10776" sId="2" numFmtId="4">
    <oc r="I76">
      <f>I77+I78+I79</f>
    </oc>
    <nc r="I76">
      <v>6886.6</v>
    </nc>
  </rcc>
  <rcc rId="10777" sId="2" numFmtId="14">
    <oc r="J76">
      <f>IF(G76=0,"-",H76/G76)</f>
    </oc>
    <nc r="J76">
      <v>0.94991126498312572</v>
    </nc>
  </rcc>
  <rcc rId="10778" sId="2" numFmtId="4">
    <oc r="I77">
      <f>G77-H77</f>
    </oc>
    <nc r="I77">
      <v>3672</v>
    </nc>
  </rcc>
  <rcc rId="10779" sId="2" numFmtId="14">
    <oc r="J77">
      <f>IF(G77=0,"-",H77/G77)</f>
    </oc>
    <nc r="J77">
      <v>0.96531736219271347</v>
    </nc>
  </rcc>
  <rcc rId="10780" sId="2" numFmtId="4">
    <oc r="I78">
      <f>G78-H78</f>
    </oc>
    <nc r="I78">
      <v>1146.0999999999999</v>
    </nc>
  </rcc>
  <rcc rId="10781" sId="2" numFmtId="14">
    <oc r="J78">
      <f>IF(G78=0,"-",H78/G78)</f>
    </oc>
    <nc r="J78">
      <v>0.6146267652992603</v>
    </nc>
  </rcc>
  <rcc rId="10782" sId="2" numFmtId="4">
    <oc r="I79">
      <f>G79-H79</f>
    </oc>
    <nc r="I79">
      <v>2068.5</v>
    </nc>
  </rcc>
  <rcc rId="10783" sId="2" numFmtId="14">
    <oc r="J79">
      <f>IF(G79=0,"-",H79/G79)</f>
    </oc>
    <nc r="J79">
      <v>0.92777508144289222</v>
    </nc>
  </rcc>
  <rcc rId="10784" sId="2" numFmtId="4">
    <oc r="G80">
      <f>G81</f>
    </oc>
    <nc r="G80">
      <v>278733.19999999995</v>
    </nc>
  </rcc>
  <rcc rId="10785" sId="2" numFmtId="4">
    <oc r="H80">
      <f>H81</f>
    </oc>
    <nc r="H80">
      <v>228956.69999999998</v>
    </nc>
  </rcc>
  <rcc rId="10786" sId="2" numFmtId="4">
    <oc r="I80">
      <f>I81</f>
    </oc>
    <nc r="I80">
      <v>49776.500000000007</v>
    </nc>
  </rcc>
  <rcc rId="10787" sId="2" numFmtId="14">
    <oc r="J80">
      <f>IF(G80=0,"-",H80/G80)</f>
    </oc>
    <nc r="J80">
      <v>0.82141883349382139</v>
    </nc>
  </rcc>
  <rcc rId="10788" sId="2" numFmtId="4">
    <oc r="G81">
      <f>G82+G83+G84</f>
    </oc>
    <nc r="G81">
      <v>278733.19999999995</v>
    </nc>
  </rcc>
  <rcc rId="10789" sId="2" numFmtId="4">
    <oc r="H81">
      <f>H82+H83+H84</f>
    </oc>
    <nc r="H81">
      <v>228956.69999999998</v>
    </nc>
  </rcc>
  <rcc rId="10790" sId="2" numFmtId="4">
    <oc r="I81">
      <f>I82+I83+I84</f>
    </oc>
    <nc r="I81">
      <v>49776.500000000007</v>
    </nc>
  </rcc>
  <rcc rId="10791" sId="2" numFmtId="14">
    <oc r="J81">
      <f>IF(G81=0,"-",H81/G81)</f>
    </oc>
    <nc r="J81">
      <v>0.82141883349382139</v>
    </nc>
  </rcc>
  <rcc rId="10792" sId="2" numFmtId="4">
    <oc r="I82">
      <f>G82-H82</f>
    </oc>
    <nc r="I82">
      <v>25237.599999999999</v>
    </nc>
  </rcc>
  <rcc rId="10793" sId="2" numFmtId="14">
    <oc r="J82">
      <f>IF(G82=0,"-",H82/G82)</f>
    </oc>
    <nc r="J82">
      <v>0.14309675710730305</v>
    </nc>
  </rcc>
  <rcc rId="10794" sId="2" numFmtId="4">
    <oc r="I83">
      <f>G83-H83</f>
    </oc>
    <nc r="I83">
      <v>24095.600000000006</v>
    </nc>
  </rcc>
  <rcc rId="10795" sId="2" numFmtId="14">
    <oc r="J83">
      <f>IF(G83=0,"-",H83/G83)</f>
    </oc>
    <nc r="J83">
      <v>0.9020289006529888</v>
    </nc>
  </rcc>
  <rcc rId="10796" sId="2" numFmtId="4">
    <oc r="I84">
      <f>G84-H84</f>
    </oc>
    <nc r="I84">
      <v>443.29999999999973</v>
    </nc>
  </rcc>
  <rcc rId="10797" sId="2" numFmtId="14">
    <oc r="J84">
      <f>IF(G84=0,"-",H84/G84)</f>
    </oc>
    <nc r="J84">
      <v>0.86708044736289769</v>
    </nc>
  </rcc>
  <rcc rId="10798" sId="2" numFmtId="4">
    <oc r="G85">
      <f>G86</f>
    </oc>
    <nc r="G85">
      <v>5883.3</v>
    </nc>
  </rcc>
  <rcc rId="10799" sId="2" numFmtId="4">
    <oc r="H85">
      <f>H86</f>
    </oc>
    <nc r="H85">
      <v>5713.2</v>
    </nc>
  </rcc>
  <rcc rId="10800" sId="2" numFmtId="4">
    <oc r="I85">
      <f>I86</f>
    </oc>
    <nc r="I85">
      <v>170.10000000000036</v>
    </nc>
  </rcc>
  <rcc rId="10801" sId="2" numFmtId="14">
    <oc r="J85">
      <f>IF(G85=0,"-",H85/G85)</f>
    </oc>
    <nc r="J85">
      <v>0.97108765488756299</v>
    </nc>
  </rcc>
  <rcc rId="10802" sId="2" numFmtId="4">
    <oc r="G86">
      <f>G87</f>
    </oc>
    <nc r="G86">
      <v>5883.3</v>
    </nc>
  </rcc>
  <rcc rId="10803" sId="2" numFmtId="4">
    <oc r="H86">
      <f>H87</f>
    </oc>
    <nc r="H86">
      <v>5713.2</v>
    </nc>
  </rcc>
  <rcc rId="10804" sId="2" numFmtId="4">
    <oc r="I86">
      <f>I87</f>
    </oc>
    <nc r="I86">
      <v>170.10000000000036</v>
    </nc>
  </rcc>
  <rcc rId="10805" sId="2" numFmtId="14">
    <oc r="J86">
      <f>IF(G86=0,"-",H86/G86)</f>
    </oc>
    <nc r="J86">
      <v>0.97108765488756299</v>
    </nc>
  </rcc>
  <rcc rId="10806" sId="2" numFmtId="4">
    <oc r="I87">
      <f>G87-H87</f>
    </oc>
    <nc r="I87">
      <v>170.10000000000036</v>
    </nc>
  </rcc>
  <rcc rId="10807" sId="2" numFmtId="14">
    <oc r="J87">
      <f>IF(G87=0,"-",H87/G87)</f>
    </oc>
    <nc r="J87">
      <v>0.97108765488756299</v>
    </nc>
  </rcc>
  <rcc rId="10808" sId="2" numFmtId="4">
    <oc r="G88">
      <f>G89</f>
    </oc>
    <nc r="G88">
      <v>23954.9</v>
    </nc>
  </rcc>
  <rcc rId="10809" sId="2" numFmtId="4">
    <oc r="H88">
      <f>H89</f>
    </oc>
    <nc r="H88">
      <v>11740.3</v>
    </nc>
  </rcc>
  <rcc rId="10810" sId="2" numFmtId="4">
    <oc r="I88">
      <f>I89</f>
    </oc>
    <nc r="I88">
      <v>12214.600000000002</v>
    </nc>
  </rcc>
  <rcc rId="10811" sId="2" numFmtId="14">
    <oc r="J88">
      <f>IF(G88=0,"-",H88/G88)</f>
    </oc>
    <nc r="J88">
      <v>0.4901001465253455</v>
    </nc>
  </rcc>
  <rcc rId="10812" sId="2" numFmtId="4">
    <oc r="G89">
      <f>G90</f>
    </oc>
    <nc r="G89">
      <v>23954.9</v>
    </nc>
  </rcc>
  <rcc rId="10813" sId="2" numFmtId="4">
    <oc r="H89">
      <f>H90</f>
    </oc>
    <nc r="H89">
      <v>11740.3</v>
    </nc>
  </rcc>
  <rcc rId="10814" sId="2" numFmtId="4">
    <oc r="I89">
      <f>I90</f>
    </oc>
    <nc r="I89">
      <v>12214.600000000002</v>
    </nc>
  </rcc>
  <rcc rId="10815" sId="2" numFmtId="14">
    <oc r="J89">
      <f>IF(G89=0,"-",H89/G89)</f>
    </oc>
    <nc r="J89">
      <v>0.4901001465253455</v>
    </nc>
  </rcc>
  <rcc rId="10816" sId="2" numFmtId="4">
    <oc r="I90">
      <f>G90-H90</f>
    </oc>
    <nc r="I90">
      <v>12214.600000000002</v>
    </nc>
  </rcc>
  <rcc rId="10817" sId="2" numFmtId="14">
    <oc r="J90">
      <f>IF(G90=0,"-",H90/G90)</f>
    </oc>
    <nc r="J90">
      <v>0.4901001465253455</v>
    </nc>
  </rcc>
  <rcc rId="10818" sId="2" numFmtId="4">
    <oc r="G91">
      <f>G92+G95</f>
    </oc>
    <nc r="G91">
      <v>881874.89999999991</v>
    </nc>
  </rcc>
  <rcc rId="10819" sId="2" numFmtId="4">
    <oc r="H91">
      <f>H92+H95</f>
    </oc>
    <nc r="H91">
      <v>859954.5</v>
    </nc>
  </rcc>
  <rcc rId="10820" sId="2" numFmtId="4">
    <oc r="I91">
      <f>I92+I95</f>
    </oc>
    <nc r="I91">
      <v>21920.399999999907</v>
    </nc>
  </rcc>
  <rcc rId="10821" sId="2" numFmtId="14">
    <oc r="J91">
      <f>IF(G91=0,"-",H91/G91)</f>
    </oc>
    <nc r="J91">
      <v>0.9751434131984027</v>
    </nc>
  </rcc>
  <rcc rId="10822" sId="2" numFmtId="4">
    <oc r="G92">
      <f>G93+G94</f>
    </oc>
    <nc r="G92">
      <v>849497.2</v>
    </nc>
  </rcc>
  <rcc rId="10823" sId="2" numFmtId="4">
    <oc r="H92">
      <f>H93+H94</f>
    </oc>
    <nc r="H92">
      <v>833159.5</v>
    </nc>
  </rcc>
  <rcc rId="10824" sId="2" numFmtId="4">
    <oc r="I92">
      <f>I93+I94</f>
    </oc>
    <nc r="I92">
      <v>16337.69999999991</v>
    </nc>
  </rcc>
  <rcc rId="10825" sId="2" numFmtId="14">
    <oc r="J92">
      <f>IF(G92=0,"-",H92/G92)</f>
    </oc>
    <nc r="J92">
      <v>0.98076780005867004</v>
    </nc>
  </rcc>
  <rcc rId="10826" sId="2" numFmtId="4">
    <oc r="I93">
      <f>G93-H93</f>
    </oc>
    <nc r="I93">
      <v>16327.899999999907</v>
    </nc>
  </rcc>
  <rcc rId="10827" sId="2" numFmtId="14">
    <oc r="J93">
      <f>IF(G93=0,"-",H93/G93)</f>
    </oc>
    <nc r="J93">
      <v>0.97940842234482361</v>
    </nc>
  </rcc>
  <rcc rId="10828" sId="2" numFmtId="4">
    <oc r="I94">
      <f>G94-H94</f>
    </oc>
    <nc r="I94">
      <v>9.8000000000029104</v>
    </nc>
  </rcc>
  <rcc rId="10829" sId="2" numFmtId="14">
    <oc r="J94">
      <f>IF(G94=0,"-",H94/G94)</f>
    </oc>
    <nc r="J94">
      <v>0.99982672195061573</v>
    </nc>
  </rcc>
  <rcc rId="10830" sId="2" numFmtId="4">
    <oc r="G95">
      <f>G96+G97</f>
    </oc>
    <nc r="G95">
      <v>32377.699999999997</v>
    </nc>
  </rcc>
  <rcc rId="10831" sId="2" numFmtId="4">
    <oc r="H95">
      <f>H96+H97</f>
    </oc>
    <nc r="H95">
      <v>26795</v>
    </nc>
  </rcc>
  <rcc rId="10832" sId="2" numFmtId="4">
    <oc r="I95">
      <f>I96+I97</f>
    </oc>
    <nc r="I95">
      <v>5582.6999999999971</v>
    </nc>
  </rcc>
  <rcc rId="10833" sId="2" numFmtId="14">
    <oc r="J95">
      <f>IF(G95=0,"-",H95/G95)</f>
    </oc>
    <nc r="J95">
      <v>0.82757576974275515</v>
    </nc>
  </rcc>
  <rcc rId="10834" sId="2" numFmtId="4">
    <oc r="I96">
      <f>G96-H96</f>
    </oc>
    <nc r="I96">
      <v>3613.3999999999978</v>
    </nc>
  </rcc>
  <rcc rId="10835" sId="2" numFmtId="14">
    <oc r="J96">
      <f>IF(G96=0,"-",H96/G96)</f>
    </oc>
    <nc r="J96">
      <v>0.8299960479515216</v>
    </nc>
  </rcc>
  <rcc rId="10836" sId="2" numFmtId="4">
    <oc r="I97">
      <f>G97-H97</f>
    </oc>
    <nc r="I97">
      <v>1969.2999999999993</v>
    </nc>
  </rcc>
  <rcc rId="10837" sId="2" numFmtId="14">
    <oc r="J97">
      <f>IF(G97=0,"-",H97/G97)</f>
    </oc>
    <nc r="J97">
      <v>0.82295084914905292</v>
    </nc>
  </rcc>
  <rcc rId="10838" sId="2" numFmtId="4">
    <oc r="G98">
      <f>G99+G104+G102+G107</f>
    </oc>
    <nc r="G98">
      <v>461507.9</v>
    </nc>
  </rcc>
  <rcc rId="10839" sId="2" numFmtId="4">
    <oc r="H98">
      <f>H99+H104+H102+H107</f>
    </oc>
    <nc r="H98">
      <v>9462.1999999999989</v>
    </nc>
  </rcc>
  <rcc rId="10840" sId="2" numFmtId="4">
    <oc r="I98">
      <f>I99+I104+I102+I107</f>
    </oc>
    <nc r="I98">
      <v>452045.7</v>
    </nc>
  </rcc>
  <rcc rId="10841" sId="2" numFmtId="14">
    <oc r="J98">
      <f>IF(G98=0,"-",H98/G98)</f>
    </oc>
    <nc r="J98">
      <v>2.0502790959808052E-2</v>
    </nc>
  </rcc>
  <rcc rId="10842" sId="2" numFmtId="4">
    <oc r="G99">
      <f>G100+G101</f>
    </oc>
    <nc r="G99">
      <v>7156.5</v>
    </nc>
  </rcc>
  <rcc rId="10843" sId="2" numFmtId="4">
    <oc r="H99">
      <f>H100+H101</f>
    </oc>
    <nc r="H99">
      <v>1952.1</v>
    </nc>
  </rcc>
  <rcc rId="10844" sId="2" numFmtId="4">
    <oc r="I99">
      <f>I100+I101</f>
    </oc>
    <nc r="I99">
      <v>5204.3999999999996</v>
    </nc>
  </rcc>
  <rcc rId="10845" sId="2" numFmtId="14">
    <oc r="J99">
      <f>IF(G99=0,"-",H99/G99)</f>
    </oc>
    <nc r="J99">
      <v>0.27277300356319428</v>
    </nc>
  </rcc>
  <rcc rId="10846" sId="2" numFmtId="4">
    <oc r="I100">
      <f>G100-H100</f>
    </oc>
    <nc r="I100">
      <v>282.20000000000027</v>
    </nc>
  </rcc>
  <rcc rId="10847" sId="2" numFmtId="14">
    <oc r="J100">
      <f>IF(G100=0,"-",H100/G100)</f>
    </oc>
    <nc r="J100">
      <v>0.87369645974130594</v>
    </nc>
  </rcc>
  <rcc rId="10848" sId="2" numFmtId="4">
    <oc r="I101">
      <f>G101-H101</f>
    </oc>
    <nc r="I101">
      <v>4922.2</v>
    </nc>
  </rcc>
  <rcc rId="10849" sId="2" numFmtId="14">
    <oc r="J101">
      <f>IF(G101=0,"-",H101/G101)</f>
    </oc>
    <nc r="J101">
      <v>0</v>
    </nc>
  </rcc>
  <rcc rId="10850" sId="2" numFmtId="4">
    <oc r="G102">
      <f>G103</f>
    </oc>
    <nc r="G102">
      <v>6250.1</v>
    </nc>
  </rcc>
  <rcc rId="10851" sId="2" numFmtId="4">
    <oc r="H102">
      <f>H103</f>
    </oc>
    <nc r="H102">
      <v>5182.3999999999996</v>
    </nc>
  </rcc>
  <rcc rId="10852" sId="2" numFmtId="4">
    <oc r="I102">
      <f>I103</f>
    </oc>
    <nc r="I102">
      <v>1067.7000000000007</v>
    </nc>
  </rcc>
  <rcc rId="10853" sId="2" numFmtId="14">
    <oc r="J102">
      <f>IF(G102=0,"-",H102/G102)</f>
    </oc>
    <nc r="J102">
      <v>0.82917073326826762</v>
    </nc>
  </rcc>
  <rcc rId="10854" sId="2" numFmtId="4">
    <oc r="I103">
      <f>G103-H103</f>
    </oc>
    <nc r="I103">
      <v>1067.7000000000007</v>
    </nc>
  </rcc>
  <rcc rId="10855" sId="2" numFmtId="14">
    <oc r="J103">
      <f>IF(G103=0,"-",H103/G103)</f>
    </oc>
    <nc r="J103">
      <v>0.82917073326826762</v>
    </nc>
  </rcc>
  <rcc rId="10856" sId="2" numFmtId="4">
    <oc r="G104">
      <f>G105+G106</f>
    </oc>
    <nc r="G104">
      <v>2440.9</v>
    </nc>
  </rcc>
  <rcc rId="10857" sId="2" numFmtId="4">
    <oc r="H104">
      <f>H105+H106</f>
    </oc>
    <nc r="H104">
      <v>2327.6999999999998</v>
    </nc>
  </rcc>
  <rcc rId="10858" sId="2" numFmtId="4">
    <oc r="I104">
      <f>I105+I106</f>
    </oc>
    <nc r="I104">
      <v>113.20000000000027</v>
    </nc>
  </rcc>
  <rcc rId="10859" sId="2" numFmtId="14">
    <oc r="J104">
      <f>IF(G104=0,"-",H104/G104)</f>
    </oc>
    <nc r="J104">
      <v>0.9536236634028431</v>
    </nc>
  </rcc>
  <rcc rId="10860" sId="2" numFmtId="4">
    <oc r="I105">
      <f>G105-H105</f>
    </oc>
    <nc r="I105">
      <v>113</v>
    </nc>
  </rcc>
  <rcc rId="10861" sId="2" numFmtId="14">
    <oc r="J105">
      <f>IF(G105=0,"-",H105/G105)</f>
    </oc>
    <nc r="J105">
      <v>0.48868778280542985</v>
    </nc>
  </rcc>
  <rcc rId="10862" sId="2" numFmtId="4">
    <oc r="I106">
      <f>G106-H106</f>
    </oc>
    <nc r="I106">
      <v>0.20000000000027285</v>
    </nc>
  </rcc>
  <rcc rId="10863" sId="2" numFmtId="14">
    <oc r="J106">
      <f>IF(G106=0,"-",H106/G106)</f>
    </oc>
    <nc r="J106">
      <v>0.99990990585161477</v>
    </nc>
  </rcc>
  <rcc rId="10864" sId="2" numFmtId="4">
    <oc r="I107">
      <f>G107-H107</f>
    </oc>
    <nc r="I107">
      <v>445660.4</v>
    </nc>
  </rcc>
  <rcc rId="10865" sId="2" numFmtId="14">
    <oc r="J107">
      <f>IF(G107=0,"-",H107/G107)</f>
    </oc>
    <nc r="J107">
      <v>0</v>
    </nc>
  </rcc>
  <rcc rId="10866" sId="2" numFmtId="4">
    <oc r="G108">
      <f>G109+G122+G138</f>
    </oc>
    <nc r="G108">
      <v>643951.6</v>
    </nc>
  </rcc>
  <rcc rId="10867" sId="2" numFmtId="4">
    <oc r="H108">
      <f>H109+H122+H138</f>
    </oc>
    <nc r="H108">
      <v>595733.4</v>
    </nc>
  </rcc>
  <rcc rId="10868" sId="2" numFmtId="4">
    <oc r="I108">
      <f>I109+I122+I138</f>
    </oc>
    <nc r="I108">
      <v>48218.200000000004</v>
    </nc>
  </rcc>
  <rcc rId="10869" sId="2" numFmtId="14">
    <oc r="J108">
      <f>IF(G108=0,"-",H108/G108)</f>
    </oc>
    <nc r="J108">
      <v>0.92512139111076053</v>
    </nc>
  </rcc>
  <rcc rId="10870" sId="2" numFmtId="4">
    <oc r="G109">
      <f>G110+G115+G119</f>
    </oc>
    <nc r="G109">
      <v>103339.7</v>
    </nc>
  </rcc>
  <rcc rId="10871" sId="2" numFmtId="4">
    <oc r="H109">
      <f>H110+H115+H119</f>
    </oc>
    <nc r="H109">
      <v>95882.700000000012</v>
    </nc>
  </rcc>
  <rcc rId="10872" sId="2" numFmtId="4">
    <oc r="I109">
      <f>I110+I115+I119</f>
    </oc>
    <nc r="I109">
      <v>7456.9999999999982</v>
    </nc>
  </rcc>
  <rcc rId="10873" sId="2" numFmtId="14">
    <oc r="J109">
      <f>IF(G109=0,"-",H109/G109)</f>
    </oc>
    <nc r="J109">
      <v>0.92783992986238606</v>
    </nc>
  </rcc>
  <rcc rId="10874" sId="2" numFmtId="4">
    <oc r="G110">
      <f>G111</f>
    </oc>
    <nc r="G110">
      <v>68993.099999999991</v>
    </nc>
  </rcc>
  <rcc rId="10875" sId="2" numFmtId="4">
    <oc r="H110">
      <f>H111</f>
    </oc>
    <nc r="H110">
      <v>68654.3</v>
    </nc>
  </rcc>
  <rcc rId="10876" sId="2" numFmtId="4">
    <oc r="I110">
      <f>I111</f>
    </oc>
    <nc r="I110">
      <v>338.79999999999745</v>
    </nc>
  </rcc>
  <rcc rId="10877" sId="2" numFmtId="14">
    <oc r="J110">
      <f>IF(G110=0,"-",H110/G110)</f>
    </oc>
    <nc r="J110">
      <v>0.99508936400886483</v>
    </nc>
  </rcc>
  <rcc rId="10878" sId="2" numFmtId="4">
    <oc r="G111">
      <f>G112+G113+G114</f>
    </oc>
    <nc r="G111">
      <v>68993.099999999991</v>
    </nc>
  </rcc>
  <rcc rId="10879" sId="2" numFmtId="4">
    <oc r="H111">
      <f>H112+H113+H114</f>
    </oc>
    <nc r="H111">
      <v>68654.3</v>
    </nc>
  </rcc>
  <rcc rId="10880" sId="2" numFmtId="4">
    <oc r="I111">
      <f>I112+I113+I114</f>
    </oc>
    <nc r="I111">
      <v>338.79999999999745</v>
    </nc>
  </rcc>
  <rcc rId="10881" sId="2" numFmtId="14">
    <oc r="J111">
      <f>IF(G111=0,"-",H111/G111)</f>
    </oc>
    <nc r="J111">
      <v>0.99508936400886483</v>
    </nc>
  </rcc>
  <rcc rId="10882" sId="2" numFmtId="4">
    <oc r="I112">
      <f>G112-H112</f>
    </oc>
    <nc r="I112">
      <v>33.69999999999709</v>
    </nc>
  </rcc>
  <rcc rId="10883" sId="2" numFmtId="14">
    <oc r="J112">
      <f>IF(G112=0,"-",H112/G112)</f>
    </oc>
    <nc r="J112">
      <v>0.99936563631195641</v>
    </nc>
  </rcc>
  <rcc rId="10884" sId="2" numFmtId="4">
    <oc r="I113">
      <f>G113-H113</f>
    </oc>
    <nc r="I113">
      <v>13</v>
    </nc>
  </rcc>
  <rcc rId="10885" sId="2" numFmtId="14">
    <oc r="J113">
      <f>IF(G113=0,"-",H113/G113)</f>
    </oc>
    <nc r="J113">
      <v>0.9920054117212963</v>
    </nc>
  </rcc>
  <rcc rId="10886" sId="2" numFmtId="4">
    <oc r="I114">
      <f>G114-H114</f>
    </oc>
    <nc r="I114">
      <v>292.10000000000036</v>
    </nc>
  </rcc>
  <rcc rId="10887" sId="2" numFmtId="14">
    <oc r="J114">
      <f>IF(G114=0,"-",H114/G114)</f>
    </oc>
    <nc r="J114">
      <v>0.97949153613379292</v>
    </nc>
  </rcc>
  <rcc rId="10888" sId="2" numFmtId="4">
    <oc r="G115">
      <f>G116</f>
    </oc>
    <nc r="G115">
      <v>33199.9</v>
    </nc>
  </rcc>
  <rcc rId="10889" sId="2" numFmtId="4">
    <oc r="H115">
      <f>H116</f>
    </oc>
    <nc r="H115">
      <v>26081.800000000003</v>
    </nc>
  </rcc>
  <rcc rId="10890" sId="2" numFmtId="4">
    <oc r="I115">
      <f>I116</f>
    </oc>
    <nc r="I115">
      <v>7118.1</v>
    </nc>
  </rcc>
  <rcc rId="10891" sId="2" numFmtId="14">
    <oc r="J115">
      <f>IF(G115=0,"-",H115/G115)</f>
    </oc>
    <nc r="J115">
      <v>0.78559875180346939</v>
    </nc>
  </rcc>
  <rcc rId="10892" sId="2" numFmtId="4">
    <oc r="G116">
      <f>G117+G118</f>
    </oc>
    <nc r="G116">
      <v>33199.9</v>
    </nc>
  </rcc>
  <rcc rId="10893" sId="2" numFmtId="4">
    <oc r="H116">
      <f>H117+H118</f>
    </oc>
    <nc r="H116">
      <v>26081.800000000003</v>
    </nc>
  </rcc>
  <rcc rId="10894" sId="2" numFmtId="4">
    <oc r="I116">
      <f>I117+I118</f>
    </oc>
    <nc r="I116">
      <v>7118.1</v>
    </nc>
  </rcc>
  <rcc rId="10895" sId="2" numFmtId="14">
    <oc r="J116">
      <f>IF(G116=0,"-",H116/G116)</f>
    </oc>
    <nc r="J116">
      <v>0.78559875180346939</v>
    </nc>
  </rcc>
  <rcc rId="10896" sId="2" numFmtId="4">
    <oc r="I117">
      <f>G117-H117</f>
    </oc>
    <nc r="I117">
      <v>4368.3000000000011</v>
    </nc>
  </rcc>
  <rcc rId="10897" sId="2" numFmtId="14">
    <oc r="J117">
      <f>IF(G117=0,"-",H117/G117)</f>
    </oc>
    <nc r="J117">
      <v>0.74865793243919698</v>
    </nc>
  </rcc>
  <rcc rId="10898" sId="2" numFmtId="4">
    <oc r="I118">
      <f>G118-H118</f>
    </oc>
    <nc r="I118">
      <v>2749.7999999999993</v>
    </nc>
  </rcc>
  <rcc rId="10899" sId="2" numFmtId="14">
    <oc r="J118">
      <f>IF(G118=0,"-",H118/G118)</f>
    </oc>
    <nc r="J118">
      <v>0.82618204804045514</v>
    </nc>
  </rcc>
  <rcc rId="10900" sId="2" numFmtId="4">
    <oc r="G119">
      <f>G121</f>
    </oc>
    <nc r="G119">
      <v>1146.7</v>
    </nc>
  </rcc>
  <rcc rId="10901" sId="2" numFmtId="4">
    <oc r="H119">
      <f>H120</f>
    </oc>
    <nc r="H119">
      <v>1146.5999999999999</v>
    </nc>
  </rcc>
  <rcc rId="10902" sId="2" numFmtId="4">
    <oc r="I119">
      <f>G119-H119</f>
    </oc>
    <nc r="I119">
      <v>0.10000000000013642</v>
    </nc>
  </rcc>
  <rcc rId="10903" sId="2" numFmtId="14">
    <oc r="J119">
      <f>IF(G119=0,"-",H119/G119)</f>
    </oc>
    <nc r="J119">
      <v>0.99991279323275473</v>
    </nc>
  </rcc>
  <rcc rId="10904" sId="2" numFmtId="4">
    <oc r="G120">
      <f>G121</f>
    </oc>
    <nc r="G120">
      <v>1146.7</v>
    </nc>
  </rcc>
  <rcc rId="10905" sId="2" numFmtId="4">
    <oc r="H120">
      <f>H121</f>
    </oc>
    <nc r="H120">
      <v>1146.5999999999999</v>
    </nc>
  </rcc>
  <rcc rId="10906" sId="2" numFmtId="4">
    <oc r="I120">
      <f>G120-H120</f>
    </oc>
    <nc r="I120">
      <v>0.10000000000013642</v>
    </nc>
  </rcc>
  <rcc rId="10907" sId="2" numFmtId="14">
    <oc r="J120">
      <f>IF(G120=0,"-",H120/G120)</f>
    </oc>
    <nc r="J120">
      <v>0.99991279323275473</v>
    </nc>
  </rcc>
  <rcc rId="10908" sId="2" numFmtId="4">
    <oc r="I121">
      <f>G121-H121</f>
    </oc>
    <nc r="I121">
      <v>0.10000000000013642</v>
    </nc>
  </rcc>
  <rcc rId="10909" sId="2" numFmtId="14">
    <oc r="J121">
      <f>IF(G121=0,"-",H121/G121)</f>
    </oc>
    <nc r="J121">
      <v>0.99991279323275473</v>
    </nc>
  </rcc>
  <rcc rId="10910" sId="2" numFmtId="4">
    <oc r="G122">
      <f>G123+G128+G132+G135</f>
    </oc>
    <nc r="G122">
      <v>394473.6</v>
    </nc>
  </rcc>
  <rcc rId="10911" sId="2" numFmtId="4">
    <oc r="H122">
      <f>H123+H128+H132+H135</f>
    </oc>
    <nc r="H122">
      <v>368024.5</v>
    </nc>
  </rcc>
  <rcc rId="10912" sId="2" numFmtId="4">
    <oc r="I122">
      <f>I123+I128+I132+I135</f>
    </oc>
    <nc r="I122">
      <v>26449.1</v>
    </nc>
  </rcc>
  <rcc rId="10913" sId="2" numFmtId="14">
    <oc r="J122">
      <f>IF(G122=0,"-",H122/G122)</f>
    </oc>
    <nc r="J122">
      <v>0.93295089962927813</v>
    </nc>
  </rcc>
  <rcc rId="10914" sId="2" numFmtId="4">
    <oc r="G123">
      <f>G124</f>
    </oc>
    <nc r="G123">
      <v>304620.3</v>
    </nc>
  </rcc>
  <rcc rId="10915" sId="2" numFmtId="4">
    <oc r="H123">
      <f>H124</f>
    </oc>
    <nc r="H123">
      <v>297136.7</v>
    </nc>
  </rcc>
  <rcc rId="10916" sId="2" numFmtId="4">
    <oc r="I123">
      <f>I124</f>
    </oc>
    <nc r="I123">
      <v>7483.5999999999913</v>
    </nc>
  </rcc>
  <rcc rId="10917" sId="2" numFmtId="14">
    <oc r="J123">
      <f>IF(G123=0,"-",H123/G123)</f>
    </oc>
    <nc r="J123">
      <v>0.97543302268430576</v>
    </nc>
  </rcc>
  <rcc rId="10918" sId="2" numFmtId="4">
    <oc r="G124">
      <f>G125+G126+G127</f>
    </oc>
    <nc r="G124">
      <v>304620.3</v>
    </nc>
  </rcc>
  <rcc rId="10919" sId="2" numFmtId="4">
    <oc r="H124">
      <f>H125+H126+H127</f>
    </oc>
    <nc r="H124">
      <v>297136.7</v>
    </nc>
  </rcc>
  <rcc rId="10920" sId="2" numFmtId="4">
    <oc r="I124">
      <f>I125+I126+I127</f>
    </oc>
    <nc r="I124">
      <v>7483.5999999999913</v>
    </nc>
  </rcc>
  <rcc rId="10921" sId="2" numFmtId="14">
    <oc r="J124">
      <f>IF(G124=0,"-",H124/G124)</f>
    </oc>
    <nc r="J124">
      <v>0.97543302268430576</v>
    </nc>
  </rcc>
  <rcc rId="10922" sId="2" numFmtId="4">
    <oc r="I125">
      <f>G125-H125</f>
    </oc>
    <nc r="I125">
      <v>2035.1999999999825</v>
    </nc>
  </rcc>
  <rcc rId="10923" sId="2" numFmtId="14">
    <oc r="J125">
      <f>IF(G125=0,"-",H125/G125)</f>
    </oc>
    <nc r="J125">
      <v>0.9912122568981323</v>
    </nc>
  </rcc>
  <rcc rId="10924" sId="2" numFmtId="4">
    <oc r="I126">
      <f>G126-H126</f>
    </oc>
    <nc r="I126">
      <v>78.5</v>
    </nc>
  </rcc>
  <rcc rId="10925" sId="2" numFmtId="14">
    <oc r="J126">
      <f>IF(G126=0,"-",H126/G126)</f>
    </oc>
    <nc r="J126">
      <v>0.98500592122855946</v>
    </nc>
  </rcc>
  <rcc rId="10926" sId="2" numFmtId="4">
    <oc r="I127">
      <f>G127-H127</f>
    </oc>
    <nc r="I127">
      <v>5369.9000000000087</v>
    </nc>
  </rcc>
  <rcc rId="10927" sId="2" numFmtId="14">
    <oc r="J127">
      <f>IF(G127=0,"-",H127/G127)</f>
    </oc>
    <nc r="J127">
      <v>0.92078578425009139</v>
    </nc>
  </rcc>
  <rcc rId="10928" sId="2" numFmtId="4">
    <oc r="G128">
      <f>G129</f>
    </oc>
    <nc r="G128">
      <v>89712.5</v>
    </nc>
  </rcc>
  <rcc rId="10929" sId="2" numFmtId="4">
    <oc r="H128">
      <f>H129</f>
    </oc>
    <nc r="H128">
      <v>70775</v>
    </nc>
  </rcc>
  <rcc rId="10930" sId="2" numFmtId="4">
    <oc r="I128">
      <f>I129</f>
    </oc>
    <nc r="I128">
      <v>18937.500000000007</v>
    </nc>
  </rcc>
  <rcc rId="10931" sId="2" numFmtId="14">
    <oc r="J128">
      <f>IF(G128=0,"-",H128/G128)</f>
    </oc>
    <nc r="J128">
      <v>0.78890901490873622</v>
    </nc>
  </rcc>
  <rcc rId="10932" sId="2" numFmtId="4">
    <oc r="G129">
      <f>G130+G131</f>
    </oc>
    <nc r="G129">
      <v>89712.5</v>
    </nc>
  </rcc>
  <rcc rId="10933" sId="2" numFmtId="4">
    <oc r="H129">
      <f>H130+H131</f>
    </oc>
    <nc r="H129">
      <v>70775</v>
    </nc>
  </rcc>
  <rcc rId="10934" sId="2" numFmtId="4">
    <oc r="I129">
      <f>I130+I131</f>
    </oc>
    <nc r="I129">
      <v>18937.500000000007</v>
    </nc>
  </rcc>
  <rcc rId="10935" sId="2" numFmtId="14">
    <oc r="J129">
      <f>IF(G129=0,"-",H129/G129)</f>
    </oc>
    <nc r="J129">
      <v>0.78890901490873622</v>
    </nc>
  </rcc>
  <rcc rId="10936" sId="2" numFmtId="4">
    <oc r="I130">
      <f>G130-H130</f>
    </oc>
    <nc r="I130">
      <v>15238.600000000006</v>
    </nc>
  </rcc>
  <rcc rId="10937" sId="2" numFmtId="14">
    <oc r="J130">
      <f>IF(G130=0,"-",H130/G130)</f>
    </oc>
    <nc r="J130">
      <v>0.81255873453221472</v>
    </nc>
  </rcc>
  <rcc rId="10938" sId="2" numFmtId="4">
    <oc r="I131">
      <f>G131-H131</f>
    </oc>
    <nc r="I131">
      <v>3698.8999999999996</v>
    </nc>
  </rcc>
  <rcc rId="10939" sId="2" numFmtId="14">
    <oc r="J131">
      <f>IF(G131=0,"-",H131/G131)</f>
    </oc>
    <nc r="J131">
      <v>0.56041357181056517</v>
    </nc>
  </rcc>
  <rcc rId="10940" sId="2" numFmtId="4">
    <oc r="G132">
      <f>G133</f>
    </oc>
    <nc r="G132">
      <v>87.7</v>
    </nc>
  </rcc>
  <rcc rId="10941" sId="2" numFmtId="4">
    <oc r="H132">
      <f>H133</f>
    </oc>
    <nc r="H132">
      <v>87.6</v>
    </nc>
  </rcc>
  <rcc rId="10942" sId="2" numFmtId="4">
    <oc r="I132">
      <f>I133</f>
    </oc>
    <nc r="I132">
      <v>0.10000000000000853</v>
    </nc>
  </rcc>
  <rcc rId="10943" sId="2" numFmtId="14">
    <oc r="J132">
      <f>IF(G132=0,"-",H132/G132)</f>
    </oc>
    <nc r="J132">
      <v>0.99885974914481179</v>
    </nc>
  </rcc>
  <rcc rId="10944" sId="2" numFmtId="4">
    <oc r="G133">
      <f>G134</f>
    </oc>
    <nc r="G133">
      <v>87.7</v>
    </nc>
  </rcc>
  <rcc rId="10945" sId="2" numFmtId="4">
    <oc r="H133">
      <f>H134</f>
    </oc>
    <nc r="H133">
      <v>87.6</v>
    </nc>
  </rcc>
  <rcc rId="10946" sId="2" numFmtId="4">
    <oc r="I133">
      <f>I134</f>
    </oc>
    <nc r="I133">
      <v>0.10000000000000853</v>
    </nc>
  </rcc>
  <rcc rId="10947" sId="2" numFmtId="14">
    <oc r="J133">
      <f>IF(G133=0,"-",H133/G133)</f>
    </oc>
    <nc r="J133">
      <v>0.99885974914481179</v>
    </nc>
  </rcc>
  <rcc rId="10948" sId="2" numFmtId="4">
    <oc r="I134">
      <f>G134-H134</f>
    </oc>
    <nc r="I134">
      <v>0.10000000000000853</v>
    </nc>
  </rcc>
  <rcc rId="10949" sId="2" numFmtId="14">
    <oc r="J134">
      <f>IF(G134=0,"-",H134/G134)</f>
    </oc>
    <nc r="J134">
      <v>0.99885974914481179</v>
    </nc>
  </rcc>
  <rcc rId="10950" sId="2" numFmtId="4">
    <oc r="G135">
      <f>G136</f>
    </oc>
    <nc r="G135">
      <v>53.1</v>
    </nc>
  </rcc>
  <rcc rId="10951" sId="2" numFmtId="4">
    <oc r="H135">
      <f>H136</f>
    </oc>
    <nc r="H135">
      <v>25.2</v>
    </nc>
  </rcc>
  <rcc rId="10952" sId="2" numFmtId="4">
    <oc r="I135">
      <f>I136</f>
    </oc>
    <nc r="I135">
      <v>27.900000000000002</v>
    </nc>
  </rcc>
  <rcc rId="10953" sId="2" numFmtId="14">
    <oc r="J135">
      <f>IF(G135=0,"-",H135/G135)</f>
    </oc>
    <nc r="J135">
      <v>0.47457627118644063</v>
    </nc>
  </rcc>
  <rcc rId="10954" sId="2" numFmtId="4">
    <oc r="G136">
      <f>G137</f>
    </oc>
    <nc r="G136">
      <v>53.1</v>
    </nc>
  </rcc>
  <rcc rId="10955" sId="2" numFmtId="4">
    <oc r="H136">
      <f>H137</f>
    </oc>
    <nc r="H136">
      <v>25.2</v>
    </nc>
  </rcc>
  <rcc rId="10956" sId="2" numFmtId="4">
    <oc r="I136">
      <f>I137</f>
    </oc>
    <nc r="I136">
      <v>27.900000000000002</v>
    </nc>
  </rcc>
  <rcc rId="10957" sId="2" numFmtId="14">
    <oc r="J136">
      <f>IF(G136=0,"-",H136/G136)</f>
    </oc>
    <nc r="J136">
      <v>0.47457627118644063</v>
    </nc>
  </rcc>
  <rcc rId="10958" sId="2" numFmtId="4">
    <oc r="I137">
      <f>G137-H137</f>
    </oc>
    <nc r="I137">
      <v>27.900000000000002</v>
    </nc>
  </rcc>
  <rcc rId="10959" sId="2" numFmtId="14">
    <oc r="J137">
      <f>IF(G137=0,"-",H137/G137)</f>
    </oc>
    <nc r="J137">
      <v>0.47457627118644063</v>
    </nc>
  </rcc>
  <rcc rId="10960" sId="2" numFmtId="4">
    <oc r="G138">
      <f>G139+G143</f>
    </oc>
    <nc r="G138">
      <v>146138.30000000002</v>
    </nc>
  </rcc>
  <rcc rId="10961" sId="2" numFmtId="4">
    <oc r="H138">
      <f>H139+H143</f>
    </oc>
    <nc r="H138">
      <v>131826.20000000001</v>
    </nc>
  </rcc>
  <rcc rId="10962" sId="2" numFmtId="4">
    <oc r="I138">
      <f>I139+I143</f>
    </oc>
    <nc r="I138">
      <v>14312.100000000006</v>
    </nc>
  </rcc>
  <rcc rId="10963" sId="2" numFmtId="14">
    <oc r="J138">
      <f>IF(G138=0,"-",H138/G138)</f>
    </oc>
    <nc r="J138">
      <v>0.90206468803865925</v>
    </nc>
  </rcc>
  <rcc rId="10964" sId="2" numFmtId="4">
    <oc r="G139">
      <f>G140</f>
    </oc>
    <nc r="G139">
      <v>137546.6</v>
    </nc>
  </rcc>
  <rcc rId="10965" sId="2" numFmtId="4">
    <oc r="H139">
      <f>H140</f>
    </oc>
    <nc r="H139">
      <v>123251.5</v>
    </nc>
  </rcc>
  <rcc rId="10966" sId="2" numFmtId="4">
    <oc r="I139">
      <f>I140</f>
    </oc>
    <nc r="I139">
      <v>14295.100000000006</v>
    </nc>
  </rcc>
  <rcc rId="10967" sId="2" numFmtId="14">
    <oc r="J139">
      <f>IF(G139=0,"-",H139/G139)</f>
    </oc>
    <nc r="J139">
      <v>0.89607085889436744</v>
    </nc>
  </rcc>
  <rcc rId="10968" sId="2" numFmtId="4">
    <oc r="G140">
      <f>G141+G142</f>
    </oc>
    <nc r="G140">
      <v>137546.6</v>
    </nc>
  </rcc>
  <rcc rId="10969" sId="2" numFmtId="4">
    <oc r="H140">
      <f>H141+H142</f>
    </oc>
    <nc r="H140">
      <v>123251.5</v>
    </nc>
  </rcc>
  <rcc rId="10970" sId="2" numFmtId="4">
    <oc r="I140">
      <f>I141+I142</f>
    </oc>
    <nc r="I140">
      <v>14295.100000000006</v>
    </nc>
  </rcc>
  <rcc rId="10971" sId="2" numFmtId="14">
    <oc r="J140">
      <f>IF(G140=0,"-",H140/G140)</f>
    </oc>
    <nc r="J140">
      <v>0.89607085889436744</v>
    </nc>
  </rcc>
  <rcc rId="10972" sId="2" numFmtId="4">
    <oc r="I141">
      <f>G141-H141</f>
    </oc>
    <nc r="I141">
      <v>9451</v>
    </nc>
  </rcc>
  <rcc rId="10973" sId="2" numFmtId="14">
    <oc r="J141">
      <f>IF(G141=0,"-",H141/G141)</f>
    </oc>
    <nc r="J141">
      <v>0</v>
    </nc>
  </rcc>
  <rcc rId="10974" sId="2" numFmtId="4">
    <oc r="I142">
      <f>G142-H142</f>
    </oc>
    <nc r="I142">
      <v>4844.1000000000058</v>
    </nc>
  </rcc>
  <rcc rId="10975" sId="2" numFmtId="14">
    <oc r="J142">
      <f>IF(G142=0,"-",H142/G142)</f>
    </oc>
    <nc r="J142">
      <v>0.96218371278951031</v>
    </nc>
  </rcc>
  <rcc rId="10976" sId="2" numFmtId="4">
    <oc r="G143">
      <f>G144+G146</f>
    </oc>
    <nc r="G143">
      <v>8591.7000000000007</v>
    </nc>
  </rcc>
  <rcc rId="10977" sId="2" numFmtId="4">
    <oc r="H143">
      <f>H144+H146</f>
    </oc>
    <nc r="H143">
      <v>8574.7000000000007</v>
    </nc>
  </rcc>
  <rcc rId="10978" sId="2" numFmtId="4">
    <oc r="I143">
      <f>I144+I146</f>
    </oc>
    <nc r="I143">
      <v>17</v>
    </nc>
  </rcc>
  <rcc rId="10979" sId="2" numFmtId="14">
    <oc r="J143">
      <f>IF(G143=0,"-",H143/G143)</f>
    </oc>
    <nc r="J143">
      <v>0.99802134618294402</v>
    </nc>
  </rcc>
  <rcc rId="10980" sId="2" numFmtId="4">
    <oc r="G144">
      <f>G145</f>
    </oc>
    <nc r="G144">
      <v>443.2</v>
    </nc>
  </rcc>
  <rcc rId="10981" sId="2" numFmtId="4">
    <oc r="H144">
      <f>H145</f>
    </oc>
    <nc r="H144">
      <v>443.2</v>
    </nc>
  </rcc>
  <rcc rId="10982" sId="2" numFmtId="4">
    <oc r="I144">
      <f>I145</f>
    </oc>
    <nc r="I144">
      <v>0</v>
    </nc>
  </rcc>
  <rcc rId="10983" sId="2" numFmtId="14">
    <oc r="J144">
      <f>IF(G144=0,"-",H144/G144)</f>
    </oc>
    <nc r="J144">
      <v>1</v>
    </nc>
  </rcc>
  <rcc rId="10984" sId="2" numFmtId="4">
    <oc r="I145">
      <f>G145-H145</f>
    </oc>
    <nc r="I145">
      <v>0</v>
    </nc>
  </rcc>
  <rcc rId="10985" sId="2" numFmtId="14">
    <oc r="J145">
      <f>IF(G145=0,"-",H145/G145)</f>
    </oc>
    <nc r="J145">
      <v>1</v>
    </nc>
  </rcc>
  <rcc rId="10986" sId="2" numFmtId="4">
    <oc r="G146">
      <f>G147</f>
    </oc>
    <nc r="G146">
      <v>8148.5</v>
    </nc>
  </rcc>
  <rcc rId="10987" sId="2" numFmtId="4">
    <oc r="H146">
      <f>H147</f>
    </oc>
    <nc r="H146">
      <v>8131.5</v>
    </nc>
  </rcc>
  <rcc rId="10988" sId="2" numFmtId="4">
    <oc r="I146">
      <f>I147</f>
    </oc>
    <nc r="I146">
      <v>17</v>
    </nc>
  </rcc>
  <rcc rId="10989" sId="2" numFmtId="14">
    <oc r="J146">
      <f>IF(G146=0,"-",H146/G146)</f>
    </oc>
    <nc r="J146">
      <v>0.99791372645272136</v>
    </nc>
  </rcc>
  <rcc rId="10990" sId="2" numFmtId="4">
    <oc r="I147">
      <f>G147-H147</f>
    </oc>
    <nc r="I147">
      <v>17</v>
    </nc>
  </rcc>
  <rcc rId="10991" sId="2" numFmtId="14">
    <oc r="J147">
      <f>IF(G147=0,"-",H147/G147)</f>
    </oc>
    <nc r="J147">
      <v>0.99791372645272136</v>
    </nc>
  </rcc>
  <rcc rId="10992" sId="2" numFmtId="4">
    <oc r="G148">
      <f>G149+G158+G180+G189</f>
    </oc>
    <nc r="G148">
      <v>5636866.5000000009</v>
    </nc>
  </rcc>
  <rcc rId="10993" sId="2" numFmtId="4">
    <oc r="H148">
      <f>H149+H158+H180+H189</f>
    </oc>
    <nc r="H148">
      <v>5371113.9000000004</v>
    </nc>
  </rcc>
  <rcc rId="10994" sId="2" numFmtId="4">
    <oc r="I148">
      <f>I149+I158+I180+I189</f>
    </oc>
    <nc r="I148">
      <v>265752.59999999969</v>
    </nc>
  </rcc>
  <rcc rId="10995" sId="2" numFmtId="14">
    <oc r="J148">
      <f>IF(G148=0,"-",H148/G148)</f>
    </oc>
    <nc r="J148">
      <v>0.95285455137175934</v>
    </nc>
  </rcc>
  <rcc rId="10996" sId="2" numFmtId="4">
    <oc r="G149">
      <f>G150+G154</f>
    </oc>
    <nc r="G149">
      <v>1598737.6</v>
    </nc>
  </rcc>
  <rcc rId="10997" sId="2" numFmtId="4">
    <oc r="H149">
      <f>H150+H154</f>
    </oc>
    <nc r="H149">
      <v>1547237.1</v>
    </nc>
  </rcc>
  <rcc rId="10998" sId="2" numFmtId="4">
    <oc r="I149">
      <f>I150+I154</f>
    </oc>
    <nc r="I149">
      <v>51500.499999999949</v>
    </nc>
  </rcc>
  <rcc rId="10999" sId="2" numFmtId="14">
    <oc r="J149">
      <f>IF(G149=0,"-",H149/G149)</f>
    </oc>
    <nc r="J149">
      <v>0.9677867712625261</v>
    </nc>
  </rcc>
  <rcc rId="11000" sId="2" numFmtId="4">
    <oc r="G150">
      <f>G151</f>
    </oc>
    <nc r="G150">
      <v>65068.800000000003</v>
    </nc>
  </rcc>
  <rcc rId="11001" sId="2" numFmtId="4">
    <oc r="H150">
      <f>H151</f>
    </oc>
    <nc r="H150">
      <v>63628.6</v>
    </nc>
  </rcc>
  <rcc rId="11002" sId="2" numFmtId="4">
    <oc r="I150">
      <f>I151</f>
    </oc>
    <nc r="I150">
      <v>1440.1999999999985</v>
    </nc>
  </rcc>
  <rcc rId="11003" sId="2" numFmtId="14">
    <oc r="J150">
      <f>IF(G150=0,"-",H150/G150)</f>
    </oc>
    <nc r="J150">
      <v>0.97786650437690559</v>
    </nc>
  </rcc>
  <rcc rId="11004" sId="2" numFmtId="4">
    <oc r="G151">
      <f>G152+G153</f>
    </oc>
    <nc r="G151">
      <v>65068.800000000003</v>
    </nc>
  </rcc>
  <rcc rId="11005" sId="2" numFmtId="4">
    <oc r="H151">
      <f>H152+H153</f>
    </oc>
    <nc r="H151">
      <v>63628.6</v>
    </nc>
  </rcc>
  <rcc rId="11006" sId="2" numFmtId="4">
    <oc r="I151">
      <f>I152+I153</f>
    </oc>
    <nc r="I151">
      <v>1440.1999999999985</v>
    </nc>
  </rcc>
  <rcc rId="11007" sId="2" numFmtId="14">
    <oc r="J151">
      <f>IF(G151=0,"-",H151/G151)</f>
    </oc>
    <nc r="J151">
      <v>0.97786650437690559</v>
    </nc>
  </rcc>
  <rcc rId="11008" sId="2" numFmtId="4">
    <oc r="I152">
      <f>G152-H152</f>
    </oc>
    <nc r="I152">
      <v>1440.0999999999985</v>
    </nc>
  </rcc>
  <rcc rId="11009" sId="2" numFmtId="14">
    <oc r="J152">
      <f>IF(G152=0,"-",H152/G152)</f>
    </oc>
    <nc r="J152">
      <v>0.97786589817483194</v>
    </nc>
  </rcc>
  <rcc rId="11010" sId="2" numFmtId="4">
    <oc r="I153">
      <f>G153-H153</f>
    </oc>
    <nc r="I153">
      <v>9.9999999999999645E-2</v>
    </nc>
  </rcc>
  <rcc rId="11011" sId="2" numFmtId="14">
    <oc r="J153">
      <f>IF(G153=0,"-",H153/G153)</f>
    </oc>
    <nc r="J153">
      <v>0.98412698412698418</v>
    </nc>
  </rcc>
  <rcc rId="11012" sId="2" numFmtId="4">
    <oc r="G154">
      <f>G155</f>
    </oc>
    <nc r="G154">
      <v>1533668.8</v>
    </nc>
  </rcc>
  <rcc rId="11013" sId="2" numFmtId="4">
    <oc r="H154">
      <f>H155</f>
    </oc>
    <nc r="H154">
      <v>1483608.5</v>
    </nc>
  </rcc>
  <rcc rId="11014" sId="2" numFmtId="4">
    <oc r="I154">
      <f>I155</f>
    </oc>
    <nc r="I154">
      <v>50060.299999999952</v>
    </nc>
  </rcc>
  <rcc rId="11015" sId="2" numFmtId="14">
    <oc r="J154">
      <f>IF(G154=0,"-",H154/G154)</f>
    </oc>
    <nc r="J154">
      <v>0.96735911951785158</v>
    </nc>
  </rcc>
  <rcc rId="11016" sId="2" numFmtId="4">
    <oc r="G155">
      <f>G156+G157</f>
    </oc>
    <nc r="G155">
      <v>1533668.8</v>
    </nc>
  </rcc>
  <rcc rId="11017" sId="2" numFmtId="4">
    <oc r="H155">
      <f>H156+H157</f>
    </oc>
    <nc r="H155">
      <v>1483608.5</v>
    </nc>
  </rcc>
  <rcc rId="11018" sId="2" numFmtId="4">
    <oc r="I155">
      <f>I156+I157</f>
    </oc>
    <nc r="I155">
      <v>50060.299999999952</v>
    </nc>
  </rcc>
  <rcc rId="11019" sId="2" numFmtId="14">
    <oc r="J155">
      <f>IF(G155=0,"-",H155/G155)</f>
    </oc>
    <nc r="J155">
      <v>0.96735911951785158</v>
    </nc>
  </rcc>
  <rcc rId="11020" sId="2" numFmtId="4">
    <oc r="I156">
      <f>G156-H156</f>
    </oc>
    <nc r="I156">
      <v>46242.699999999953</v>
    </nc>
  </rcc>
  <rcc rId="11021" sId="2" numFmtId="14">
    <oc r="J156">
      <f>IF(G156=0,"-",H156/G156)</f>
    </oc>
    <nc r="J156">
      <v>0.96925374267616582</v>
    </nc>
  </rcc>
  <rcc rId="11022" sId="2" numFmtId="4">
    <oc r="I157">
      <f>G157-H157</f>
    </oc>
    <nc r="I157">
      <v>3817.5999999999985</v>
    </nc>
  </rcc>
  <rcc rId="11023" sId="2" numFmtId="14">
    <oc r="J157">
      <f>IF(G157=0,"-",H157/G157)</f>
    </oc>
    <nc r="J157">
      <v>0.8712796841335082</v>
    </nc>
  </rcc>
  <rcc rId="11024" sId="2" numFmtId="4">
    <oc r="G158">
      <f>G159+G164+G169+G172+G175</f>
    </oc>
    <nc r="G158">
      <v>3897519.8</v>
    </nc>
  </rcc>
  <rcc rId="11025" sId="2" numFmtId="4">
    <oc r="H158">
      <f>H159+H164+H169+H172+H175</f>
    </oc>
    <nc r="H158">
      <v>3699810.4</v>
    </nc>
  </rcc>
  <rcc rId="11026" sId="2" numFmtId="4">
    <oc r="I158">
      <f>I159+I164+I169+I172+I175</f>
    </oc>
    <nc r="I158">
      <v>197709.39999999976</v>
    </nc>
  </rcc>
  <rcc rId="11027" sId="2" numFmtId="14">
    <oc r="J158">
      <f>IF(G158=0,"-",H158/G158)</f>
    </oc>
    <nc r="J158">
      <v>0.94927302229484511</v>
    </nc>
  </rcc>
  <rcc rId="11028" sId="2" numFmtId="4">
    <oc r="G159">
      <f>G160</f>
    </oc>
    <nc r="G159">
      <v>120291.20000000001</v>
    </nc>
  </rcc>
  <rcc rId="11029" sId="2" numFmtId="4">
    <oc r="H159">
      <f>H160</f>
    </oc>
    <nc r="H159">
      <v>120195.3</v>
    </nc>
  </rcc>
  <rcc rId="11030" sId="2" numFmtId="4">
    <oc r="I159">
      <f>I160</f>
    </oc>
    <nc r="I159">
      <v>95.900000000002137</v>
    </nc>
  </rcc>
  <rcc rId="11031" sId="2" numFmtId="14">
    <oc r="J159">
      <f>IF(G159=0,"-",H159/G159)</f>
    </oc>
    <nc r="J159">
      <v>0.99920276794977514</v>
    </nc>
  </rcc>
  <rcc rId="11032" sId="2" numFmtId="4">
    <oc r="G160">
      <f>G161+G162+G163</f>
    </oc>
    <nc r="G160">
      <v>120291.20000000001</v>
    </nc>
  </rcc>
  <rcc rId="11033" sId="2" numFmtId="4">
    <oc r="H160">
      <f>H161+H162+H163</f>
    </oc>
    <nc r="H160">
      <v>120195.3</v>
    </nc>
  </rcc>
  <rcc rId="11034" sId="2" numFmtId="4">
    <oc r="I160">
      <f>I161+I162+I163</f>
    </oc>
    <nc r="I160">
      <v>95.900000000002137</v>
    </nc>
  </rcc>
  <rcc rId="11035" sId="2" numFmtId="14">
    <oc r="J160">
      <f>IF(G160=0,"-",H160/G160)</f>
    </oc>
    <nc r="J160">
      <v>0.99920276794977514</v>
    </nc>
  </rcc>
  <rcc rId="11036" sId="2" numFmtId="4">
    <oc r="I161">
      <f>G161-H161</f>
    </oc>
    <nc r="I161">
      <v>0.5</v>
    </nc>
  </rcc>
  <rcc rId="11037" sId="2" numFmtId="14">
    <oc r="J161">
      <f>IF(G161=0,"-",H161/G161)</f>
    </oc>
    <nc r="J161">
      <v>0.99999462636006831</v>
    </nc>
  </rcc>
  <rcc rId="11038" sId="2" numFmtId="4">
    <oc r="I162">
      <f>G162-H162</f>
    </oc>
    <nc r="I162">
      <v>95.299999999999955</v>
    </nc>
  </rcc>
  <rcc rId="11039" sId="2" numFmtId="14">
    <oc r="J162">
      <f>IF(G162=0,"-",H162/G162)</f>
    </oc>
    <nc r="J162">
      <v>0.95174683544303795</v>
    </nc>
  </rcc>
  <rcc rId="11040" sId="2" numFmtId="4">
    <oc r="I163">
      <f>G163-H163</f>
    </oc>
    <nc r="I163">
      <v>0.10000000000218279</v>
    </nc>
  </rcc>
  <rcc rId="11041" sId="2" numFmtId="14">
    <oc r="J163">
      <f>IF(G163=0,"-",H163/G163)</f>
    </oc>
    <nc r="J163">
      <v>0.99999604264446318</v>
    </nc>
  </rcc>
  <rcc rId="11042" sId="2" numFmtId="4">
    <oc r="G164">
      <f>G165</f>
    </oc>
    <nc r="G164">
      <v>3169101.6999999997</v>
    </nc>
  </rcc>
  <rcc rId="11043" sId="2" numFmtId="4">
    <oc r="H164">
      <f>H165</f>
    </oc>
    <nc r="H164">
      <v>3093006.2</v>
    </nc>
  </rcc>
  <rcc rId="11044" sId="2" numFmtId="4">
    <oc r="I164">
      <f>I165</f>
    </oc>
    <nc r="I164">
      <v>76095.499999999724</v>
    </nc>
  </rcc>
  <rcc rId="11045" sId="2" numFmtId="14">
    <oc r="J164">
      <f>IF(G164=0,"-",H164/G164)</f>
    </oc>
    <nc r="J164">
      <v>0.97598830608686382</v>
    </nc>
  </rcc>
  <rcc rId="11046" sId="2" numFmtId="4">
    <oc r="G165">
      <f>G168+G167+G166</f>
    </oc>
    <nc r="G165">
      <v>3169101.6999999997</v>
    </nc>
  </rcc>
  <rcc rId="11047" sId="2" numFmtId="4">
    <oc r="H165">
      <f>H168+H167+H166</f>
    </oc>
    <nc r="H165">
      <v>3093006.2</v>
    </nc>
  </rcc>
  <rcc rId="11048" sId="2" numFmtId="4">
    <oc r="I165">
      <f>I168+I167+I166</f>
    </oc>
    <nc r="I165">
      <v>76095.499999999724</v>
    </nc>
  </rcc>
  <rcc rId="11049" sId="2" numFmtId="14">
    <oc r="J165">
      <f>IF(G165=0,"-",H165/G165)</f>
    </oc>
    <nc r="J165">
      <v>0.97598830608686382</v>
    </nc>
  </rcc>
  <rcc rId="11050" sId="2" numFmtId="4">
    <oc r="I166">
      <f>G166-H166</f>
    </oc>
    <nc r="I166">
      <v>4421.8</v>
    </nc>
  </rcc>
  <rcc rId="11051" sId="2" numFmtId="14">
    <oc r="J166">
      <f>IF(G166=0,"-",H166/G166)</f>
    </oc>
    <nc r="J166">
      <v>0</v>
    </nc>
  </rcc>
  <rcc rId="11052" sId="2" numFmtId="4">
    <oc r="I167">
      <f>G167-H167</f>
    </oc>
    <nc r="I167">
      <v>59731.699999999721</v>
    </nc>
  </rcc>
  <rcc rId="11053" sId="2" numFmtId="14">
    <oc r="J167">
      <f>IF(G167=0,"-",H167/G167)</f>
    </oc>
    <nc r="J167">
      <v>0.98080943332958626</v>
    </nc>
  </rcc>
  <rcc rId="11054" sId="2" numFmtId="4">
    <oc r="I168">
      <f>G168-H168</f>
    </oc>
    <nc r="I168">
      <v>11942</v>
    </nc>
  </rcc>
  <rcc rId="11055" sId="2" numFmtId="14">
    <oc r="J168">
      <f>IF(G168=0,"-",H168/G168)</f>
    </oc>
    <nc r="J168">
      <v>0.77089512437505514</v>
    </nc>
  </rcc>
  <rcc rId="11056" sId="2" numFmtId="4">
    <oc r="G169">
      <f>G170</f>
    </oc>
    <nc r="G169">
      <v>106</v>
    </nc>
  </rcc>
  <rcc rId="11057" sId="2" numFmtId="4">
    <oc r="H169">
      <f>H170</f>
    </oc>
    <nc r="H169">
      <v>105.9</v>
    </nc>
  </rcc>
  <rcc rId="11058" sId="2" numFmtId="4">
    <oc r="I169">
      <f>I170</f>
    </oc>
    <nc r="I169">
      <v>9.9999999999994316E-2</v>
    </nc>
  </rcc>
  <rcc rId="11059" sId="2" numFmtId="14">
    <oc r="J169">
      <f>IF(G169=0,"-",H169/G169)</f>
    </oc>
    <nc r="J169">
      <v>0.99905660377358496</v>
    </nc>
  </rcc>
  <rcc rId="11060" sId="2" numFmtId="4">
    <oc r="G170">
      <f>G171</f>
    </oc>
    <nc r="G170">
      <v>106</v>
    </nc>
  </rcc>
  <rcc rId="11061" sId="2" numFmtId="4">
    <oc r="H170">
      <f>H171</f>
    </oc>
    <nc r="H170">
      <v>105.9</v>
    </nc>
  </rcc>
  <rcc rId="11062" sId="2" numFmtId="4">
    <oc r="I170">
      <f>I171</f>
    </oc>
    <nc r="I170">
      <v>9.9999999999994316E-2</v>
    </nc>
  </rcc>
  <rcc rId="11063" sId="2" numFmtId="14">
    <oc r="J170">
      <f>IF(G170=0,"-",H170/G170)</f>
    </oc>
    <nc r="J170">
      <v>0.99905660377358496</v>
    </nc>
  </rcc>
  <rcc rId="11064" sId="2" numFmtId="4">
    <oc r="I171">
      <f>G171-H171</f>
    </oc>
    <nc r="I171">
      <v>9.9999999999994316E-2</v>
    </nc>
  </rcc>
  <rcc rId="11065" sId="2" numFmtId="14">
    <oc r="J171">
      <f>IF(G171=0,"-",H171/G171)</f>
    </oc>
    <nc r="J171">
      <v>0.99905660377358496</v>
    </nc>
  </rcc>
  <rcc rId="11066" sId="2" numFmtId="4">
    <oc r="G172">
      <f>G173</f>
    </oc>
    <nc r="G172">
      <v>199808.9</v>
    </nc>
  </rcc>
  <rcc rId="11067" sId="2" numFmtId="4">
    <oc r="H172">
      <f>H173</f>
    </oc>
    <nc r="H172">
      <v>125284</v>
    </nc>
  </rcc>
  <rcc rId="11068" sId="2" numFmtId="4">
    <oc r="I172">
      <f>I173</f>
    </oc>
    <nc r="I172">
      <v>74524.899999999994</v>
    </nc>
  </rcc>
  <rcc rId="11069" sId="2" numFmtId="14">
    <oc r="J172">
      <f>IF(G172=0,"-",H172/G172)</f>
    </oc>
    <nc r="J172">
      <v>0.62701911676607003</v>
    </nc>
  </rcc>
  <rcc rId="11070" sId="2" numFmtId="4">
    <oc r="G173">
      <f>G174</f>
    </oc>
    <nc r="G173">
      <v>199808.9</v>
    </nc>
  </rcc>
  <rcc rId="11071" sId="2" numFmtId="4">
    <oc r="H173">
      <f>H174</f>
    </oc>
    <nc r="H173">
      <v>125284</v>
    </nc>
  </rcc>
  <rcc rId="11072" sId="2" numFmtId="4">
    <oc r="I173">
      <f>I174</f>
    </oc>
    <nc r="I173">
      <v>74524.899999999994</v>
    </nc>
  </rcc>
  <rcc rId="11073" sId="2" numFmtId="14">
    <oc r="J173">
      <f>IF(G173=0,"-",H173/G173)</f>
    </oc>
    <nc r="J173">
      <v>0.62701911676607003</v>
    </nc>
  </rcc>
  <rcc rId="11074" sId="2" numFmtId="4">
    <oc r="I174">
      <f>G174-H174</f>
    </oc>
    <nc r="I174">
      <v>74524.899999999994</v>
    </nc>
  </rcc>
  <rcc rId="11075" sId="2" numFmtId="14">
    <oc r="J174">
      <f>IF(G174=0,"-",H174/G174)</f>
    </oc>
    <nc r="J174">
      <v>0.62701911676607003</v>
    </nc>
  </rcc>
  <rcc rId="11076" sId="2" numFmtId="4">
    <oc r="G175">
      <f>G176+G178</f>
    </oc>
    <nc r="G175">
      <v>408212</v>
    </nc>
  </rcc>
  <rcc rId="11077" sId="2" numFmtId="4">
    <oc r="H175">
      <f>H176+H178</f>
    </oc>
    <nc r="H175">
      <v>361219</v>
    </nc>
  </rcc>
  <rcc rId="11078" sId="2" numFmtId="4">
    <oc r="I175">
      <f>I176+I178</f>
    </oc>
    <nc r="I175">
      <v>46993.000000000022</v>
    </nc>
  </rcc>
  <rcc rId="11079" sId="2" numFmtId="14">
    <oc r="J175">
      <f>IF(G175=0,"-",H175/G175)</f>
    </oc>
    <nc r="J175">
      <v>0.88488089522111057</v>
    </nc>
  </rcc>
  <rcc rId="11080" sId="2" numFmtId="4">
    <oc r="G176">
      <f>G177</f>
    </oc>
    <nc r="G176">
      <v>407920.2</v>
    </nc>
  </rcc>
  <rcc rId="11081" sId="2" numFmtId="4">
    <oc r="H176">
      <f>H177</f>
    </oc>
    <nc r="H176">
      <v>360927.3</v>
    </nc>
  </rcc>
  <rcc rId="11082" sId="2" numFmtId="4">
    <oc r="I176">
      <f>I177</f>
    </oc>
    <nc r="I176">
      <v>46992.900000000023</v>
    </nc>
  </rcc>
  <rcc rId="11083" sId="2" numFmtId="14">
    <oc r="J176">
      <f>IF(G176=0,"-",H176/G176)</f>
    </oc>
    <nc r="J176">
      <v>0.88479879152834295</v>
    </nc>
  </rcc>
  <rcc rId="11084" sId="2" numFmtId="4">
    <oc r="I177">
      <f>G177-H177</f>
    </oc>
    <nc r="I177">
      <v>46992.900000000023</v>
    </nc>
  </rcc>
  <rcc rId="11085" sId="2" numFmtId="14">
    <oc r="J177">
      <f>IF(G177=0,"-",H177/G177)</f>
    </oc>
    <nc r="J177">
      <v>0.88479879152834295</v>
    </nc>
  </rcc>
  <rcc rId="11086" sId="2" numFmtId="4">
    <oc r="G178">
      <f>G179</f>
    </oc>
    <nc r="G178">
      <v>291.8</v>
    </nc>
  </rcc>
  <rcc rId="11087" sId="2" numFmtId="4">
    <oc r="H178">
      <f>H179</f>
    </oc>
    <nc r="H178">
      <v>291.7</v>
    </nc>
  </rcc>
  <rcc rId="11088" sId="2" numFmtId="4">
    <oc r="I178">
      <f>I179</f>
    </oc>
    <nc r="I178">
      <v>0.10000000000002274</v>
    </nc>
  </rcc>
  <rcc rId="11089" sId="2" numFmtId="14">
    <oc r="J178">
      <f>IF(G178=0,"-",H178/G178)</f>
    </oc>
    <nc r="J178">
      <v>0.9996572995202192</v>
    </nc>
  </rcc>
  <rcc rId="11090" sId="2" numFmtId="4">
    <oc r="I179">
      <f>G179-H179</f>
    </oc>
    <nc r="I179">
      <v>0.10000000000002274</v>
    </nc>
  </rcc>
  <rcc rId="11091" sId="2" numFmtId="14">
    <oc r="J179">
      <f>IF(G179=0,"-",H179/G179)</f>
    </oc>
    <nc r="J179">
      <v>0.9996572995202192</v>
    </nc>
  </rcc>
  <rcc rId="11092" sId="2" numFmtId="4">
    <oc r="G180">
      <f>G181+G186</f>
    </oc>
    <nc r="G180">
      <v>93946.4</v>
    </nc>
  </rcc>
  <rcc rId="11093" sId="2" numFmtId="4">
    <oc r="H180">
      <f>H181+H186</f>
    </oc>
    <nc r="H180">
      <v>85463.700000000012</v>
    </nc>
  </rcc>
  <rcc rId="11094" sId="2" numFmtId="4">
    <oc r="I180">
      <f>I181+I186</f>
    </oc>
    <nc r="I180">
      <v>8482.6999999999916</v>
    </nc>
  </rcc>
  <rcc rId="11095" sId="2" numFmtId="14">
    <oc r="J180">
      <f>IF(G180=0,"-",H180/G180)</f>
    </oc>
    <nc r="J180">
      <v>0.9097070244309523</v>
    </nc>
  </rcc>
  <rcc rId="11096" sId="2" numFmtId="4">
    <oc r="G181">
      <f>G182</f>
    </oc>
    <nc r="G181">
      <v>55909.2</v>
    </nc>
  </rcc>
  <rcc rId="11097" sId="2" numFmtId="4">
    <oc r="H181">
      <f>H182</f>
    </oc>
    <nc r="H181">
      <v>51640.9</v>
    </nc>
  </rcc>
  <rcc rId="11098" sId="2" numFmtId="4">
    <oc r="I181">
      <f>I182</f>
    </oc>
    <nc r="I181">
      <v>4268.2999999999975</v>
    </nc>
  </rcc>
  <rcc rId="11099" sId="2" numFmtId="14">
    <oc r="J181">
      <f>IF(G181=0,"-",H181/G181)</f>
    </oc>
    <nc r="J181">
      <v>0.92365657172701454</v>
    </nc>
  </rcc>
  <rcc rId="11100" sId="2" numFmtId="4">
    <oc r="G182">
      <f>G183+G184+G185</f>
    </oc>
    <nc r="G182">
      <v>55909.2</v>
    </nc>
  </rcc>
  <rcc rId="11101" sId="2" numFmtId="4">
    <oc r="H182">
      <f>H183+H184+H185</f>
    </oc>
    <nc r="H182">
      <v>51640.9</v>
    </nc>
  </rcc>
  <rcc rId="11102" sId="2" numFmtId="4">
    <oc r="I182">
      <f>I183+I184+I185</f>
    </oc>
    <nc r="I182">
      <v>4268.2999999999975</v>
    </nc>
  </rcc>
  <rcc rId="11103" sId="2" numFmtId="14">
    <oc r="J182">
      <f>IF(G182=0,"-",H182/G182)</f>
    </oc>
    <nc r="J182">
      <v>0.92365657172701454</v>
    </nc>
  </rcc>
  <rcc rId="11104" sId="2" numFmtId="4">
    <oc r="I183">
      <f>G183-H183</f>
    </oc>
    <nc r="I183">
      <v>2543.6999999999971</v>
    </nc>
  </rcc>
  <rcc rId="11105" sId="2" numFmtId="14">
    <oc r="J183">
      <f>IF(G183=0,"-",H183/G183)</f>
    </oc>
    <nc r="J183">
      <v>0.94117959912313975</v>
    </nc>
  </rcc>
  <rcc rId="11106" sId="2" numFmtId="4">
    <oc r="I184">
      <f>G184-H184</f>
    </oc>
    <nc r="I184">
      <v>537.6</v>
    </nc>
  </rcc>
  <rcc rId="11107" sId="2" numFmtId="14">
    <oc r="J184">
      <f>IF(G184=0,"-",H184/G184)</f>
    </oc>
    <nc r="J184">
      <v>0.46982248520710057</v>
    </nc>
  </rcc>
  <rcc rId="11108" sId="2" numFmtId="4">
    <oc r="I185">
      <f>G185-H185</f>
    </oc>
    <nc r="I185">
      <v>1187</v>
    </nc>
  </rcc>
  <rcc rId="11109" sId="2" numFmtId="14">
    <oc r="J185">
      <f>IF(G185=0,"-",H185/G185)</f>
    </oc>
    <nc r="J185">
      <v>0.89811158798283264</v>
    </nc>
  </rcc>
  <rcc rId="11110" sId="2" numFmtId="4">
    <oc r="G186">
      <f>G187</f>
    </oc>
    <nc r="G186">
      <v>38037.199999999997</v>
    </nc>
  </rcc>
  <rcc rId="11111" sId="2" numFmtId="4">
    <oc r="H186">
      <f>H187</f>
    </oc>
    <nc r="H186">
      <v>33822.800000000003</v>
    </nc>
  </rcc>
  <rcc rId="11112" sId="2" numFmtId="4">
    <oc r="I186">
      <f>I187</f>
    </oc>
    <nc r="I186">
      <v>4214.3999999999942</v>
    </nc>
  </rcc>
  <rcc rId="11113" sId="2" numFmtId="14">
    <oc r="J186">
      <f>IF(G186=0,"-",H186/G186)</f>
    </oc>
    <nc r="J186">
      <v>0.8892032010768407</v>
    </nc>
  </rcc>
  <rcc rId="11114" sId="2" numFmtId="4">
    <oc r="G187">
      <f>G188</f>
    </oc>
    <nc r="G187">
      <v>38037.199999999997</v>
    </nc>
  </rcc>
  <rcc rId="11115" sId="2" numFmtId="4">
    <oc r="H187">
      <f>H188</f>
    </oc>
    <nc r="H187">
      <v>33822.800000000003</v>
    </nc>
  </rcc>
  <rcc rId="11116" sId="2" numFmtId="4">
    <oc r="I187">
      <f>I188</f>
    </oc>
    <nc r="I187">
      <v>4214.3999999999942</v>
    </nc>
  </rcc>
  <rcc rId="11117" sId="2" numFmtId="14">
    <oc r="J187">
      <f>IF(G187=0,"-",H187/G187)</f>
    </oc>
    <nc r="J187">
      <v>0.8892032010768407</v>
    </nc>
  </rcc>
  <rcc rId="11118" sId="2" numFmtId="4">
    <oc r="I188">
      <f>G188-H188</f>
    </oc>
    <nc r="I188">
      <v>4214.3999999999942</v>
    </nc>
  </rcc>
  <rcc rId="11119" sId="2" numFmtId="14">
    <oc r="J188">
      <f>IF(G188=0,"-",H188/G188)</f>
    </oc>
    <nc r="J188">
      <v>0.8892032010768407</v>
    </nc>
  </rcc>
  <rcc rId="11120" sId="2" numFmtId="4">
    <oc r="G189">
      <f>G190+G193</f>
    </oc>
    <nc r="G189">
      <v>46662.7</v>
    </nc>
  </rcc>
  <rcc rId="11121" sId="2" numFmtId="4">
    <oc r="H189">
      <f>H190+H193</f>
    </oc>
    <nc r="H189">
      <v>38602.699999999997</v>
    </nc>
  </rcc>
  <rcc rId="11122" sId="2" numFmtId="4">
    <oc r="I189">
      <f>I190+I193</f>
    </oc>
    <nc r="I189">
      <v>8060</v>
    </nc>
  </rcc>
  <rcc rId="11123" sId="2" numFmtId="14">
    <oc r="J189">
      <f>IF(G189=0,"-",H189/G189)</f>
    </oc>
    <nc r="J189">
      <v>0.82727103232346177</v>
    </nc>
  </rcc>
  <rcc rId="11124" sId="2" numFmtId="4">
    <oc r="G190">
      <f>G191</f>
    </oc>
    <nc r="G190">
      <v>5062.7</v>
    </nc>
  </rcc>
  <rcc rId="11125" sId="2" numFmtId="4">
    <oc r="H190">
      <f>H191</f>
    </oc>
    <nc r="H190">
      <v>3252.7</v>
    </nc>
  </rcc>
  <rcc rId="11126" sId="2" numFmtId="4">
    <oc r="I190">
      <f>I191</f>
    </oc>
    <nc r="I190">
      <v>1810</v>
    </nc>
  </rcc>
  <rcc rId="11127" sId="2" numFmtId="14">
    <oc r="J190">
      <f>IF(G190=0,"-",H190/G190)</f>
    </oc>
    <nc r="J190">
      <v>0.64248325992059574</v>
    </nc>
  </rcc>
  <rcc rId="11128" sId="2" numFmtId="4">
    <oc r="G191">
      <f>G192</f>
    </oc>
    <nc r="G191">
      <v>5062.7</v>
    </nc>
  </rcc>
  <rcc rId="11129" sId="2" numFmtId="4">
    <oc r="H191">
      <f>H192</f>
    </oc>
    <nc r="H191">
      <v>3252.7</v>
    </nc>
  </rcc>
  <rcc rId="11130" sId="2" numFmtId="4">
    <oc r="I191">
      <f>I192</f>
    </oc>
    <nc r="I191">
      <v>1810</v>
    </nc>
  </rcc>
  <rcc rId="11131" sId="2" numFmtId="14">
    <oc r="J191">
      <f>IF(G191=0,"-",H191/G191)</f>
    </oc>
    <nc r="J191">
      <v>0.64248325992059574</v>
    </nc>
  </rcc>
  <rcc rId="11132" sId="2" numFmtId="4">
    <oc r="I192">
      <f>G192-H192</f>
    </oc>
    <nc r="I192">
      <v>1810</v>
    </nc>
  </rcc>
  <rcc rId="11133" sId="2" numFmtId="14">
    <oc r="J192">
      <f>IF(G192=0,"-",H192/G192)</f>
    </oc>
    <nc r="J192">
      <v>0.64248325992059574</v>
    </nc>
  </rcc>
  <rcc rId="11134" sId="2" numFmtId="4">
    <oc r="G193">
      <f>G194</f>
    </oc>
    <nc r="G193">
      <v>41600</v>
    </nc>
  </rcc>
  <rcc rId="11135" sId="2" numFmtId="4">
    <oc r="H193">
      <f>H194</f>
    </oc>
    <nc r="H193">
      <v>35350</v>
    </nc>
  </rcc>
  <rcc rId="11136" sId="2" numFmtId="4">
    <oc r="I193">
      <f>I194</f>
    </oc>
    <nc r="I193">
      <v>6250</v>
    </nc>
  </rcc>
  <rcc rId="11137" sId="2" numFmtId="14">
    <oc r="J193">
      <f>IF(G193=0,"-",H193/G193)</f>
    </oc>
    <nc r="J193">
      <v>0.84975961538461542</v>
    </nc>
  </rcc>
  <rcc rId="11138" sId="2" numFmtId="4">
    <oc r="G194">
      <f>G195</f>
    </oc>
    <nc r="G194">
      <v>41600</v>
    </nc>
  </rcc>
  <rcc rId="11139" sId="2" numFmtId="4">
    <oc r="H194">
      <f>H195</f>
    </oc>
    <nc r="H194">
      <v>35350</v>
    </nc>
  </rcc>
  <rcc rId="11140" sId="2" numFmtId="4">
    <oc r="I194">
      <f>I195</f>
    </oc>
    <nc r="I194">
      <v>6250</v>
    </nc>
  </rcc>
  <rcc rId="11141" sId="2" numFmtId="14">
    <oc r="J194">
      <f>IF(G194=0,"-",H194/G194)</f>
    </oc>
    <nc r="J194">
      <v>0.84975961538461542</v>
    </nc>
  </rcc>
  <rcc rId="11142" sId="2" numFmtId="4">
    <oc r="I195">
      <f>G195-H195</f>
    </oc>
    <nc r="I195">
      <v>6250</v>
    </nc>
  </rcc>
  <rcc rId="11143" sId="2" numFmtId="14">
    <oc r="J195">
      <f>IF(G195=0,"-",H195/G195)</f>
    </oc>
    <nc r="J195">
      <v>0.84975961538461542</v>
    </nc>
  </rcc>
  <rcc rId="11144" sId="2" numFmtId="4">
    <oc r="G196">
      <f>G197+G211+G225+G238</f>
    </oc>
    <nc r="G196">
      <v>7957600.6000000015</v>
    </nc>
  </rcc>
  <rcc rId="11145" sId="2" numFmtId="4">
    <oc r="H196">
      <f>H197+H211+H225+H238</f>
    </oc>
    <nc r="H196">
      <v>6881198.7999999998</v>
    </nc>
  </rcc>
  <rcc rId="11146" sId="2" numFmtId="4">
    <oc r="I196">
      <f>I197+I211+I225+I238</f>
    </oc>
    <nc r="I196">
      <v>1076401.8</v>
    </nc>
  </rcc>
  <rcc rId="11147" sId="2" numFmtId="14">
    <oc r="J196">
      <f>IF(G196=0,"-",H196/G196)</f>
    </oc>
    <nc r="J196">
      <v>0.86473286935260341</v>
    </nc>
  </rcc>
  <rcc rId="11148" sId="2" numFmtId="4">
    <oc r="G197">
      <f>G198+G204+G201</f>
    </oc>
    <nc r="G197">
      <v>5654329.4000000004</v>
    </nc>
  </rcc>
  <rcc rId="11149" sId="2" numFmtId="4">
    <oc r="H197">
      <f>H198+H204+H201</f>
    </oc>
    <nc r="H197">
      <v>4810081.5999999996</v>
    </nc>
  </rcc>
  <rcc rId="11150" sId="2" numFmtId="4">
    <oc r="I197">
      <f>I198+I204+I201</f>
    </oc>
    <nc r="I197">
      <v>844247.80000000016</v>
    </nc>
  </rcc>
  <rcc rId="11151" sId="2" numFmtId="14">
    <oc r="J197">
      <f>IF(G197=0,"-",H197/G197)</f>
    </oc>
    <nc r="J197">
      <v>0.85069002170266195</v>
    </nc>
  </rcc>
  <rcc rId="11152" sId="2" numFmtId="4">
    <oc r="G198">
      <f>G199</f>
    </oc>
    <nc r="G198">
      <v>606716.80000000005</v>
    </nc>
  </rcc>
  <rcc rId="11153" sId="2" numFmtId="4">
    <oc r="H198">
      <f>H199</f>
    </oc>
    <nc r="H198">
      <v>549416.30000000005</v>
    </nc>
  </rcc>
  <rcc rId="11154" sId="2" numFmtId="4">
    <oc r="I198">
      <f>I199</f>
    </oc>
    <nc r="I198">
      <v>57300.5</v>
    </nc>
  </rcc>
  <rcc rId="11155" sId="2" numFmtId="14">
    <oc r="J198">
      <f>IF(G198=0,"-",H198/G198)</f>
    </oc>
    <nc r="J198">
      <v>0.90555643094109151</v>
    </nc>
  </rcc>
  <rcc rId="11156" sId="2" numFmtId="4">
    <oc r="G199">
      <f>G200</f>
    </oc>
    <nc r="G199">
      <v>606716.80000000005</v>
    </nc>
  </rcc>
  <rcc rId="11157" sId="2" numFmtId="4">
    <oc r="H199">
      <f>H200</f>
    </oc>
    <nc r="H199">
      <v>549416.30000000005</v>
    </nc>
  </rcc>
  <rcc rId="11158" sId="2" numFmtId="4">
    <oc r="I199">
      <f>I200</f>
    </oc>
    <nc r="I199">
      <v>57300.5</v>
    </nc>
  </rcc>
  <rcc rId="11159" sId="2" numFmtId="14">
    <oc r="J199">
      <f>IF(G199=0,"-",H199/G199)</f>
    </oc>
    <nc r="J199">
      <v>0.90555643094109151</v>
    </nc>
  </rcc>
  <rcc rId="11160" sId="2" numFmtId="4">
    <oc r="I200">
      <f>G200-H200</f>
    </oc>
    <nc r="I200">
      <v>57300.5</v>
    </nc>
  </rcc>
  <rcc rId="11161" sId="2" numFmtId="14">
    <oc r="J200">
      <f>IF(G200=0,"-",H200/G200)</f>
    </oc>
    <nc r="J200">
      <v>0.90555643094109151</v>
    </nc>
  </rcc>
  <rcc rId="11162" sId="2" numFmtId="4">
    <oc r="G201">
      <f>G202</f>
    </oc>
    <nc r="G201">
      <v>1943743.6</v>
    </nc>
  </rcc>
  <rcc rId="11163" sId="2" numFmtId="4">
    <oc r="H201">
      <f>H202</f>
    </oc>
    <nc r="H201">
      <v>1525331.4</v>
    </nc>
  </rcc>
  <rcc rId="11164" sId="2" numFmtId="4">
    <oc r="I201">
      <f>I202</f>
    </oc>
    <nc r="I201">
      <v>418412.20000000019</v>
    </nc>
  </rcc>
  <rcc rId="11165" sId="2" numFmtId="14">
    <oc r="J201">
      <f>IF(G201=0,"-",H201/G201)</f>
    </oc>
    <nc r="J201">
      <v>0.78473899541071146</v>
    </nc>
  </rcc>
  <rcc rId="11166" sId="2" numFmtId="4">
    <oc r="G202">
      <f>G203</f>
    </oc>
    <nc r="G202">
      <v>1943743.6</v>
    </nc>
  </rcc>
  <rcc rId="11167" sId="2" numFmtId="4">
    <oc r="H202">
      <f>H203</f>
    </oc>
    <nc r="H202">
      <v>1525331.4</v>
    </nc>
  </rcc>
  <rcc rId="11168" sId="2" numFmtId="4">
    <oc r="I202">
      <f>I203</f>
    </oc>
    <nc r="I202">
      <v>418412.20000000019</v>
    </nc>
  </rcc>
  <rcc rId="11169" sId="2" numFmtId="14">
    <oc r="J202">
      <f>IF(G202=0,"-",H202/G202)</f>
    </oc>
    <nc r="J202">
      <v>0.78473899541071146</v>
    </nc>
  </rcc>
  <rcc rId="11170" sId="2" numFmtId="4">
    <oc r="I203">
      <f>G203-H203</f>
    </oc>
    <nc r="I203">
      <v>418412.20000000019</v>
    </nc>
  </rcc>
  <rcc rId="11171" sId="2" numFmtId="14">
    <oc r="J203">
      <f>IF(G203=0,"-",H203/G203)</f>
    </oc>
    <nc r="J203">
      <v>0.78473899541071146</v>
    </nc>
  </rcc>
  <rcc rId="11172" sId="2" numFmtId="4">
    <oc r="G204">
      <f>G205+G209+G207</f>
    </oc>
    <nc r="G204">
      <v>3103868.9999999995</v>
    </nc>
  </rcc>
  <rcc rId="11173" sId="2" numFmtId="4">
    <oc r="H204">
      <f>H205+H209+H207</f>
    </oc>
    <nc r="H204">
      <v>2735333.9</v>
    </nc>
  </rcc>
  <rcc rId="11174" sId="2" numFmtId="4">
    <oc r="I204">
      <f>I205+I209+I207</f>
    </oc>
    <nc r="I204">
      <v>368535.1</v>
    </nc>
  </rcc>
  <rcc rId="11175" sId="2" numFmtId="14">
    <oc r="J204">
      <f>IF(G204=0,"-",H204/G204)</f>
    </oc>
    <nc r="J204">
      <v>0.88126589749760709</v>
    </nc>
  </rcc>
  <rcc rId="11176" sId="2" numFmtId="4">
    <oc r="G205">
      <f>G206</f>
    </oc>
    <nc r="G205">
      <v>2739945.3</v>
    </nc>
  </rcc>
  <rcc rId="11177" sId="2" numFmtId="4">
    <oc r="H205">
      <f>H206</f>
    </oc>
    <nc r="H205">
      <v>2371601.7999999998</v>
    </nc>
  </rcc>
  <rcc rId="11178" sId="2" numFmtId="4">
    <oc r="I205">
      <f>I206</f>
    </oc>
    <nc r="I205">
      <v>368343.5</v>
    </nc>
  </rcc>
  <rcc rId="11179" sId="2" numFmtId="14">
    <oc r="J205">
      <f>IF(G205=0,"-",H205/G205)</f>
    </oc>
    <nc r="J205">
      <v>0.8655653819074417</v>
    </nc>
  </rcc>
  <rcc rId="11180" sId="2" numFmtId="4">
    <oc r="I206">
      <f>G206-H206</f>
    </oc>
    <nc r="I206">
      <v>368343.5</v>
    </nc>
  </rcc>
  <rcc rId="11181" sId="2" numFmtId="14">
    <oc r="J206">
      <f>IF(G206=0,"-",H206/G206)</f>
    </oc>
    <nc r="J206">
      <v>0.8655653819074417</v>
    </nc>
  </rcc>
  <rcc rId="11182" sId="2" numFmtId="4">
    <oc r="G207">
      <f>G208</f>
    </oc>
    <nc r="G207">
      <v>1940.4</v>
    </nc>
  </rcc>
  <rcc rId="11183" sId="2" numFmtId="4">
    <oc r="H207">
      <f>H208</f>
    </oc>
    <nc r="H207">
      <v>1940.4</v>
    </nc>
  </rcc>
  <rcc rId="11184" sId="2" numFmtId="4">
    <oc r="I207">
      <f>I208</f>
    </oc>
    <nc r="I207">
      <v>0</v>
    </nc>
  </rcc>
  <rcc rId="11185" sId="2" numFmtId="14">
    <oc r="J207">
      <f>IF(G207=0,"-",H207/G207)</f>
    </oc>
    <nc r="J207">
      <v>1</v>
    </nc>
  </rcc>
  <rcc rId="11186" sId="2" numFmtId="4">
    <oc r="I208">
      <f>G208-H208</f>
    </oc>
    <nc r="I208">
      <v>0</v>
    </nc>
  </rcc>
  <rcc rId="11187" sId="2" numFmtId="14">
    <oc r="J208">
      <f>IF(G208=0,"-",H208/G208)</f>
    </oc>
    <nc r="J208">
      <v>1</v>
    </nc>
  </rcc>
  <rcc rId="11188" sId="2" numFmtId="4">
    <oc r="G209">
      <f>G210</f>
    </oc>
    <nc r="G209">
      <v>361983.3</v>
    </nc>
  </rcc>
  <rcc rId="11189" sId="2" numFmtId="4">
    <oc r="H209">
      <f>H210</f>
    </oc>
    <nc r="H209">
      <v>361791.7</v>
    </nc>
  </rcc>
  <rcc rId="11190" sId="2" numFmtId="4">
    <oc r="I209">
      <f>I210</f>
    </oc>
    <nc r="I209">
      <v>191.59999999997672</v>
    </nc>
  </rcc>
  <rcc rId="11191" sId="2" numFmtId="14">
    <oc r="J209">
      <f>IF(G209=0,"-",H209/G209)</f>
    </oc>
    <nc r="J209">
      <v>0.9994706938137754</v>
    </nc>
  </rcc>
  <rcc rId="11192" sId="2" numFmtId="4">
    <oc r="I210">
      <f>G210-H210</f>
    </oc>
    <nc r="I210">
      <v>191.59999999997672</v>
    </nc>
  </rcc>
  <rcc rId="11193" sId="2" numFmtId="14">
    <oc r="J210">
      <f>IF(G210=0,"-",H210/G210)</f>
    </oc>
    <nc r="J210">
      <v>0.9994706938137754</v>
    </nc>
  </rcc>
  <rcc rId="11194" sId="2" numFmtId="4">
    <oc r="G211">
      <f>G212+G216</f>
    </oc>
    <nc r="G211">
      <v>910011.90000000014</v>
    </nc>
  </rcc>
  <rcc rId="11195" sId="2" numFmtId="4">
    <oc r="H211">
      <f>H212+H216</f>
    </oc>
    <nc r="H211">
      <v>762604.5</v>
    </nc>
  </rcc>
  <rcc rId="11196" sId="2" numFmtId="4">
    <oc r="I211">
      <f>I212+I216</f>
    </oc>
    <nc r="I211">
      <v>147407.40000000005</v>
    </nc>
  </rcc>
  <rcc rId="11197" sId="2" numFmtId="14">
    <oc r="J211">
      <f>IF(G211=0,"-",H211/G211)</f>
    </oc>
    <nc r="J211">
      <v>0.83801596440661918</v>
    </nc>
  </rcc>
  <rcc rId="11198" sId="2" numFmtId="4">
    <oc r="G212">
      <f>G213</f>
    </oc>
    <nc r="G212">
      <v>99954.200000000012</v>
    </nc>
  </rcc>
  <rcc rId="11199" sId="2" numFmtId="4">
    <oc r="H212">
      <f>H213</f>
    </oc>
    <nc r="H212">
      <v>90865.099999999991</v>
    </nc>
  </rcc>
  <rcc rId="11200" sId="2" numFmtId="4">
    <oc r="I212">
      <f>I213</f>
    </oc>
    <nc r="I212">
      <v>9089.1000000000095</v>
    </nc>
  </rcc>
  <rcc rId="11201" sId="2" numFmtId="14">
    <oc r="J212">
      <f>IF(G212=0,"-",H212/G212)</f>
    </oc>
    <nc r="J212">
      <v>0.90906735284760398</v>
    </nc>
  </rcc>
  <rcc rId="11202" sId="2" numFmtId="4">
    <oc r="G213">
      <f>G214+G215</f>
    </oc>
    <nc r="G213">
      <v>99954.200000000012</v>
    </nc>
  </rcc>
  <rcc rId="11203" sId="2" numFmtId="4">
    <oc r="H213">
      <f>H214+H215</f>
    </oc>
    <nc r="H213">
      <v>90865.099999999991</v>
    </nc>
  </rcc>
  <rcc rId="11204" sId="2" numFmtId="4">
    <oc r="I213">
      <f>I214+I215</f>
    </oc>
    <nc r="I213">
      <v>9089.1000000000095</v>
    </nc>
  </rcc>
  <rcc rId="11205" sId="2" numFmtId="14">
    <oc r="J213">
      <f>IF(G213=0,"-",H213/G213)</f>
    </oc>
    <nc r="J213">
      <v>0.90906735284760398</v>
    </nc>
  </rcc>
  <rcc rId="11206" sId="2" numFmtId="4">
    <oc r="I214">
      <f>G214-H214</f>
    </oc>
    <nc r="I214">
      <v>7941.9000000000087</v>
    </nc>
  </rcc>
  <rcc rId="11207" sId="2" numFmtId="14">
    <oc r="J214">
      <f>IF(G214=0,"-",H214/G214)</f>
    </oc>
    <nc r="J214">
      <v>0.91606495905710861</v>
    </nc>
  </rcc>
  <rcc rId="11208" sId="2" numFmtId="4">
    <oc r="I215">
      <f>G215-H215</f>
    </oc>
    <nc r="I215">
      <v>1147.2000000000007</v>
    </nc>
  </rcc>
  <rcc rId="11209" sId="2" numFmtId="14">
    <oc r="J215">
      <f>IF(G215=0,"-",H215/G215)</f>
    </oc>
    <nc r="J215">
      <v>0.7849510741198964</v>
    </nc>
  </rcc>
  <rcc rId="11210" sId="2" numFmtId="4">
    <oc r="G216">
      <f>G217+G221+G223</f>
    </oc>
    <nc r="G216">
      <v>810057.70000000007</v>
    </nc>
  </rcc>
  <rcc rId="11211" sId="2" numFmtId="4">
    <oc r="H216">
      <f>H217+H221+H223</f>
    </oc>
    <nc r="H216">
      <v>671739.4</v>
    </nc>
  </rcc>
  <rcc rId="11212" sId="2" numFmtId="4">
    <oc r="I216">
      <f>I217+I221+I223</f>
    </oc>
    <nc r="I216">
      <v>138318.30000000005</v>
    </nc>
  </rcc>
  <rcc rId="11213" sId="2" numFmtId="14">
    <oc r="J216">
      <f>IF(G216=0,"-",H216/G216)</f>
    </oc>
    <nc r="J216">
      <v>0.82924883005247652</v>
    </nc>
  </rcc>
  <rcc rId="11214" sId="2" numFmtId="4">
    <oc r="G217">
      <f>G219+G218+G220</f>
    </oc>
    <nc r="G217">
      <v>810023.8</v>
    </nc>
  </rcc>
  <rcc rId="11215" sId="2" numFmtId="4">
    <oc r="H217">
      <f>H219+H218+H220</f>
    </oc>
    <nc r="H217">
      <v>671705.5</v>
    </nc>
  </rcc>
  <rcc rId="11216" sId="2" numFmtId="4">
    <oc r="I217">
      <f>I219+I218+I220</f>
    </oc>
    <nc r="I217">
      <v>138318.30000000005</v>
    </nc>
  </rcc>
  <rcc rId="11217" sId="2" numFmtId="14">
    <oc r="J217">
      <f>IF(G217=0,"-",H217/G217)</f>
    </oc>
    <nc r="J217">
      <v>0.82924168400977838</v>
    </nc>
  </rcc>
  <rcc rId="11218" sId="2" numFmtId="4">
    <oc r="I218">
      <f>G218-H218</f>
    </oc>
    <nc r="I218">
      <v>9.9999999999909051E-2</v>
    </nc>
  </rcc>
  <rcc rId="11219" sId="2" numFmtId="14">
    <oc r="J218">
      <f>IF(G218=0,"-",H218/G218)</f>
    </oc>
    <nc r="J218">
      <v>0.99993608181527649</v>
    </nc>
  </rcc>
  <rcc rId="11220" sId="2" numFmtId="4">
    <oc r="I219">
      <f>G219-H219</f>
    </oc>
    <nc r="I219">
      <v>128712.30000000005</v>
    </nc>
  </rcc>
  <rcc rId="11221" sId="2" numFmtId="14">
    <oc r="J219">
      <f>IF(G219=0,"-",H219/G219)</f>
    </oc>
    <nc r="J219">
      <v>0.78846180078884531</v>
    </nc>
  </rcc>
  <rcc rId="11222" sId="2" numFmtId="4">
    <oc r="I220">
      <f>G220-H220</f>
    </oc>
    <nc r="I220">
      <v>9605.8999999999942</v>
    </nc>
  </rcc>
  <rcc rId="11223" sId="2" numFmtId="14">
    <oc r="J220">
      <f>IF(G220=0,"-",H220/G220)</f>
    </oc>
    <nc r="J220">
      <v>0.95197059605880796</v>
    </nc>
  </rcc>
  <rcc rId="11224" sId="2" numFmtId="4">
    <oc r="G221">
      <f>G222</f>
    </oc>
    <nc r="G221">
      <v>2.9</v>
    </nc>
  </rcc>
  <rcc rId="11225" sId="2" numFmtId="4">
    <oc r="H221">
      <f>H222</f>
    </oc>
    <nc r="H221">
      <v>2.9</v>
    </nc>
  </rcc>
  <rcc rId="11226" sId="2" numFmtId="4">
    <oc r="I221">
      <f>I222</f>
    </oc>
    <nc r="I221">
      <v>0</v>
    </nc>
  </rcc>
  <rcc rId="11227" sId="2" numFmtId="14">
    <oc r="J221">
      <f>IF(G221=0,"-",H221/G221)</f>
    </oc>
    <nc r="J221">
      <v>1</v>
    </nc>
  </rcc>
  <rcc rId="11228" sId="2" numFmtId="4">
    <oc r="I222">
      <f>G222-H222</f>
    </oc>
    <nc r="I222">
      <v>0</v>
    </nc>
  </rcc>
  <rcc rId="11229" sId="2" numFmtId="14">
    <oc r="J222">
      <f>IF(G222=0,"-",H222/G222)</f>
    </oc>
    <nc r="J222">
      <v>1</v>
    </nc>
  </rcc>
  <rcc rId="11230" sId="2" numFmtId="4">
    <oc r="G223">
      <f>G224</f>
    </oc>
    <nc r="G223">
      <v>31</v>
    </nc>
  </rcc>
  <rcc rId="11231" sId="2" numFmtId="4">
    <oc r="H223">
      <f>H224</f>
    </oc>
    <nc r="H223">
      <v>31</v>
    </nc>
  </rcc>
  <rcc rId="11232" sId="2" numFmtId="4">
    <oc r="I223">
      <f>I224</f>
    </oc>
    <nc r="I223">
      <v>0</v>
    </nc>
  </rcc>
  <rcc rId="11233" sId="2" numFmtId="14">
    <oc r="J223">
      <f>IF(G223=0,"-",H223/G223)</f>
    </oc>
    <nc r="J223">
      <v>1</v>
    </nc>
  </rcc>
  <rcc rId="11234" sId="2" numFmtId="4">
    <oc r="I224">
      <f>G224-H224</f>
    </oc>
    <nc r="I224">
      <v>0</v>
    </nc>
  </rcc>
  <rcc rId="11235" sId="2" numFmtId="14">
    <oc r="J224">
      <f>IF(G224=0,"-",H224/G224)</f>
    </oc>
    <nc r="J224">
      <v>1</v>
    </nc>
  </rcc>
  <rcc rId="11236" sId="2" numFmtId="4">
    <oc r="G225">
      <f>G226+G230+G233</f>
    </oc>
    <nc r="G225">
      <v>923595.9</v>
    </nc>
  </rcc>
  <rcc rId="11237" sId="2" numFmtId="4">
    <oc r="H225">
      <f>H226+H230+H233</f>
    </oc>
    <nc r="H225">
      <v>867040.7</v>
    </nc>
  </rcc>
  <rcc rId="11238" sId="2" numFmtId="4">
    <oc r="I225">
      <f>I226+I230+I233</f>
    </oc>
    <nc r="I225">
      <v>56555.199999999953</v>
    </nc>
  </rcc>
  <rcc rId="11239" sId="2" numFmtId="14">
    <oc r="J225">
      <f>IF(G225=0,"-",H225/G225)</f>
    </oc>
    <nc r="J225">
      <v>0.93876629378714216</v>
    </nc>
  </rcc>
  <rcc rId="11240" sId="2" numFmtId="4">
    <oc r="G226">
      <f>G227</f>
    </oc>
    <nc r="G226">
      <v>899609.5</v>
    </nc>
  </rcc>
  <rcc rId="11241" sId="2" numFmtId="4">
    <oc r="H226">
      <f>H227</f>
    </oc>
    <nc r="H226">
      <v>843054.4</v>
    </nc>
  </rcc>
  <rcc rId="11242" sId="2" numFmtId="4">
    <oc r="I226">
      <f>I227</f>
    </oc>
    <nc r="I226">
      <v>56555.099999999955</v>
    </nc>
  </rcc>
  <rcc rId="11243" sId="2" numFmtId="14">
    <oc r="J226">
      <f>IF(G226=0,"-",H226/G226)</f>
    </oc>
    <nc r="J226">
      <v>0.93713372302093301</v>
    </nc>
  </rcc>
  <rcc rId="11244" sId="2" numFmtId="4">
    <oc r="G227">
      <f>SUM(G228:G229)</f>
    </oc>
    <nc r="G227">
      <v>899609.5</v>
    </nc>
  </rcc>
  <rcc rId="11245" sId="2" numFmtId="4">
    <oc r="H227">
      <f>SUM(H228:H229)</f>
    </oc>
    <nc r="H227">
      <v>843054.4</v>
    </nc>
  </rcc>
  <rcc rId="11246" sId="2" numFmtId="4">
    <oc r="I227">
      <f>SUM(I228:I229)</f>
    </oc>
    <nc r="I227">
      <v>56555.099999999955</v>
    </nc>
  </rcc>
  <rcc rId="11247" sId="2" numFmtId="14">
    <oc r="J227">
      <f>IF(G227=0,"-",H227/G227)</f>
    </oc>
    <nc r="J227">
      <v>0.93713372302093301</v>
    </nc>
  </rcc>
  <rcc rId="11248" sId="2" numFmtId="4">
    <oc r="I228">
      <f>G228-H228</f>
    </oc>
    <nc r="I228">
      <v>51434.199999999953</v>
    </nc>
  </rcc>
  <rcc rId="11249" sId="2" numFmtId="14">
    <oc r="J228">
      <f>IF(G228=0,"-",H228/G228)</f>
    </oc>
    <nc r="J228">
      <v>0.94222710856080982</v>
    </nc>
  </rcc>
  <rcc rId="11250" sId="2" numFmtId="4">
    <oc r="I229">
      <f>G229-H229</f>
    </oc>
    <nc r="I229">
      <v>5120.8999999999996</v>
    </nc>
  </rcc>
  <rcc rId="11251" sId="2" numFmtId="14">
    <oc r="J229">
      <f>IF(G229=0,"-",H229/G229)</f>
    </oc>
    <nc r="J229">
      <v>0.45095369308130251</v>
    </nc>
  </rcc>
  <rcc rId="11252" sId="2" numFmtId="4">
    <oc r="G230">
      <f>G231</f>
    </oc>
    <nc r="G230">
      <v>8488.2999999999993</v>
    </nc>
  </rcc>
  <rcc rId="11253" sId="2" numFmtId="4">
    <oc r="H230">
      <f>H231</f>
    </oc>
    <nc r="H230">
      <v>8488.2000000000007</v>
    </nc>
  </rcc>
  <rcc rId="11254" sId="2" numFmtId="4">
    <oc r="I230">
      <f>I231</f>
    </oc>
    <nc r="I230">
      <v>9.9999999998544808E-2</v>
    </nc>
  </rcc>
  <rcc rId="11255" sId="2" numFmtId="14">
    <oc r="J230">
      <f>IF(G230=0,"-",H230/G230)</f>
    </oc>
    <nc r="J230">
      <v>0.99998821907802526</v>
    </nc>
  </rcc>
  <rcc rId="11256" sId="2" numFmtId="4">
    <oc r="G231">
      <f>G232</f>
    </oc>
    <nc r="G231">
      <v>8488.2999999999993</v>
    </nc>
  </rcc>
  <rcc rId="11257" sId="2" numFmtId="4">
    <oc r="H231">
      <f>H232</f>
    </oc>
    <nc r="H231">
      <v>8488.2000000000007</v>
    </nc>
  </rcc>
  <rcc rId="11258" sId="2" numFmtId="4">
    <oc r="I231">
      <f>I232</f>
    </oc>
    <nc r="I231">
      <v>9.9999999998544808E-2</v>
    </nc>
  </rcc>
  <rcc rId="11259" sId="2" numFmtId="14">
    <oc r="J231">
      <f>IF(G231=0,"-",H231/G231)</f>
    </oc>
    <nc r="J231">
      <v>0.99998821907802526</v>
    </nc>
  </rcc>
  <rcc rId="11260" sId="2" numFmtId="4">
    <oc r="I232">
      <f>G232-H232</f>
    </oc>
    <nc r="I232">
      <v>9.9999999998544808E-2</v>
    </nc>
  </rcc>
  <rcc rId="11261" sId="2" numFmtId="14">
    <oc r="J232">
      <f>IF(G232=0,"-",H232/G232)</f>
    </oc>
    <nc r="J232">
      <v>0.99998821907802526</v>
    </nc>
  </rcc>
  <rcc rId="11262" sId="2" numFmtId="4">
    <oc r="G233">
      <f>G234+G236</f>
    </oc>
    <nc r="G233">
      <v>15498.1</v>
    </nc>
  </rcc>
  <rcc rId="11263" sId="2" numFmtId="4">
    <oc r="H233">
      <f>H234+H236</f>
    </oc>
    <nc r="H233">
      <v>15498.1</v>
    </nc>
  </rcc>
  <rcc rId="11264" sId="2" numFmtId="4">
    <oc r="I233">
      <f>I234+I236</f>
    </oc>
    <nc r="I233">
      <v>0</v>
    </nc>
  </rcc>
  <rcc rId="11265" sId="2" numFmtId="14">
    <oc r="J233">
      <f>IF(G233=0,"-",H233/G233)</f>
    </oc>
    <nc r="J233">
      <v>1</v>
    </nc>
  </rcc>
  <rcc rId="11266" sId="2" numFmtId="4">
    <oc r="G234">
      <f>G235</f>
    </oc>
    <nc r="G234">
      <v>9515</v>
    </nc>
  </rcc>
  <rcc rId="11267" sId="2" numFmtId="4">
    <oc r="H234">
      <f>H235</f>
    </oc>
    <nc r="H234">
      <v>9515</v>
    </nc>
  </rcc>
  <rcc rId="11268" sId="2" numFmtId="4">
    <oc r="I234">
      <f>I235</f>
    </oc>
    <nc r="I234">
      <v>0</v>
    </nc>
  </rcc>
  <rcc rId="11269" sId="2" numFmtId="14">
    <oc r="J234">
      <f>IF(G234=0,"-",H234/G234)</f>
    </oc>
    <nc r="J234">
      <v>1</v>
    </nc>
  </rcc>
  <rcc rId="11270" sId="2" numFmtId="4">
    <oc r="I235">
      <f>G235-H235</f>
    </oc>
    <nc r="I235">
      <v>0</v>
    </nc>
  </rcc>
  <rcc rId="11271" sId="2" numFmtId="14">
    <oc r="J235">
      <f>IF(G235=0,"-",H235/G235)</f>
    </oc>
    <nc r="J235">
      <v>1</v>
    </nc>
  </rcc>
  <rcc rId="11272" sId="2" numFmtId="4">
    <oc r="G236">
      <f>G237</f>
    </oc>
    <nc r="G236">
      <v>5983.1</v>
    </nc>
  </rcc>
  <rcc rId="11273" sId="2" numFmtId="4">
    <oc r="H236">
      <f>H237</f>
    </oc>
    <nc r="H236">
      <v>5983.1</v>
    </nc>
  </rcc>
  <rcc rId="11274" sId="2" numFmtId="4">
    <oc r="I236">
      <f>I237</f>
    </oc>
    <nc r="I236">
      <v>0</v>
    </nc>
  </rcc>
  <rcc rId="11275" sId="2" numFmtId="14">
    <oc r="J236">
      <f>IF(G236=0,"-",H236/G236)</f>
    </oc>
    <nc r="J236">
      <v>1</v>
    </nc>
  </rcc>
  <rcc rId="11276" sId="2" numFmtId="4">
    <oc r="I237">
      <f>G237-H237</f>
    </oc>
    <nc r="I237">
      <v>0</v>
    </nc>
  </rcc>
  <rcc rId="11277" sId="2" numFmtId="14">
    <oc r="J237">
      <f>IF(G237=0,"-",H237/G237)</f>
    </oc>
    <nc r="J237">
      <v>1</v>
    </nc>
  </rcc>
  <rcc rId="11278" sId="2" numFmtId="4">
    <oc r="G238">
      <f>G239+G248+G253+G256</f>
    </oc>
    <nc r="G238">
      <v>469663.4</v>
    </nc>
  </rcc>
  <rcc rId="11279" sId="2" numFmtId="4">
    <oc r="H238">
      <f>H239+H248+H253+H256</f>
    </oc>
    <nc r="H238">
      <v>441472</v>
    </nc>
  </rcc>
  <rcc rId="11280" sId="2" numFmtId="4">
    <oc r="I238">
      <f>I239+I248+I253+I256</f>
    </oc>
    <nc r="I238">
      <v>28191.400000000005</v>
    </nc>
  </rcc>
  <rcc rId="11281" sId="2" numFmtId="14">
    <oc r="J238">
      <f>IF(G238=0,"-",H238/G238)</f>
    </oc>
    <nc r="J238">
      <v>0.9399753099773156</v>
    </nc>
  </rcc>
  <rcc rId="11282" sId="2" numFmtId="4">
    <oc r="G239">
      <f>G244+G240</f>
    </oc>
    <nc r="G239">
      <v>375947.9</v>
    </nc>
  </rcc>
  <rcc rId="11283" sId="2" numFmtId="4">
    <oc r="H239">
      <f>H244+H240</f>
    </oc>
    <nc r="H239">
      <v>369523</v>
    </nc>
  </rcc>
  <rcc rId="11284" sId="2" numFmtId="4">
    <oc r="I239">
      <f>I244+I240</f>
    </oc>
    <nc r="I239">
      <v>6424.9000000000033</v>
    </nc>
  </rcc>
  <rcc rId="11285" sId="2" numFmtId="14">
    <oc r="J239">
      <f>IF(G239=0,"-",H239/G239)</f>
    </oc>
    <nc r="J239">
      <v>0.98291013196243404</v>
    </nc>
  </rcc>
  <rcc rId="11286" sId="2" numFmtId="4">
    <oc r="G240">
      <f>SUM(G241:G243)</f>
    </oc>
    <nc r="G240">
      <v>110287.2</v>
    </nc>
  </rcc>
  <rcc rId="11287" sId="2" numFmtId="4">
    <oc r="H240">
      <f>SUM(H241:H243)</f>
    </oc>
    <nc r="H240">
      <v>109831.2</v>
    </nc>
  </rcc>
  <rcc rId="11288" sId="2" numFmtId="4">
    <oc r="I240">
      <f>SUM(I241:I243)</f>
    </oc>
    <nc r="I240">
      <v>456.00000000000318</v>
    </nc>
  </rcc>
  <rcc rId="11289" sId="2" numFmtId="14">
    <oc r="J240">
      <f>IF(G240=0,"-",H240/G240)</f>
    </oc>
    <nc r="J240">
      <v>0.9958653406741671</v>
    </nc>
  </rcc>
  <rcc rId="11290" sId="2" numFmtId="4">
    <oc r="I241">
      <f>G241-H241</f>
    </oc>
    <nc r="I241">
      <v>453.80000000000291</v>
    </nc>
  </rcc>
  <rcc rId="11291" sId="2" numFmtId="14">
    <oc r="J241">
      <f>IF(G241=0,"-",H241/G241)</f>
    </oc>
    <nc r="J241">
      <v>0.99467716376577175</v>
    </nc>
  </rcc>
  <rcc rId="11292" sId="2" numFmtId="4">
    <oc r="I242">
      <f>G242-H242</f>
    </oc>
    <nc r="I242">
      <v>0.20000000000027285</v>
    </nc>
  </rcc>
  <rcc rId="11293" sId="2" numFmtId="14">
    <oc r="J242">
      <f>IF(G242=0,"-",H242/G242)</f>
    </oc>
    <nc r="J242">
      <v>0.99990302560124111</v>
    </nc>
  </rcc>
  <rcc rId="11294" sId="2" numFmtId="4">
    <oc r="I243">
      <f>G243-H243</f>
    </oc>
    <nc r="I243">
      <v>2</v>
    </nc>
  </rcc>
  <rcc rId="11295" sId="2" numFmtId="14">
    <oc r="J243">
      <f>IF(G243=0,"-",H243/G243)</f>
    </oc>
    <nc r="J243">
      <v>0.99991292801323495</v>
    </nc>
  </rcc>
  <rcc rId="11296" sId="2" numFmtId="4">
    <oc r="G244">
      <f>SUM(G245:G247)</f>
    </oc>
    <nc r="G244">
      <v>265660.7</v>
    </nc>
  </rcc>
  <rcc rId="11297" sId="2" numFmtId="4">
    <oc r="H244">
      <f>SUM(H245:H247)</f>
    </oc>
    <nc r="H244">
      <v>259691.8</v>
    </nc>
  </rcc>
  <rcc rId="11298" sId="2" numFmtId="4">
    <oc r="I244">
      <f>SUM(I245:I247)</f>
    </oc>
    <nc r="I244">
      <v>5968.9</v>
    </nc>
  </rcc>
  <rcc rId="11299" sId="2" numFmtId="14">
    <oc r="J244">
      <f>IF(G244=0,"-",H244/G244)</f>
    </oc>
    <nc r="J244">
      <v>0.97753186677592874</v>
    </nc>
  </rcc>
  <rcc rId="11300" sId="2" numFmtId="4">
    <oc r="I245">
      <f>G245-H245</f>
    </oc>
    <nc r="I245">
      <v>2000.5</v>
    </nc>
  </rcc>
  <rcc rId="11301" sId="2" numFmtId="14">
    <oc r="J245">
      <f>IF(G245=0,"-",H245/G245)</f>
    </oc>
    <nc r="J245">
      <v>0.99013425890308548</v>
    </nc>
  </rcc>
  <rcc rId="11302" sId="2" numFmtId="4">
    <oc r="I246">
      <f>G246-H246</f>
    </oc>
    <nc r="I246">
      <v>989.39999999999964</v>
    </nc>
  </rcc>
  <rcc rId="11303" sId="2" numFmtId="14">
    <oc r="J246">
      <f>IF(G246=0,"-",H246/G246)</f>
    </oc>
    <nc r="J246">
      <v>0.79160435579333155</v>
    </nc>
  </rcc>
  <rcc rId="11304" sId="2" numFmtId="4">
    <oc r="I247">
      <f>G247-H247</f>
    </oc>
    <nc r="I247">
      <v>2979</v>
    </nc>
  </rcc>
  <rcc rId="11305" sId="2" numFmtId="14">
    <oc r="J247">
      <f>IF(G247=0,"-",H247/G247)</f>
    </oc>
    <nc r="J247">
      <v>0.94876213867761938</v>
    </nc>
  </rcc>
  <rcc rId="11306" sId="2" numFmtId="4">
    <oc r="G248">
      <f>G249</f>
    </oc>
    <nc r="G248">
      <v>88523.6</v>
    </nc>
  </rcc>
  <rcc rId="11307" sId="2" numFmtId="4">
    <oc r="H248">
      <f>H249</f>
    </oc>
    <nc r="H248">
      <v>66785</v>
    </nc>
  </rcc>
  <rcc rId="11308" sId="2" numFmtId="4">
    <oc r="I248">
      <f>I249</f>
    </oc>
    <nc r="I248">
      <v>21738.600000000002</v>
    </nc>
  </rcc>
  <rcc rId="11309" sId="2" numFmtId="14">
    <oc r="J248">
      <f>IF(G248=0,"-",H248/G248)</f>
    </oc>
    <nc r="J248">
      <v>0.75443158660515386</v>
    </nc>
  </rcc>
  <rcc rId="11310" sId="2" numFmtId="4">
    <oc r="G249">
      <f>G251+G252+G250</f>
    </oc>
    <nc r="G249">
      <v>88523.6</v>
    </nc>
  </rcc>
  <rcc rId="11311" sId="2" numFmtId="4">
    <oc r="H249">
      <f>H251+H252+H250</f>
    </oc>
    <nc r="H249">
      <v>66785</v>
    </nc>
  </rcc>
  <rcc rId="11312" sId="2" numFmtId="4">
    <oc r="I249">
      <f>I251+I252+I250</f>
    </oc>
    <nc r="I249">
      <v>21738.600000000002</v>
    </nc>
  </rcc>
  <rcc rId="11313" sId="2" numFmtId="14">
    <oc r="J249">
      <f>IF(G249=0,"-",H249/G249)</f>
    </oc>
    <nc r="J249">
      <v>0.75443158660515386</v>
    </nc>
  </rcc>
  <rcc rId="11314" sId="2" numFmtId="4">
    <oc r="I250">
      <f>G250-H250</f>
    </oc>
    <nc r="I250">
      <v>7866.3</v>
    </nc>
  </rcc>
  <rcc rId="11315" sId="2" numFmtId="14">
    <oc r="J250">
      <f>IF(G250=0,"-",H250/G250)</f>
    </oc>
    <nc r="J250">
      <v>2.0032141121949398E-2</v>
    </nc>
  </rcc>
  <rcc rId="11316" sId="2" numFmtId="4">
    <oc r="I251">
      <f>G251-H251</f>
    </oc>
    <nc r="I251">
      <v>12818.800000000003</v>
    </nc>
  </rcc>
  <rcc rId="11317" sId="2" numFmtId="14">
    <oc r="J251">
      <f>IF(G251=0,"-",H251/G251)</f>
    </oc>
    <nc r="J251">
      <v>0.82704362632529094</v>
    </nc>
  </rcc>
  <rcc rId="11318" sId="2" numFmtId="4">
    <oc r="I252">
      <f>G252-H252</f>
    </oc>
    <nc r="I252">
      <v>1053.5</v>
    </nc>
  </rcc>
  <rcc rId="11319" sId="2" numFmtId="14">
    <oc r="J252">
      <f>IF(G252=0,"-",H252/G252)</f>
    </oc>
    <nc r="J252">
      <v>0.83489272336890941</v>
    </nc>
  </rcc>
  <rcc rId="11320" sId="2" numFmtId="4">
    <oc r="G253">
      <f>G254</f>
    </oc>
    <nc r="G253">
      <v>918.2</v>
    </nc>
  </rcc>
  <rcc rId="11321" sId="2" numFmtId="4">
    <oc r="H253">
      <f>H254</f>
    </oc>
    <nc r="H253">
      <v>895.9</v>
    </nc>
  </rcc>
  <rcc rId="11322" sId="2" numFmtId="4">
    <oc r="I253">
      <f>I254</f>
    </oc>
    <nc r="I253">
      <v>22.300000000000068</v>
    </nc>
  </rcc>
  <rcc rId="11323" sId="2" numFmtId="14">
    <oc r="J253">
      <f>IF(G253=0,"-",H253/G253)</f>
    </oc>
    <nc r="J253">
      <v>0.97571335221084721</v>
    </nc>
  </rcc>
  <rcc rId="11324" sId="2" numFmtId="4">
    <oc r="G254">
      <f>G255</f>
    </oc>
    <nc r="G254">
      <v>918.2</v>
    </nc>
  </rcc>
  <rcc rId="11325" sId="2" numFmtId="4">
    <oc r="H254">
      <f>H255</f>
    </oc>
    <nc r="H254">
      <v>895.9</v>
    </nc>
  </rcc>
  <rcc rId="11326" sId="2" numFmtId="4">
    <oc r="I254">
      <f>I255</f>
    </oc>
    <nc r="I254">
      <v>22.300000000000068</v>
    </nc>
  </rcc>
  <rcc rId="11327" sId="2" numFmtId="14">
    <oc r="J254">
      <f>IF(G254=0,"-",H254/G254)</f>
    </oc>
    <nc r="J254">
      <v>0.97571335221084721</v>
    </nc>
  </rcc>
  <rcc rId="11328" sId="2" numFmtId="4">
    <oc r="I255">
      <f>G255-H255</f>
    </oc>
    <nc r="I255">
      <v>22.300000000000068</v>
    </nc>
  </rcc>
  <rcc rId="11329" sId="2" numFmtId="14">
    <oc r="J255">
      <f>IF(G255=0,"-",H255/G255)</f>
    </oc>
    <nc r="J255">
      <v>0.97571335221084721</v>
    </nc>
  </rcc>
  <rcc rId="11330" sId="2" numFmtId="4">
    <oc r="G256">
      <f>G257+G259</f>
    </oc>
    <nc r="G256">
      <v>4273.7</v>
    </nc>
  </rcc>
  <rcc rId="11331" sId="2" numFmtId="4">
    <oc r="H256">
      <f>H257+H259</f>
    </oc>
    <nc r="H256">
      <v>4268.0999999999995</v>
    </nc>
  </rcc>
  <rcc rId="11332" sId="2" numFmtId="4">
    <oc r="I256">
      <f>I257+I259</f>
    </oc>
    <nc r="I256">
      <v>5.5999999999997954</v>
    </nc>
  </rcc>
  <rcc rId="11333" sId="2" numFmtId="14">
    <oc r="J256">
      <f>IF(G256=0,"-",H256/G256)</f>
    </oc>
    <nc r="J256">
      <v>0.99868966001357129</v>
    </nc>
  </rcc>
  <rcc rId="11334" sId="2" numFmtId="4">
    <oc r="G257">
      <f>G258</f>
    </oc>
    <nc r="G257">
      <v>954.8</v>
    </nc>
  </rcc>
  <rcc rId="11335" sId="2" numFmtId="4">
    <oc r="H257">
      <f>H258</f>
    </oc>
    <nc r="H257">
      <v>949.4</v>
    </nc>
  </rcc>
  <rcc rId="11336" sId="2" numFmtId="4">
    <oc r="I257">
      <f>I258</f>
    </oc>
    <nc r="I257">
      <v>5.3999999999999773</v>
    </nc>
  </rcc>
  <rcc rId="11337" sId="2" numFmtId="14">
    <oc r="J257">
      <f>IF(G257=0,"-",H257/G257)</f>
    </oc>
    <nc r="J257">
      <v>0.99434436531210724</v>
    </nc>
  </rcc>
  <rcc rId="11338" sId="2" numFmtId="4">
    <oc r="I258">
      <f>G258-H258</f>
    </oc>
    <nc r="I258">
      <v>5.3999999999999773</v>
    </nc>
  </rcc>
  <rcc rId="11339" sId="2" numFmtId="14">
    <oc r="J258">
      <f>IF(G258=0,"-",H258/G258)</f>
    </oc>
    <nc r="J258">
      <v>0.99434436531210724</v>
    </nc>
  </rcc>
  <rcc rId="11340" sId="2" numFmtId="4">
    <oc r="G259">
      <f>G261+G260</f>
    </oc>
    <nc r="G259">
      <v>3318.8999999999996</v>
    </nc>
  </rcc>
  <rcc rId="11341" sId="2" numFmtId="4">
    <oc r="H259">
      <f>H261+H260</f>
    </oc>
    <nc r="H259">
      <v>3318.7</v>
    </nc>
  </rcc>
  <rcc rId="11342" sId="2" numFmtId="4">
    <oc r="I259">
      <f>G259-H259</f>
    </oc>
    <nc r="I259">
      <v>0.1999999999998181</v>
    </nc>
  </rcc>
  <rcc rId="11343" sId="2" numFmtId="14">
    <oc r="J259">
      <f>IF(G259=0,"-",H259/G259)</f>
    </oc>
    <nc r="J259">
      <v>0.99993973907017386</v>
    </nc>
  </rcc>
  <rcc rId="11344" sId="2" numFmtId="4">
    <oc r="I260">
      <f>G260-H260</f>
    </oc>
    <nc r="I260">
      <v>9.9999999999909051E-2</v>
    </nc>
  </rcc>
  <rcc rId="11345" sId="2" numFmtId="14">
    <oc r="J260">
      <f>IF(G260=0,"-",H260/G260)</f>
    </oc>
    <nc r="J260">
      <v>0.99996779595517205</v>
    </nc>
  </rcc>
  <rcc rId="11346" sId="2" numFmtId="4">
    <oc r="I261">
      <f>G261-H261</f>
    </oc>
    <nc r="I261">
      <v>9.9999999999994316E-2</v>
    </nc>
  </rcc>
  <rcc rId="11347" sId="2" numFmtId="14">
    <oc r="J261">
      <f>IF(G261=0,"-",H261/G261)</f>
    </oc>
    <nc r="J261">
      <v>0.99953205428170333</v>
    </nc>
  </rcc>
  <rcc rId="11348" sId="2" numFmtId="4">
    <oc r="G262">
      <f>G263+G267+G271</f>
    </oc>
    <nc r="G262">
      <v>222209.8</v>
    </nc>
  </rcc>
  <rcc rId="11349" sId="2" numFmtId="4">
    <oc r="H262">
      <f>H263+H267+H271</f>
    </oc>
    <nc r="H262">
      <v>198617.30000000002</v>
    </nc>
  </rcc>
  <rcc rId="11350" sId="2" numFmtId="4">
    <oc r="I262">
      <f>I263+I267+I271</f>
    </oc>
    <nc r="I262">
      <v>23592.500000000018</v>
    </nc>
  </rcc>
  <rcc rId="11351" sId="2" numFmtId="14">
    <oc r="J262">
      <f>IF(G262=0,"-",H262/G262)</f>
    </oc>
    <nc r="J262">
      <v>0.89382781497485719</v>
    </nc>
  </rcc>
  <rcc rId="11352" sId="2" numFmtId="4">
    <oc r="G263">
      <f>G264</f>
    </oc>
    <nc r="G263">
      <v>152255.20000000001</v>
    </nc>
  </rcc>
  <rcc rId="11353" sId="2" numFmtId="4">
    <oc r="H263">
      <f>H264</f>
    </oc>
    <nc r="H263">
      <v>133158.39999999999</v>
    </nc>
  </rcc>
  <rcc rId="11354" sId="2" numFmtId="4">
    <oc r="I263">
      <f>I264</f>
    </oc>
    <nc r="I263">
      <v>19096.800000000017</v>
    </nc>
  </rcc>
  <rcc rId="11355" sId="2" numFmtId="14">
    <oc r="J263">
      <f>IF(G263=0,"-",H263/G263)</f>
    </oc>
    <nc r="J263">
      <v>0.87457374198056936</v>
    </nc>
  </rcc>
  <rcc rId="11356" sId="2" numFmtId="4">
    <oc r="G264">
      <f>G265</f>
    </oc>
    <nc r="G264">
      <v>152255.20000000001</v>
    </nc>
  </rcc>
  <rcc rId="11357" sId="2" numFmtId="4">
    <oc r="H264">
      <f>H265</f>
    </oc>
    <nc r="H264">
      <v>133158.39999999999</v>
    </nc>
  </rcc>
  <rcc rId="11358" sId="2" numFmtId="4">
    <oc r="I264">
      <f>I265</f>
    </oc>
    <nc r="I264">
      <v>19096.800000000017</v>
    </nc>
  </rcc>
  <rcc rId="11359" sId="2" numFmtId="14">
    <oc r="J264">
      <f>IF(G264=0,"-",H264/G264)</f>
    </oc>
    <nc r="J264">
      <v>0.87457374198056936</v>
    </nc>
  </rcc>
  <rcc rId="11360" sId="2" numFmtId="4">
    <oc r="G265">
      <f>G266</f>
    </oc>
    <nc r="G265">
      <v>152255.20000000001</v>
    </nc>
  </rcc>
  <rcc rId="11361" sId="2" numFmtId="4">
    <oc r="H265">
      <f>H266</f>
    </oc>
    <nc r="H265">
      <v>133158.39999999999</v>
    </nc>
  </rcc>
  <rcc rId="11362" sId="2" numFmtId="4">
    <oc r="I265">
      <f>I266</f>
    </oc>
    <nc r="I265">
      <v>19096.800000000017</v>
    </nc>
  </rcc>
  <rcc rId="11363" sId="2" numFmtId="14">
    <oc r="J265">
      <f>IF(G265=0,"-",H265/G265)</f>
    </oc>
    <nc r="J265">
      <v>0.87457374198056936</v>
    </nc>
  </rcc>
  <rcc rId="11364" sId="2" numFmtId="4">
    <oc r="I266">
      <f>G266-H266</f>
    </oc>
    <nc r="I266">
      <v>19096.800000000017</v>
    </nc>
  </rcc>
  <rcc rId="11365" sId="2" numFmtId="14">
    <oc r="J266">
      <f>IF(G266=0,"-",H266/G266)</f>
    </oc>
    <nc r="J266">
      <v>0.87457374198056936</v>
    </nc>
  </rcc>
  <rcc rId="11366" sId="2" numFmtId="4">
    <oc r="G267">
      <f>G268</f>
    </oc>
    <nc r="G267">
      <v>16287.4</v>
    </nc>
  </rcc>
  <rcc rId="11367" sId="2" numFmtId="4">
    <oc r="H267">
      <f>H268</f>
    </oc>
    <nc r="H267">
      <v>14777.2</v>
    </nc>
  </rcc>
  <rcc rId="11368" sId="2" numFmtId="4">
    <oc r="I267">
      <f>I268</f>
    </oc>
    <nc r="I267">
      <v>1510.1999999999989</v>
    </nc>
  </rcc>
  <rcc rId="11369" sId="2" numFmtId="14">
    <oc r="J267">
      <f>IF(G267=0,"-",H267/G267)</f>
    </oc>
    <nc r="J267">
      <v>0.90727801859105817</v>
    </nc>
  </rcc>
  <rcc rId="11370" sId="2" numFmtId="4">
    <oc r="G268">
      <f>G269</f>
    </oc>
    <nc r="G268">
      <v>16287.4</v>
    </nc>
  </rcc>
  <rcc rId="11371" sId="2" numFmtId="4">
    <oc r="H268">
      <f>H269</f>
    </oc>
    <nc r="H268">
      <v>14777.2</v>
    </nc>
  </rcc>
  <rcc rId="11372" sId="2" numFmtId="4">
    <oc r="I268">
      <f>I269</f>
    </oc>
    <nc r="I268">
      <v>1510.1999999999989</v>
    </nc>
  </rcc>
  <rcc rId="11373" sId="2" numFmtId="14">
    <oc r="J268">
      <f>IF(G268=0,"-",H268/G268)</f>
    </oc>
    <nc r="J268">
      <v>0.90727801859105817</v>
    </nc>
  </rcc>
  <rcc rId="11374" sId="2" numFmtId="4">
    <oc r="G269">
      <f>G270</f>
    </oc>
    <nc r="G269">
      <v>16287.4</v>
    </nc>
  </rcc>
  <rcc rId="11375" sId="2" numFmtId="4">
    <oc r="H269">
      <f>H270</f>
    </oc>
    <nc r="H269">
      <v>14777.2</v>
    </nc>
  </rcc>
  <rcc rId="11376" sId="2" numFmtId="4">
    <oc r="I269">
      <f>I270</f>
    </oc>
    <nc r="I269">
      <v>1510.1999999999989</v>
    </nc>
  </rcc>
  <rcc rId="11377" sId="2" numFmtId="14">
    <oc r="J269">
      <f>IF(G269=0,"-",H269/G269)</f>
    </oc>
    <nc r="J269">
      <v>0.90727801859105817</v>
    </nc>
  </rcc>
  <rcc rId="11378" sId="2" numFmtId="4">
    <oc r="I270">
      <f>G270-H270</f>
    </oc>
    <nc r="I270">
      <v>1510.1999999999989</v>
    </nc>
  </rcc>
  <rcc rId="11379" sId="2" numFmtId="14">
    <oc r="J270">
      <f>IF(G270=0,"-",H270/G270)</f>
    </oc>
    <nc r="J270">
      <v>0.90727801859105817</v>
    </nc>
  </rcc>
  <rcc rId="11380" sId="2" numFmtId="4">
    <oc r="G271">
      <f>G272+G277+G280</f>
    </oc>
    <nc r="G271">
      <v>53667.199999999997</v>
    </nc>
  </rcc>
  <rcc rId="11381" sId="2" numFmtId="4">
    <oc r="H271">
      <f>H272+H277+H280</f>
    </oc>
    <nc r="H271">
      <v>50681.700000000004</v>
    </nc>
  </rcc>
  <rcc rId="11382" sId="2" numFmtId="4">
    <oc r="I271">
      <f>I272+I277+I280</f>
    </oc>
    <nc r="I271">
      <v>2985.5000000000036</v>
    </nc>
  </rcc>
  <rcc rId="11383" sId="2" numFmtId="14">
    <oc r="J271">
      <f>IF(G271=0,"-",H271/G271)</f>
    </oc>
    <nc r="J271">
      <v>0.94437011806093862</v>
    </nc>
  </rcc>
  <rcc rId="11384" sId="2" numFmtId="4">
    <oc r="G272">
      <f>G273</f>
    </oc>
    <nc r="G272">
      <v>45945.5</v>
    </nc>
  </rcc>
  <rcc rId="11385" sId="2" numFmtId="4">
    <oc r="H272">
      <f>H273</f>
    </oc>
    <nc r="H272">
      <v>44750.9</v>
    </nc>
  </rcc>
  <rcc rId="11386" sId="2" numFmtId="4">
    <oc r="I272">
      <f>I273</f>
    </oc>
    <nc r="I272">
      <v>1194.6000000000038</v>
    </nc>
  </rcc>
  <rcc rId="11387" sId="2" numFmtId="14">
    <oc r="J272">
      <f>IF(G272=0,"-",H272/G272)</f>
    </oc>
    <nc r="J272">
      <v>0.97399962999640877</v>
    </nc>
  </rcc>
  <rcc rId="11388" sId="2" numFmtId="4">
    <oc r="G273">
      <f>G274+G275+G276</f>
    </oc>
    <nc r="G273">
      <v>45945.5</v>
    </nc>
  </rcc>
  <rcc rId="11389" sId="2" numFmtId="4">
    <oc r="H273">
      <f>H274+H275+H276</f>
    </oc>
    <nc r="H273">
      <v>44750.9</v>
    </nc>
  </rcc>
  <rcc rId="11390" sId="2" numFmtId="4">
    <oc r="I273">
      <f>I274+I275+I276</f>
    </oc>
    <nc r="I273">
      <v>1194.6000000000038</v>
    </nc>
  </rcc>
  <rcc rId="11391" sId="2" numFmtId="14">
    <oc r="J273">
      <f>IF(G273=0,"-",H273/G273)</f>
    </oc>
    <nc r="J273">
      <v>0.97399962999640877</v>
    </nc>
  </rcc>
  <rcc rId="11392" sId="2" numFmtId="4">
    <oc r="I274">
      <f>G274-H274</f>
    </oc>
    <nc r="I274">
      <v>735.30000000000291</v>
    </nc>
  </rcc>
  <rcc rId="11393" sId="2" numFmtId="14">
    <oc r="J274">
      <f>IF(G274=0,"-",H274/G274)</f>
    </oc>
    <nc r="J274">
      <v>0.97877217546949191</v>
    </nc>
  </rcc>
  <rcc rId="11394" sId="2" numFmtId="4">
    <oc r="I275">
      <f>G275-H275</f>
    </oc>
    <nc r="I275">
      <v>108.10000000000014</v>
    </nc>
  </rcc>
  <rcc rId="11395" sId="2" numFmtId="14">
    <oc r="J275">
      <f>IF(G275=0,"-",H275/G275)</f>
    </oc>
    <nc r="J275">
      <v>0.93947029508931068</v>
    </nc>
  </rcc>
  <rcc rId="11396" sId="2" numFmtId="4">
    <oc r="I276">
      <f>G276-H276</f>
    </oc>
    <nc r="I276">
      <v>351.20000000000073</v>
    </nc>
  </rcc>
  <rcc rId="11397" sId="2" numFmtId="14">
    <oc r="J276">
      <f>IF(G276=0,"-",H276/G276)</f>
    </oc>
    <nc r="J276">
      <v>0.96311350579239785</v>
    </nc>
  </rcc>
  <rcc rId="11398" sId="2" numFmtId="4">
    <oc r="G277">
      <f>G278</f>
    </oc>
    <nc r="G277">
      <v>7701.7</v>
    </nc>
  </rcc>
  <rcc rId="11399" sId="2" numFmtId="4">
    <oc r="H277">
      <f>H278</f>
    </oc>
    <nc r="H277">
      <v>5910.8</v>
    </nc>
  </rcc>
  <rcc rId="11400" sId="2" numFmtId="4">
    <oc r="I277">
      <f>I278</f>
    </oc>
    <nc r="I277">
      <v>1790.8999999999996</v>
    </nc>
  </rcc>
  <rcc rId="11401" sId="2" numFmtId="14">
    <oc r="J277">
      <f>IF(G277=0,"-",H277/G277)</f>
    </oc>
    <nc r="J277">
      <v>0.76746692288715479</v>
    </nc>
  </rcc>
  <rcc rId="11402" sId="2" numFmtId="4">
    <oc r="G278">
      <f>G279</f>
    </oc>
    <nc r="G278">
      <v>7701.7</v>
    </nc>
  </rcc>
  <rcc rId="11403" sId="2" numFmtId="4">
    <oc r="H278">
      <f>H279</f>
    </oc>
    <nc r="H278">
      <v>5910.8</v>
    </nc>
  </rcc>
  <rcc rId="11404" sId="2" numFmtId="4">
    <oc r="I278">
      <f>I279</f>
    </oc>
    <nc r="I278">
      <v>1790.8999999999996</v>
    </nc>
  </rcc>
  <rcc rId="11405" sId="2" numFmtId="14">
    <oc r="J278">
      <f>IF(G278=0,"-",H278/G278)</f>
    </oc>
    <nc r="J278">
      <v>0.76746692288715479</v>
    </nc>
  </rcc>
  <rcc rId="11406" sId="2" numFmtId="4">
    <oc r="I279">
      <f>G279-H279</f>
    </oc>
    <nc r="I279">
      <v>1790.8999999999996</v>
    </nc>
  </rcc>
  <rcc rId="11407" sId="2" numFmtId="14">
    <oc r="J279">
      <f>IF(G279=0,"-",H279/G279)</f>
    </oc>
    <nc r="J279">
      <v>0.76746692288715479</v>
    </nc>
  </rcc>
  <rcc rId="11408" sId="2" numFmtId="4">
    <oc r="G280">
      <f>G281</f>
    </oc>
    <nc r="G280">
      <v>20</v>
    </nc>
  </rcc>
  <rcc rId="11409" sId="2" numFmtId="4">
    <oc r="H280">
      <f>H281</f>
    </oc>
    <nc r="H280">
      <v>20</v>
    </nc>
  </rcc>
  <rcc rId="11410" sId="2" numFmtId="4">
    <oc r="I280">
      <f>I281</f>
    </oc>
    <nc r="I280">
      <v>0</v>
    </nc>
  </rcc>
  <rcc rId="11411" sId="2" numFmtId="14">
    <oc r="J280">
      <f>IF(G280=0,"-",H280/G280)</f>
    </oc>
    <nc r="J280">
      <v>1</v>
    </nc>
  </rcc>
  <rcc rId="11412" sId="2" numFmtId="4">
    <oc r="G281">
      <f>G282</f>
    </oc>
    <nc r="G281">
      <v>20</v>
    </nc>
  </rcc>
  <rcc rId="11413" sId="2" numFmtId="4">
    <oc r="H281">
      <f>H282</f>
    </oc>
    <nc r="H281">
      <v>20</v>
    </nc>
  </rcc>
  <rcc rId="11414" sId="2" numFmtId="4">
    <oc r="I281">
      <f>I282</f>
    </oc>
    <nc r="I281">
      <v>0</v>
    </nc>
  </rcc>
  <rcc rId="11415" sId="2" numFmtId="14">
    <oc r="J281">
      <f>IF(G281=0,"-",H281/G281)</f>
    </oc>
    <nc r="J281">
      <v>1</v>
    </nc>
  </rcc>
  <rcc rId="11416" sId="2" numFmtId="4">
    <oc r="I282">
      <f>G282-H282</f>
    </oc>
    <nc r="I282">
      <v>0</v>
    </nc>
  </rcc>
  <rcc rId="11417" sId="2" numFmtId="14">
    <oc r="J282">
      <f>IF(G282=0,"-",H282/G282)</f>
    </oc>
    <nc r="J282">
      <v>1</v>
    </nc>
  </rcc>
  <rcc rId="11418" sId="2" numFmtId="4">
    <oc r="G283">
      <f>G284+G295+G306+G326+G330+G349</f>
    </oc>
    <nc r="G283">
      <v>15424798.300000001</v>
    </nc>
  </rcc>
  <rcc rId="11419" sId="2" numFmtId="4">
    <oc r="H283">
      <f>H284+H295+H306+H326+H330+H349</f>
    </oc>
    <nc r="H283">
      <v>14873324.6</v>
    </nc>
  </rcc>
  <rcc rId="11420" sId="2" numFmtId="4">
    <oc r="I283">
      <f>I284+I295+I306+I326+I330+I349</f>
    </oc>
    <nc r="I283">
      <v>551473.69999999937</v>
    </nc>
  </rcc>
  <rcc rId="11421" sId="2" numFmtId="14">
    <oc r="J283">
      <f>IF(G283=0,"-",H283/G283)</f>
    </oc>
    <nc r="J283">
      <v>0.96424759084207923</v>
    </nc>
  </rcc>
  <rcc rId="11422" sId="2" numFmtId="4">
    <oc r="G284">
      <f>G285+G288</f>
    </oc>
    <nc r="G284">
      <v>5587804.3999999994</v>
    </nc>
  </rcc>
  <rcc rId="11423" sId="2" numFmtId="4">
    <oc r="H284">
      <f>H285+H288</f>
    </oc>
    <nc r="H284">
      <v>5403914.8000000007</v>
    </nc>
  </rcc>
  <rcc rId="11424" sId="2" numFmtId="4">
    <oc r="I284">
      <f>I285+I288</f>
    </oc>
    <nc r="I284">
      <v>183889.59999999983</v>
    </nc>
  </rcc>
  <rcc rId="11425" sId="2" numFmtId="14">
    <oc r="J284">
      <f>IF(G284=0,"-",H284/G284)</f>
    </oc>
    <nc r="J284">
      <v>0.96709090246609231</v>
    </nc>
  </rcc>
  <rcc rId="11426" sId="2" numFmtId="4">
    <oc r="G285">
      <f>G286</f>
    </oc>
    <nc r="G285">
      <v>239426.1</v>
    </nc>
  </rcc>
  <rcc rId="11427" sId="2" numFmtId="4">
    <oc r="H285">
      <f>H286</f>
    </oc>
    <nc r="H285">
      <v>210439</v>
    </nc>
  </rcc>
  <rcc rId="11428" sId="2" numFmtId="4">
    <oc r="I285">
      <f>I286</f>
    </oc>
    <nc r="I285">
      <v>28987.100000000006</v>
    </nc>
  </rcc>
  <rcc rId="11429" sId="2" numFmtId="14">
    <oc r="J285">
      <f>IF(G285=0,"-",H285/G285)</f>
    </oc>
    <nc r="J285">
      <v>0.87893091020569603</v>
    </nc>
  </rcc>
  <rcc rId="11430" sId="2" numFmtId="4">
    <oc r="G286">
      <f>G287</f>
    </oc>
    <nc r="G286">
      <v>239426.1</v>
    </nc>
  </rcc>
  <rcc rId="11431" sId="2" numFmtId="4">
    <oc r="H286">
      <f>H287</f>
    </oc>
    <nc r="H286">
      <v>210439</v>
    </nc>
  </rcc>
  <rcc rId="11432" sId="2" numFmtId="4">
    <oc r="I286">
      <f>I287</f>
    </oc>
    <nc r="I286">
      <v>28987.100000000006</v>
    </nc>
  </rcc>
  <rcc rId="11433" sId="2" numFmtId="14">
    <oc r="J286">
      <f>IF(G286=0,"-",H286/G286)</f>
    </oc>
    <nc r="J286">
      <v>0.87893091020569603</v>
    </nc>
  </rcc>
  <rcc rId="11434" sId="2" numFmtId="4">
    <oc r="I287">
      <f>G287-H287</f>
    </oc>
    <nc r="I287">
      <v>28987.100000000006</v>
    </nc>
  </rcc>
  <rcc rId="11435" sId="2" numFmtId="14">
    <oc r="J287">
      <f>IF(G287=0,"-",H287/G287)</f>
    </oc>
    <nc r="J287">
      <v>0.87893091020569603</v>
    </nc>
  </rcc>
  <rcc rId="11436" sId="2" numFmtId="4">
    <oc r="G288">
      <f>G289+G292</f>
    </oc>
    <nc r="G288">
      <v>5348378.3</v>
    </nc>
  </rcc>
  <rcc rId="11437" sId="2" numFmtId="4">
    <oc r="H288">
      <f>H289+H292</f>
    </oc>
    <nc r="H288">
      <v>5193475.8000000007</v>
    </nc>
  </rcc>
  <rcc rId="11438" sId="2" numFmtId="4">
    <oc r="I288">
      <f>I289+I292</f>
    </oc>
    <nc r="I288">
      <v>154902.49999999983</v>
    </nc>
  </rcc>
  <rcc rId="11439" sId="2" numFmtId="14">
    <oc r="J288">
      <f>IF(G288=0,"-",H288/G288)</f>
    </oc>
    <nc r="J288">
      <v>0.97103748252063637</v>
    </nc>
  </rcc>
  <rcc rId="11440" sId="2" numFmtId="4">
    <oc r="G289">
      <f>G290+G291</f>
    </oc>
    <nc r="G289">
      <v>4488813.0999999996</v>
    </nc>
  </rcc>
  <rcc rId="11441" sId="2" numFmtId="4">
    <oc r="H289">
      <f>H290+H291</f>
    </oc>
    <nc r="H289">
      <v>4361748.6000000006</v>
    </nc>
  </rcc>
  <rcc rId="11442" sId="2" numFmtId="4">
    <oc r="I289">
      <f>I290+I291</f>
    </oc>
    <nc r="I289">
      <v>127064.49999999983</v>
    </nc>
  </rcc>
  <rcc rId="11443" sId="2" numFmtId="14">
    <oc r="J289">
      <f>IF(G289=0,"-",H289/G289)</f>
    </oc>
    <nc r="J289">
      <v>0.97169307405558969</v>
    </nc>
  </rcc>
  <rcc rId="11444" sId="2" numFmtId="4">
    <oc r="I290">
      <f>G290-H290</f>
    </oc>
    <nc r="I290">
      <v>85678.799999999814</v>
    </nc>
  </rcc>
  <rcc rId="11445" sId="2" numFmtId="14">
    <oc r="J290">
      <f>IF(G290=0,"-",H290/G290)</f>
    </oc>
    <nc r="J290">
      <v>0.98022482802075872</v>
    </nc>
  </rcc>
  <rcc rId="11446" sId="2" numFmtId="4">
    <oc r="I291">
      <f>G291-H291</f>
    </oc>
    <nc r="I291">
      <v>41385.700000000012</v>
    </nc>
  </rcc>
  <rcc rId="11447" sId="2" numFmtId="14">
    <oc r="J291">
      <f>IF(G291=0,"-",H291/G291)</f>
    </oc>
    <nc r="J291">
      <v>0.73499261372841185</v>
    </nc>
  </rcc>
  <rcc rId="11448" sId="2" numFmtId="4">
    <oc r="G292">
      <f>G293+G294</f>
    </oc>
    <nc r="G292">
      <v>859565.2</v>
    </nc>
  </rcc>
  <rcc rId="11449" sId="2" numFmtId="4">
    <oc r="H292">
      <f>H293+H294</f>
    </oc>
    <nc r="H292">
      <v>831727.2</v>
    </nc>
  </rcc>
  <rcc rId="11450" sId="2" numFmtId="4">
    <oc r="I292">
      <f>I293+I294</f>
    </oc>
    <nc r="I292">
      <v>27838</v>
    </nc>
  </rcc>
  <rcc rId="11451" sId="2" numFmtId="14">
    <oc r="J292">
      <f>IF(G292=0,"-",H292/G292)</f>
    </oc>
    <nc r="J292">
      <v>0.96761385872764505</v>
    </nc>
  </rcc>
  <rcc rId="11452" sId="2" numFmtId="4">
    <oc r="I293">
      <f>G293-H293</f>
    </oc>
    <nc r="I293">
      <v>17974.5</v>
    </nc>
  </rcc>
  <rcc rId="11453" sId="2" numFmtId="14">
    <oc r="J293">
      <f>IF(G293=0,"-",H293/G293)</f>
    </oc>
    <nc r="J293">
      <v>0.9782834180374067</v>
    </nc>
  </rcc>
  <rcc rId="11454" sId="2" numFmtId="4">
    <oc r="I294">
      <f>G294-H294</f>
    </oc>
    <nc r="I294">
      <v>9863.5</v>
    </nc>
  </rcc>
  <rcc rId="11455" sId="2" numFmtId="14">
    <oc r="J294">
      <f>IF(G294=0,"-",H294/G294)</f>
    </oc>
    <nc r="J294">
      <v>0.69060248371220556</v>
    </nc>
  </rcc>
  <rcc rId="11456" sId="2" numFmtId="4">
    <oc r="G295">
      <f>G296+G299</f>
    </oc>
    <nc r="G295">
      <v>6883680.7000000002</v>
    </nc>
  </rcc>
  <rcc rId="11457" sId="2" numFmtId="4">
    <oc r="H295">
      <f>H296+H299</f>
    </oc>
    <nc r="H295">
      <v>6670239.4000000004</v>
    </nc>
  </rcc>
  <rcc rId="11458" sId="2" numFmtId="4">
    <oc r="I295">
      <f>I296+I299</f>
    </oc>
    <nc r="I295">
      <v>213441.29999999981</v>
    </nc>
  </rcc>
  <rcc rId="11459" sId="2" numFmtId="14">
    <oc r="J295">
      <f>IF(G295=0,"-",H295/G295)</f>
    </oc>
    <nc r="J295">
      <v>0.96899314345013132</v>
    </nc>
  </rcc>
  <rcc rId="11460" sId="2" numFmtId="4">
    <oc r="G296">
      <f>G297</f>
    </oc>
    <nc r="G296">
      <v>200111.3</v>
    </nc>
  </rcc>
  <rcc rId="11461" sId="2" numFmtId="4">
    <oc r="H296">
      <f>H297</f>
    </oc>
    <nc r="H296">
      <v>116497.9</v>
    </nc>
  </rcc>
  <rcc rId="11462" sId="2" numFmtId="4">
    <oc r="I296">
      <f>I297</f>
    </oc>
    <nc r="I296">
      <v>83613.399999999994</v>
    </nc>
  </rcc>
  <rcc rId="11463" sId="2" numFmtId="14">
    <oc r="J296">
      <f>IF(G296=0,"-",H296/G296)</f>
    </oc>
    <nc r="J296">
      <v>0.5821655248854013</v>
    </nc>
  </rcc>
  <rcc rId="11464" sId="2" numFmtId="4">
    <oc r="G297">
      <f>G298</f>
    </oc>
    <nc r="G297">
      <v>200111.3</v>
    </nc>
  </rcc>
  <rcc rId="11465" sId="2" numFmtId="4">
    <oc r="H297">
      <f>H298</f>
    </oc>
    <nc r="H297">
      <v>116497.9</v>
    </nc>
  </rcc>
  <rcc rId="11466" sId="2" numFmtId="4">
    <oc r="I297">
      <f>I298</f>
    </oc>
    <nc r="I297">
      <v>83613.399999999994</v>
    </nc>
  </rcc>
  <rcc rId="11467" sId="2" numFmtId="14">
    <oc r="J297">
      <f>IF(G297=0,"-",H297/G297)</f>
    </oc>
    <nc r="J297">
      <v>0.5821655248854013</v>
    </nc>
  </rcc>
  <rcc rId="11468" sId="2" numFmtId="4">
    <oc r="I298">
      <f>G298-H298</f>
    </oc>
    <nc r="I298">
      <v>83613.399999999994</v>
    </nc>
  </rcc>
  <rcc rId="11469" sId="2" numFmtId="14">
    <oc r="J298">
      <f>IF(G298=0,"-",H298/G298)</f>
    </oc>
    <nc r="J298">
      <v>0.5821655248854013</v>
    </nc>
  </rcc>
  <rcc rId="11470" sId="2" numFmtId="4">
    <oc r="G299">
      <f>G300+G303</f>
    </oc>
    <nc r="G299">
      <v>6683569.4000000004</v>
    </nc>
  </rcc>
  <rcc rId="11471" sId="2" numFmtId="4">
    <oc r="H299">
      <f>H300+H303</f>
    </oc>
    <nc r="H299">
      <v>6553741.5</v>
    </nc>
  </rcc>
  <rcc rId="11472" sId="2" numFmtId="4">
    <oc r="I299">
      <f>I300+I303</f>
    </oc>
    <nc r="I299">
      <v>129827.89999999982</v>
    </nc>
  </rcc>
  <rcc rId="11473" sId="2" numFmtId="14">
    <oc r="J299">
      <f>IF(G299=0,"-",H299/G299)</f>
    </oc>
    <nc r="J299">
      <v>0.98057506517400717</v>
    </nc>
  </rcc>
  <rcc rId="11474" sId="2" numFmtId="4">
    <oc r="G300">
      <f>G301+G302</f>
    </oc>
    <nc r="G300">
      <v>6357776.2000000002</v>
    </nc>
  </rcc>
  <rcc rId="11475" sId="2" numFmtId="4">
    <oc r="H300">
      <f>H301+H302</f>
    </oc>
    <nc r="H300">
      <v>6234928.7999999998</v>
    </nc>
  </rcc>
  <rcc rId="11476" sId="2" numFmtId="4">
    <oc r="I300">
      <f>I301+I302</f>
    </oc>
    <nc r="I300">
      <v>122847.39999999982</v>
    </nc>
  </rcc>
  <rcc rId="11477" sId="2" numFmtId="14">
    <oc r="J300">
      <f>IF(G300=0,"-",H300/G300)</f>
    </oc>
    <nc r="J300">
      <v>0.98067761491824756</v>
    </nc>
  </rcc>
  <rcc rId="11478" sId="2" numFmtId="4">
    <oc r="I301">
      <f>G301-H301</f>
    </oc>
    <nc r="I301">
      <v>108215.79999999981</v>
    </nc>
  </rcc>
  <rcc rId="11479" sId="2" numFmtId="14">
    <oc r="J301">
      <f>IF(G301=0,"-",H301/G301)</f>
    </oc>
    <nc r="J301">
      <v>0.98261662270053263</v>
    </nc>
  </rcc>
  <rcc rId="11480" sId="2" numFmtId="4">
    <oc r="I302">
      <f>G302-H302</f>
    </oc>
    <nc r="I302">
      <v>14631.600000000006</v>
    </nc>
  </rcc>
  <rcc rId="11481" sId="2" numFmtId="14">
    <oc r="J302">
      <f>IF(G302=0,"-",H302/G302)</f>
    </oc>
    <nc r="J302">
      <v>0.8895979935139311</v>
    </nc>
  </rcc>
  <rcc rId="11482" sId="2" numFmtId="4">
    <oc r="G303">
      <f>G304+G305</f>
    </oc>
    <nc r="G303">
      <v>325793.2</v>
    </nc>
  </rcc>
  <rcc rId="11483" sId="2" numFmtId="4">
    <oc r="H303">
      <f>H304+H305</f>
    </oc>
    <nc r="H303">
      <v>318812.7</v>
    </nc>
  </rcc>
  <rcc rId="11484" sId="2" numFmtId="4">
    <oc r="I303">
      <f>I304+I305</f>
    </oc>
    <nc r="I303">
      <v>6980.5</v>
    </nc>
  </rcc>
  <rcc rId="11485" sId="2" numFmtId="14">
    <oc r="J303">
      <f>IF(G303=0,"-",H303/G303)</f>
    </oc>
    <nc r="J303">
      <v>0.9785738314980178</v>
    </nc>
  </rcc>
  <rcc rId="11486" sId="2" numFmtId="4">
    <oc r="I304">
      <f>G304-H304</f>
    </oc>
    <nc r="I304">
      <v>6651</v>
    </nc>
  </rcc>
  <rcc rId="11487" sId="2" numFmtId="14">
    <oc r="J304">
      <f>IF(G304=0,"-",H304/G304)</f>
    </oc>
    <nc r="J304">
      <v>0.97915177731803649</v>
    </nc>
  </rcc>
  <rcc rId="11488" sId="2" numFmtId="4">
    <oc r="I305">
      <f>G305-H305</f>
    </oc>
    <nc r="I305">
      <v>329.5</v>
    </nc>
  </rcc>
  <rcc rId="11489" sId="2" numFmtId="14">
    <oc r="J305">
      <f>IF(G305=0,"-",H305/G305)</f>
    </oc>
    <nc r="J305">
      <v>0.95135238882655171</v>
    </nc>
  </rcc>
  <rcc rId="11490" sId="2" numFmtId="4">
    <oc r="G306">
      <f>G307+G310+G323</f>
    </oc>
    <nc r="G306">
      <v>1923624.7000000002</v>
    </nc>
  </rcc>
  <rcc rId="11491" sId="2" numFmtId="4">
    <oc r="H306">
      <f>H307+H310+H323</f>
    </oc>
    <nc r="H306">
      <v>1833506.1</v>
    </nc>
  </rcc>
  <rcc rId="11492" sId="2" numFmtId="4">
    <oc r="I306">
      <f>I307+I310+I323</f>
    </oc>
    <nc r="I306">
      <v>90118.599999999933</v>
    </nc>
  </rcc>
  <rcc rId="11493" sId="2" numFmtId="14">
    <oc r="J306">
      <f>IF(G306=0,"-",H306/G306)</f>
    </oc>
    <nc r="J306">
      <v>0.95315167246500831</v>
    </nc>
  </rcc>
  <rcc rId="11494" sId="2" numFmtId="4">
    <oc r="G307">
      <f>G308</f>
    </oc>
    <nc r="G307">
      <v>81005.2</v>
    </nc>
  </rcc>
  <rcc rId="11495" sId="2" numFmtId="4">
    <oc r="H307">
      <f>H308</f>
    </oc>
    <nc r="H307">
      <v>18220.900000000001</v>
    </nc>
  </rcc>
  <rcc rId="11496" sId="2" numFmtId="4">
    <oc r="I307">
      <f>I308</f>
    </oc>
    <nc r="I307">
      <v>62784.299999999996</v>
    </nc>
  </rcc>
  <rcc rId="11497" sId="2" numFmtId="14">
    <oc r="J307">
      <f>IF(G307=0,"-",H307/G307)</f>
    </oc>
    <nc r="J307">
      <v>0.22493494244813916</v>
    </nc>
  </rcc>
  <rcc rId="11498" sId="2" numFmtId="4">
    <oc r="G308">
      <f>G309</f>
    </oc>
    <nc r="G308">
      <v>81005.2</v>
    </nc>
  </rcc>
  <rcc rId="11499" sId="2" numFmtId="4">
    <oc r="H308">
      <f>H309</f>
    </oc>
    <nc r="H308">
      <v>18220.900000000001</v>
    </nc>
  </rcc>
  <rcc rId="11500" sId="2" numFmtId="4">
    <oc r="I308">
      <f>I309</f>
    </oc>
    <nc r="I308">
      <v>62784.299999999996</v>
    </nc>
  </rcc>
  <rcc rId="11501" sId="2" numFmtId="14">
    <oc r="J308">
      <f>IF(G308=0,"-",H308/G308)</f>
    </oc>
    <nc r="J308">
      <v>0.22493494244813916</v>
    </nc>
  </rcc>
  <rcc rId="11502" sId="2" numFmtId="4">
    <oc r="I309">
      <f>G309-H309</f>
    </oc>
    <nc r="I309">
      <v>62784.299999999996</v>
    </nc>
  </rcc>
  <rcc rId="11503" sId="2" numFmtId="14">
    <oc r="J309">
      <f>IF(G309=0,"-",H309/G309)</f>
    </oc>
    <nc r="J309">
      <v>0.22493494244813916</v>
    </nc>
  </rcc>
  <rcc rId="11504" sId="2" numFmtId="4">
    <oc r="G310">
      <f>G311+G316+G321</f>
    </oc>
    <nc r="G310">
      <v>1842271.7000000002</v>
    </nc>
  </rcc>
  <rcc rId="11505" sId="2" numFmtId="4">
    <oc r="H310">
      <f>H311+H316+H321</f>
    </oc>
    <nc r="H310">
      <v>1815285.2000000002</v>
    </nc>
  </rcc>
  <rcc rId="11506" sId="2" numFmtId="4">
    <oc r="I310">
      <f>I311+I316+I321</f>
    </oc>
    <nc r="I310">
      <v>26986.499999999942</v>
    </nc>
  </rcc>
  <rcc rId="11507" sId="2" numFmtId="14">
    <oc r="J310">
      <f>IF(G310=0,"-",H310/G310)</f>
    </oc>
    <nc r="J310">
      <v>0.98535150922635351</v>
    </nc>
  </rcc>
  <rcc rId="11508" sId="2" numFmtId="4">
    <oc r="G311">
      <f>G312+G313+G314+G315</f>
    </oc>
    <nc r="G311">
      <v>1556443.7000000002</v>
    </nc>
  </rcc>
  <rcc rId="11509" sId="2" numFmtId="4">
    <oc r="H311">
      <f>H312+H313+H315+H314</f>
    </oc>
    <nc r="H311">
      <v>1534133.9000000001</v>
    </nc>
  </rcc>
  <rcc rId="11510" sId="2" numFmtId="4">
    <oc r="I311">
      <f>I312+I313+I315+I314</f>
    </oc>
    <nc r="I311">
      <v>22309.799999999988</v>
    </nc>
  </rcc>
  <rcc rId="11511" sId="2" numFmtId="14">
    <oc r="J311">
      <f>IF(G311=0,"-",H311/G311)</f>
    </oc>
    <nc r="J311">
      <v>0.98566616961474418</v>
    </nc>
  </rcc>
  <rcc rId="11512" sId="2" numFmtId="4">
    <oc r="I312">
      <f>G312-H312</f>
    </oc>
    <nc r="I312">
      <v>8994</v>
    </nc>
  </rcc>
  <rcc rId="11513" sId="2" numFmtId="14">
    <oc r="J312">
      <f>IF(G312=0,"-",H312/G312)</f>
    </oc>
    <nc r="J312">
      <v>0.992570276927769</v>
    </nc>
  </rcc>
  <rcc rId="11514" sId="2" numFmtId="4">
    <oc r="I313">
      <f>G313-H313</f>
    </oc>
    <nc r="I313">
      <v>5448.5</v>
    </nc>
  </rcc>
  <rcc rId="11515" sId="2" numFmtId="14">
    <oc r="J313">
      <f>IF(G313=0,"-",H313/G313)</f>
    </oc>
    <nc r="J313">
      <v>0.82827795742642285</v>
    </nc>
  </rcc>
  <rcc rId="11516" sId="2" numFmtId="4">
    <oc r="I314">
      <f>G314-H314</f>
    </oc>
    <nc r="I314">
      <v>7634.2999999999884</v>
    </nc>
  </rcc>
  <rcc rId="11517" sId="2" numFmtId="14">
    <oc r="J314">
      <f>IF(G314=0,"-",H314/G314)</f>
    </oc>
    <nc r="J314">
      <v>0.97567528385420399</v>
    </nc>
  </rcc>
  <rcc rId="11518" sId="2" numFmtId="4">
    <oc r="I315">
      <f>G315-H315</f>
    </oc>
    <nc r="I315">
      <v>233</v>
    </nc>
  </rcc>
  <rcc rId="11519" sId="2" numFmtId="14">
    <oc r="J315">
      <f>IF(G315=0,"-",H315/G315)</f>
    </oc>
    <nc r="J315">
      <v>0.27751937984496122</v>
    </nc>
  </rcc>
  <rcc rId="11520" sId="2" numFmtId="4">
    <oc r="G316">
      <f>G317+G318+G319+G320</f>
    </oc>
    <nc r="G316">
      <v>285505.5</v>
    </nc>
  </rcc>
  <rcc rId="11521" sId="2" numFmtId="4">
    <oc r="H316">
      <f>H317+H318+H319+H320</f>
    </oc>
    <nc r="H316">
      <v>281151.30000000005</v>
    </nc>
  </rcc>
  <rcc rId="11522" sId="2" numFmtId="4">
    <oc r="I316">
      <f>G316-H316</f>
    </oc>
    <nc r="I316">
      <v>4354.1999999999534</v>
    </nc>
  </rcc>
  <rcc rId="11523" sId="2" numFmtId="14">
    <oc r="J316">
      <f>IF(G316=0,"-",H316/G316)</f>
    </oc>
    <nc r="J316">
      <v>0.98474915544534181</v>
    </nc>
  </rcc>
  <rcc rId="11524" sId="2" numFmtId="4">
    <oc r="I317">
      <f>G317-H317</f>
    </oc>
    <nc r="I317">
      <v>392.19999999998254</v>
    </nc>
  </rcc>
  <rcc rId="11525" sId="2" numFmtId="14">
    <oc r="J317">
      <f>IF(G317=0,"-",H317/G317)</f>
    </oc>
    <nc r="J317">
      <v>0.99763339888452363</v>
    </nc>
  </rcc>
  <rcc rId="11526" sId="2" numFmtId="4">
    <oc r="I318">
      <f>G318-H318</f>
    </oc>
    <nc r="I318">
      <v>806.5</v>
    </nc>
  </rcc>
  <rcc rId="11527" sId="2" numFmtId="14">
    <oc r="J318">
      <f>IF(G318=0,"-",H318/G318)</f>
    </oc>
    <nc r="J318">
      <v>0.94673051519154561</v>
    </nc>
  </rcc>
  <rcc rId="11528" sId="2" numFmtId="4">
    <oc r="I319">
      <f>G319-H319</f>
    </oc>
    <nc r="I319">
      <v>2833</v>
    </nc>
  </rcc>
  <rcc rId="11529" sId="2" numFmtId="14">
    <oc r="J319">
      <f>IF(G319=0,"-",H319/G319)</f>
    </oc>
    <nc r="J319">
      <v>0.97284320087883347</v>
    </nc>
  </rcc>
  <rcc rId="11530" sId="2" numFmtId="4">
    <oc r="I320">
      <f>G320-H320</f>
    </oc>
    <nc r="I320">
      <v>322.5</v>
    </nc>
  </rcc>
  <rcc rId="11531" sId="2" numFmtId="14">
    <oc r="J320">
      <f>IF(G320=0,"-",H320/G320)</f>
    </oc>
    <nc r="J320">
      <v>0</v>
    </nc>
  </rcc>
  <rcc rId="11532" sId="2" numFmtId="4">
    <oc r="G321">
      <f>G322</f>
    </oc>
    <nc r="G321">
      <v>322.5</v>
    </nc>
  </rcc>
  <rcc rId="11533" sId="2" numFmtId="4">
    <oc r="H321">
      <f>H322</f>
    </oc>
    <nc r="H321">
      <v>0</v>
    </nc>
  </rcc>
  <rcc rId="11534" sId="2" numFmtId="4">
    <oc r="I321">
      <f>G321-H321</f>
    </oc>
    <nc r="I321">
      <v>322.5</v>
    </nc>
  </rcc>
  <rcc rId="11535" sId="2" numFmtId="14">
    <oc r="J321">
      <f>IF(G321=0,"-",H321/G321)</f>
    </oc>
    <nc r="J321">
      <v>0</v>
    </nc>
  </rcc>
  <rcc rId="11536" sId="2" numFmtId="4">
    <oc r="I322">
      <f>G322-H322</f>
    </oc>
    <nc r="I322">
      <v>322.5</v>
    </nc>
  </rcc>
  <rcc rId="11537" sId="2" numFmtId="14">
    <oc r="J322">
      <f>IF(G322=0,"-",H322/G322)</f>
    </oc>
    <nc r="J322">
      <v>0</v>
    </nc>
  </rcc>
  <rcc rId="11538" sId="2" numFmtId="4">
    <oc r="G323">
      <f>G324</f>
    </oc>
    <nc r="G323">
      <v>347.8</v>
    </nc>
  </rcc>
  <rcc rId="11539" sId="2" numFmtId="4">
    <oc r="H323">
      <f>H324</f>
    </oc>
    <nc r="H323">
      <v>0</v>
    </nc>
  </rcc>
  <rcc rId="11540" sId="2" numFmtId="4">
    <oc r="I323">
      <f>G323-H323</f>
    </oc>
    <nc r="I323">
      <v>347.8</v>
    </nc>
  </rcc>
  <rcc rId="11541" sId="2" numFmtId="14">
    <oc r="J323">
      <f>IF(G323=0,"-",H323/G323)</f>
    </oc>
    <nc r="J323">
      <v>0</v>
    </nc>
  </rcc>
  <rcc rId="11542" sId="2" numFmtId="4">
    <oc r="G324">
      <f>G325</f>
    </oc>
    <nc r="G324">
      <v>347.8</v>
    </nc>
  </rcc>
  <rcc rId="11543" sId="2" numFmtId="4">
    <oc r="H324">
      <f>H325</f>
    </oc>
    <nc r="H324">
      <v>0</v>
    </nc>
  </rcc>
  <rcc rId="11544" sId="2" numFmtId="4">
    <oc r="I324">
      <f>G324-H324</f>
    </oc>
    <nc r="I324">
      <v>347.8</v>
    </nc>
  </rcc>
  <rcc rId="11545" sId="2" numFmtId="14">
    <oc r="J324">
      <f>IF(G324=0,"-",H324/G324)</f>
    </oc>
    <nc r="J324">
      <v>0</v>
    </nc>
  </rcc>
  <rcc rId="11546" sId="2" numFmtId="4">
    <oc r="I325">
      <f>G325-H325</f>
    </oc>
    <nc r="I325">
      <v>347.8</v>
    </nc>
  </rcc>
  <rcc rId="11547" sId="2" numFmtId="14">
    <oc r="J325">
      <f>IF(G325=0,"-",H325/G325)</f>
    </oc>
    <nc r="J325">
      <v>0</v>
    </nc>
  </rcc>
  <rcc rId="11548" sId="2" numFmtId="4">
    <oc r="G326">
      <f>G327</f>
    </oc>
    <nc r="G326">
      <v>3284.3</v>
    </nc>
  </rcc>
  <rcc rId="11549" sId="2" numFmtId="4">
    <oc r="H326">
      <f>H327</f>
    </oc>
    <nc r="H326">
      <v>2985.2</v>
    </nc>
  </rcc>
  <rcc rId="11550" sId="2" numFmtId="4">
    <oc r="I326">
      <f>I327</f>
    </oc>
    <nc r="I326">
      <v>299.10000000000036</v>
    </nc>
  </rcc>
  <rcc rId="11551" sId="2" numFmtId="14">
    <oc r="J326">
      <f>IF(G326=0,"-",H326/G326)</f>
    </oc>
    <nc r="J326">
      <v>0.9089303656791401</v>
    </nc>
  </rcc>
  <rcc rId="11552" sId="2" numFmtId="4">
    <oc r="G327">
      <f>G328</f>
    </oc>
    <nc r="G327">
      <v>3284.3</v>
    </nc>
  </rcc>
  <rcc rId="11553" sId="2" numFmtId="4">
    <oc r="H327">
      <f>H328</f>
    </oc>
    <nc r="H327">
      <v>2985.2</v>
    </nc>
  </rcc>
  <rcc rId="11554" sId="2" numFmtId="4">
    <oc r="I327">
      <f>I328</f>
    </oc>
    <nc r="I327">
      <v>299.10000000000036</v>
    </nc>
  </rcc>
  <rcc rId="11555" sId="2" numFmtId="14">
    <oc r="J327">
      <f>IF(G327=0,"-",H327/G327)</f>
    </oc>
    <nc r="J327">
      <v>0.9089303656791401</v>
    </nc>
  </rcc>
  <rcc rId="11556" sId="2" numFmtId="4">
    <oc r="G328">
      <f>G329</f>
    </oc>
    <nc r="G328">
      <v>3284.3</v>
    </nc>
  </rcc>
  <rcc rId="11557" sId="2" numFmtId="4">
    <oc r="H328">
      <f>H329</f>
    </oc>
    <nc r="H328">
      <v>2985.2</v>
    </nc>
  </rcc>
  <rcc rId="11558" sId="2" numFmtId="4">
    <oc r="I328">
      <f>I329</f>
    </oc>
    <nc r="I328">
      <v>299.10000000000036</v>
    </nc>
  </rcc>
  <rcc rId="11559" sId="2" numFmtId="14">
    <oc r="J328">
      <f>IF(G328=0,"-",H328/G328)</f>
    </oc>
    <nc r="J328">
      <v>0.9089303656791401</v>
    </nc>
  </rcc>
  <rcc rId="11560" sId="2" numFmtId="4">
    <oc r="I329">
      <f>G329-H329</f>
    </oc>
    <nc r="I329">
      <v>299.10000000000036</v>
    </nc>
  </rcc>
  <rcc rId="11561" sId="2" numFmtId="14">
    <oc r="J329">
      <f>IF(G329=0,"-",H329/G329)</f>
    </oc>
    <nc r="J329">
      <v>0.9089303656791401</v>
    </nc>
  </rcc>
  <rcc rId="11562" sId="2" numFmtId="4">
    <oc r="G330">
      <f>G331+G334+G338+G341</f>
    </oc>
    <nc r="G330">
      <v>159791.9</v>
    </nc>
  </rcc>
  <rcc rId="11563" sId="2" numFmtId="4">
    <oc r="H330">
      <f>H331+H334+H338+H341</f>
    </oc>
    <nc r="H330">
      <v>136295.5</v>
    </nc>
  </rcc>
  <rcc rId="11564" sId="2" numFmtId="4">
    <oc r="I330">
      <f>I331+I334+I338+I341</f>
    </oc>
    <nc r="I330">
      <v>23496.399999999994</v>
    </nc>
  </rcc>
  <rcc rId="11565" sId="2" numFmtId="14">
    <oc r="J330">
      <f>IF(G330=0,"-",H330/G330)</f>
    </oc>
    <nc r="J330">
      <v>0.85295625122424856</v>
    </nc>
  </rcc>
  <rcc rId="11566" sId="2" numFmtId="4">
    <oc r="G331">
      <f>G332</f>
    </oc>
    <nc r="G331">
      <v>41.3</v>
    </nc>
  </rcc>
  <rcc rId="11567" sId="2" numFmtId="4">
    <oc r="H331">
      <f>H332</f>
    </oc>
    <nc r="H331">
      <v>37.700000000000003</v>
    </nc>
  </rcc>
  <rcc rId="11568" sId="2" numFmtId="4">
    <oc r="I331">
      <f>I332</f>
    </oc>
    <nc r="I331">
      <v>3.5999999999999943</v>
    </nc>
  </rcc>
  <rcc rId="11569" sId="2" numFmtId="14">
    <oc r="J331">
      <f>IF(G331=0,"-",H331/G331)</f>
    </oc>
    <nc r="J331">
      <v>0.91283292978208241</v>
    </nc>
  </rcc>
  <rcc rId="11570" sId="2" numFmtId="4">
    <oc r="G332">
      <f>G333</f>
    </oc>
    <nc r="G332">
      <v>41.3</v>
    </nc>
  </rcc>
  <rcc rId="11571" sId="2" numFmtId="4">
    <oc r="H332">
      <f>H333</f>
    </oc>
    <nc r="H332">
      <v>37.700000000000003</v>
    </nc>
  </rcc>
  <rcc rId="11572" sId="2" numFmtId="4">
    <oc r="I332">
      <f>I333</f>
    </oc>
    <nc r="I332">
      <v>3.5999999999999943</v>
    </nc>
  </rcc>
  <rcc rId="11573" sId="2" numFmtId="14">
    <oc r="J332">
      <f>IF(G332=0,"-",H332/G332)</f>
    </oc>
    <nc r="J332">
      <v>0.91283292978208241</v>
    </nc>
  </rcc>
  <rcc rId="11574" sId="2" numFmtId="4">
    <oc r="I333">
      <f>G333-H333</f>
    </oc>
    <nc r="I333">
      <v>3.5999999999999943</v>
    </nc>
  </rcc>
  <rcc rId="11575" sId="2" numFmtId="14">
    <oc r="J333">
      <f>IF(G333=0,"-",H333/G333)</f>
    </oc>
    <nc r="J333">
      <v>0.91283292978208241</v>
    </nc>
  </rcc>
  <rcc rId="11576" sId="2" numFmtId="4">
    <oc r="G334">
      <f>G335</f>
    </oc>
    <nc r="G334">
      <v>11246</v>
    </nc>
  </rcc>
  <rcc rId="11577" sId="2" numFmtId="4">
    <oc r="H334">
      <f>H335</f>
    </oc>
    <nc r="H334">
      <v>10163.799999999999</v>
    </nc>
  </rcc>
  <rcc rId="11578" sId="2" numFmtId="4">
    <oc r="I334">
      <f>G334-H334</f>
    </oc>
    <nc r="I334">
      <v>1082.2000000000007</v>
    </nc>
  </rcc>
  <rcc rId="11579" sId="2" numFmtId="14">
    <oc r="J334">
      <f>IF(G334=0,"-",H334/G334)</f>
    </oc>
    <nc r="J334">
      <v>0.90377022941490304</v>
    </nc>
  </rcc>
  <rcc rId="11580" sId="2" numFmtId="4">
    <oc r="G335">
      <f>G337+G336</f>
    </oc>
    <nc r="G335">
      <v>11246</v>
    </nc>
  </rcc>
  <rcc rId="11581" sId="2" numFmtId="4">
    <oc r="H335">
      <f>H337+H336</f>
    </oc>
    <nc r="H335">
      <v>10163.799999999999</v>
    </nc>
  </rcc>
  <rcc rId="11582" sId="2" numFmtId="4">
    <oc r="I335">
      <f>G335-H335</f>
    </oc>
    <nc r="I335">
      <v>1082.2000000000007</v>
    </nc>
  </rcc>
  <rcc rId="11583" sId="2" numFmtId="14">
    <oc r="J335">
      <f>IF(G335=0,"-",H335/G335)</f>
    </oc>
    <nc r="J335">
      <v>0.90377022941490304</v>
    </nc>
  </rcc>
  <rcc rId="11584" sId="2" numFmtId="4">
    <oc r="I336">
      <f>G336-H336</f>
    </oc>
    <nc r="I336">
      <v>626.69999999999982</v>
    </nc>
  </rcc>
  <rcc rId="11585" sId="2" numFmtId="14">
    <oc r="J336">
      <f>IF(G336=0,"-",H336/G336)</f>
    </oc>
    <nc r="J336">
      <v>0.88904429729825429</v>
    </nc>
  </rcc>
  <rcc rId="11586" sId="2" numFmtId="4">
    <oc r="I337">
      <f>G337-H337</f>
    </oc>
    <nc r="I337">
      <v>455.5</v>
    </nc>
  </rcc>
  <rcc rId="11587" sId="2" numFmtId="14">
    <oc r="J337">
      <f>IF(G337=0,"-",H337/G337)</f>
    </oc>
    <nc r="J337">
      <v>0.9186287470077531</v>
    </nc>
  </rcc>
  <rcc rId="11588" sId="2" numFmtId="4">
    <oc r="G338">
      <f>G339+G340</f>
    </oc>
    <nc r="G338">
      <v>6311.1</v>
    </nc>
  </rcc>
  <rcc rId="11589" sId="2" numFmtId="4">
    <oc r="H338">
      <f>H339+H340</f>
    </oc>
    <nc r="H338">
      <v>6137.4</v>
    </nc>
  </rcc>
  <rcc rId="11590" sId="2" numFmtId="4">
    <oc r="I338">
      <f>G338-H338</f>
    </oc>
    <nc r="I338">
      <v>173.70000000000073</v>
    </nc>
  </rcc>
  <rcc rId="11591" sId="2" numFmtId="14">
    <oc r="J338">
      <f>IF(G338=0,"-",H338/G338)</f>
    </oc>
    <nc r="J338">
      <v>0.97247706422018332</v>
    </nc>
  </rcc>
  <rcc rId="11592" sId="2" numFmtId="4">
    <oc r="I339">
      <f>G339-H339</f>
    </oc>
    <nc r="I339">
      <v>0</v>
    </nc>
  </rcc>
  <rcc rId="11593" sId="2" numFmtId="14">
    <oc r="J339">
      <f>IF(G339=0,"-",H339/G339)</f>
    </oc>
    <nc r="J339">
      <v>1</v>
    </nc>
  </rcc>
  <rcc rId="11594" sId="2" numFmtId="4">
    <oc r="I340">
      <f>G340-H340</f>
    </oc>
    <nc r="I340">
      <v>173.69999999999982</v>
    </nc>
  </rcc>
  <rcc rId="11595" sId="2" numFmtId="14">
    <oc r="J340">
      <f>IF(G340=0,"-",H340/G340)</f>
    </oc>
    <nc r="J340">
      <v>0.95335159523042223</v>
    </nc>
  </rcc>
  <rcc rId="11596" sId="2" numFmtId="4">
    <oc r="G341">
      <f>G342+G345+G347</f>
    </oc>
    <nc r="G341">
      <v>142193.5</v>
    </nc>
  </rcc>
  <rcc rId="11597" sId="2" numFmtId="4">
    <oc r="H341">
      <f>H342+H345+H347</f>
    </oc>
    <nc r="H341">
      <v>119956.6</v>
    </nc>
  </rcc>
  <rcc rId="11598" sId="2" numFmtId="4">
    <oc r="I341">
      <f>G341-H341</f>
    </oc>
    <nc r="I341">
      <v>22236.899999999994</v>
    </nc>
  </rcc>
  <rcc rId="11599" sId="2" numFmtId="14">
    <oc r="J341">
      <f>IF(G341=0,"-",H341/G341)</f>
    </oc>
    <nc r="J341">
      <v>0.84361521447886156</v>
    </nc>
  </rcc>
  <rcc rId="11600" sId="2" numFmtId="4">
    <oc r="G342">
      <f>G343+G344</f>
    </oc>
    <nc r="G342">
      <v>137104.5</v>
    </nc>
  </rcc>
  <rcc rId="11601" sId="2" numFmtId="4">
    <oc r="H342">
      <f>H343+H344</f>
    </oc>
    <nc r="H342">
      <v>115049.60000000001</v>
    </nc>
  </rcc>
  <rcc rId="11602" sId="2" numFmtId="4">
    <oc r="I342">
      <f>G342-H342</f>
    </oc>
    <nc r="I342">
      <v>22054.899999999994</v>
    </nc>
  </rcc>
  <rcc rId="11603" sId="2" numFmtId="14">
    <oc r="J342">
      <f>IF(G342=0,"-",H342/G342)</f>
    </oc>
    <nc r="J342">
      <v>0.83913802975102936</v>
    </nc>
  </rcc>
  <rcc rId="11604" sId="2" numFmtId="4">
    <oc r="I343">
      <f>G343-H343</f>
    </oc>
    <nc r="I343">
      <v>15466.599999999991</v>
    </nc>
  </rcc>
  <rcc rId="11605" sId="2" numFmtId="14">
    <oc r="J343">
      <f>IF(G343=0,"-",H343/G343)</f>
    </oc>
    <nc r="J343">
      <v>0.87057964114145914</v>
    </nc>
  </rcc>
  <rcc rId="11606" sId="2" numFmtId="4">
    <oc r="I344">
      <f>G344-H344</f>
    </oc>
    <nc r="I344">
      <v>6588.2999999999993</v>
    </nc>
  </rcc>
  <rcc rId="11607" sId="2" numFmtId="14">
    <oc r="J344">
      <f>IF(G344=0,"-",H344/G344)</f>
    </oc>
    <nc r="J344">
      <v>0.62561797497414451</v>
    </nc>
  </rcc>
  <rcc rId="11608" sId="2" numFmtId="4">
    <oc r="G345">
      <f>G346</f>
    </oc>
    <nc r="G345">
      <v>768.7</v>
    </nc>
  </rcc>
  <rcc rId="11609" sId="2" numFmtId="4">
    <oc r="H345">
      <f>H346</f>
    </oc>
    <nc r="H345">
      <v>588.6</v>
    </nc>
  </rcc>
  <rcc rId="11610" sId="2" numFmtId="4">
    <oc r="I345">
      <f>G345-H345</f>
    </oc>
    <nc r="I345">
      <v>180.10000000000002</v>
    </nc>
  </rcc>
  <rcc rId="11611" sId="2" numFmtId="14">
    <oc r="J345">
      <f>IF(G345=0,"-",H345/G345)</f>
    </oc>
    <nc r="J345">
      <v>0.76570833875374011</v>
    </nc>
  </rcc>
  <rcc rId="11612" sId="2" numFmtId="4">
    <oc r="I346">
      <f>G346-H346</f>
    </oc>
    <nc r="I346">
      <v>180.10000000000002</v>
    </nc>
  </rcc>
  <rcc rId="11613" sId="2" numFmtId="14">
    <oc r="J346">
      <f>IF(G346=0,"-",H346/G346)</f>
    </oc>
    <nc r="J346">
      <v>0.76570833875374011</v>
    </nc>
  </rcc>
  <rcc rId="11614" sId="2" numFmtId="4">
    <oc r="G347">
      <f>G348</f>
    </oc>
    <nc r="G347">
      <v>4320.3</v>
    </nc>
  </rcc>
  <rcc rId="11615" sId="2" numFmtId="4">
    <oc r="H347">
      <f>H348</f>
    </oc>
    <nc r="H347">
      <v>4318.3999999999996</v>
    </nc>
  </rcc>
  <rcc rId="11616" sId="2" numFmtId="4">
    <oc r="I347">
      <f>G347-H347</f>
    </oc>
    <nc r="I347">
      <v>1.9000000000005457</v>
    </nc>
  </rcc>
  <rcc rId="11617" sId="2" numFmtId="14">
    <oc r="J347">
      <f>IF(G347=0,"-",H347/G347)</f>
    </oc>
    <nc r="J347">
      <v>0.9995602157257597</v>
    </nc>
  </rcc>
  <rcc rId="11618" sId="2" numFmtId="4">
    <oc r="I348">
      <f>G348-H348</f>
    </oc>
    <nc r="I348">
      <v>1.9000000000005457</v>
    </nc>
  </rcc>
  <rcc rId="11619" sId="2" numFmtId="14">
    <oc r="J348">
      <f>IF(G348=0,"-",H348/G348)</f>
    </oc>
    <nc r="J348">
      <v>0.9995602157257597</v>
    </nc>
  </rcc>
  <rcc rId="11620" sId="2" numFmtId="4">
    <oc r="G349">
      <f>G350+G361+G366+G370+G376</f>
    </oc>
    <nc r="G349">
      <v>866612.29999999981</v>
    </nc>
  </rcc>
  <rcc rId="11621" sId="2" numFmtId="4">
    <oc r="H349">
      <f>H350+H361+H366+H370+H376</f>
    </oc>
    <nc r="H349">
      <v>826383.6</v>
    </nc>
  </rcc>
  <rcc rId="11622" sId="2" numFmtId="4">
    <oc r="I349">
      <f>G349-H349</f>
    </oc>
    <nc r="I349">
      <v>40228.699999999837</v>
    </nc>
  </rcc>
  <rcc rId="11623" sId="2" numFmtId="14">
    <oc r="J349">
      <f>IF(G349=0,"-",H349/G349)</f>
    </oc>
    <nc r="J349">
      <v>0.95357935722814013</v>
    </nc>
  </rcc>
  <rcc rId="11624" sId="2" numFmtId="4">
    <oc r="G350">
      <f>G351+G356</f>
    </oc>
    <nc r="G350">
      <v>488341.49999999994</v>
    </nc>
  </rcc>
  <rcc rId="11625" sId="2" numFmtId="4">
    <oc r="H350">
      <f>H351+H356</f>
    </oc>
    <nc r="H350">
      <v>481653.9</v>
    </nc>
  </rcc>
  <rcc rId="11626" sId="2" numFmtId="4">
    <oc r="I350">
      <f>G350-H350</f>
    </oc>
    <nc r="I350">
      <v>6687.5999999999185</v>
    </nc>
  </rcc>
  <rcc rId="11627" sId="2" numFmtId="14">
    <oc r="J350">
      <f>IF(G350=0,"-",H350/G350)</f>
    </oc>
    <nc r="J350">
      <v>0.98630548499359583</v>
    </nc>
  </rcc>
  <rcc rId="11628" sId="2" numFmtId="4">
    <oc r="G351">
      <f>G352+G353+G355+G354</f>
    </oc>
    <nc r="G351">
      <v>318200.19999999995</v>
    </nc>
  </rcc>
  <rcc rId="11629" sId="2" numFmtId="4">
    <oc r="H351">
      <f>H352+H353+H355+H354</f>
    </oc>
    <nc r="H351">
      <v>315235.5</v>
    </nc>
  </rcc>
  <rcc rId="11630" sId="2" numFmtId="4">
    <oc r="I351">
      <f>G351-H351</f>
    </oc>
    <nc r="I351">
      <v>2964.6999999999534</v>
    </nc>
  </rcc>
  <rcc rId="11631" sId="2" numFmtId="14">
    <oc r="J351">
      <f>IF(G351=0,"-",H351/G351)</f>
    </oc>
    <nc r="J351">
      <v>0.99068290969018891</v>
    </nc>
  </rcc>
  <rcc rId="11632" sId="2" numFmtId="4">
    <oc r="I352">
      <f>G352-H352</f>
    </oc>
    <nc r="I352">
      <v>0.5</v>
    </nc>
  </rcc>
  <rcc rId="11633" sId="2" numFmtId="14">
    <oc r="J352">
      <f>IF(G352=0,"-",H352/G352)</f>
    </oc>
    <nc r="J352">
      <v>0.99999793617752841</v>
    </nc>
  </rcc>
  <rcc rId="11634" sId="2" numFmtId="4">
    <oc r="I353">
      <f>G353-H353</f>
    </oc>
    <nc r="I353">
      <v>2924.9999999999991</v>
    </nc>
  </rcc>
  <rcc rId="11635" sId="2" numFmtId="14">
    <oc r="J353">
      <f>IF(G353=0,"-",H353/G353)</f>
    </oc>
    <nc r="J353">
      <v>0.6959080134736142</v>
    </nc>
  </rcc>
  <rcc rId="11636" sId="2" numFmtId="4">
    <oc r="I354">
      <f>G354-H354</f>
    </oc>
    <nc r="I354">
      <v>4</v>
    </nc>
  </rcc>
  <rcc rId="11637" sId="2" numFmtId="14">
    <oc r="J354">
      <f>IF(G354=0,"-",H354/G354)</f>
    </oc>
    <nc r="J354">
      <v>0</v>
    </nc>
  </rcc>
  <rcc rId="11638" sId="2" numFmtId="4">
    <oc r="I355">
      <f>G355-H355</f>
    </oc>
    <nc r="I355">
      <v>35.19999999999709</v>
    </nc>
  </rcc>
  <rcc rId="11639" sId="2" numFmtId="14">
    <oc r="J355">
      <f>IF(G355=0,"-",H355/G355)</f>
    </oc>
    <nc r="J355">
      <v>0.99946914799761721</v>
    </nc>
  </rcc>
  <rcc rId="11640" sId="2" numFmtId="4">
    <oc r="G356">
      <f>G357+G358+G360+G359</f>
    </oc>
    <nc r="G356">
      <v>170141.3</v>
    </nc>
  </rcc>
  <rcc rId="11641" sId="2" numFmtId="4">
    <oc r="H356">
      <f>H357+H358+H360+H359</f>
    </oc>
    <nc r="H356">
      <v>166418.40000000002</v>
    </nc>
  </rcc>
  <rcc rId="11642" sId="2" numFmtId="4">
    <oc r="I356">
      <f>G356-H356</f>
    </oc>
    <nc r="I356">
      <v>3722.8999999999651</v>
    </nc>
  </rcc>
  <rcc rId="11643" sId="2" numFmtId="14">
    <oc r="J356">
      <f>IF(G356=0,"-",H356/G356)</f>
    </oc>
    <nc r="J356">
      <v>0.97811877539433423</v>
    </nc>
  </rcc>
  <rcc rId="11644" sId="2" numFmtId="4">
    <oc r="I357">
      <f>G357-H357</f>
    </oc>
    <nc r="I357">
      <v>1077</v>
    </nc>
  </rcc>
  <rcc rId="11645" sId="2" numFmtId="14">
    <oc r="J357">
      <f>IF(G357=0,"-",H357/G357)</f>
    </oc>
    <nc r="J357">
      <v>0.99161891184371487</v>
    </nc>
  </rcc>
  <rcc rId="11646" sId="2" numFmtId="4">
    <oc r="I358">
      <f>G358-H358</f>
    </oc>
    <nc r="I358">
      <v>2237.7000000000003</v>
    </nc>
  </rcc>
  <rcc rId="11647" sId="2" numFmtId="14">
    <oc r="J358">
      <f>IF(G358=0,"-",H358/G358)</f>
    </oc>
    <nc r="J358">
      <v>0.59799148446903683</v>
    </nc>
  </rcc>
  <rcc rId="11648" sId="2" numFmtId="4">
    <oc r="I359">
      <f>G359-H359</f>
    </oc>
    <nc r="I359">
      <v>10.699999999999989</v>
    </nc>
  </rcc>
  <rcc rId="11649" sId="2" numFmtId="14">
    <oc r="J359">
      <f>IF(G359=0,"-",H359/G359)</f>
    </oc>
    <nc r="J359">
      <v>0.96141363144608727</v>
    </nc>
  </rcc>
  <rcc rId="11650" sId="2" numFmtId="4">
    <oc r="I360">
      <f>G360-H360</f>
    </oc>
    <nc r="I360">
      <v>397.5</v>
    </nc>
  </rcc>
  <rcc rId="11651" sId="2" numFmtId="14">
    <oc r="J360">
      <f>IF(G360=0,"-",H360/G360)</f>
    </oc>
    <nc r="J360">
      <v>0.98889481786104416</v>
    </nc>
  </rcc>
  <rcc rId="11652" sId="2" numFmtId="4">
    <oc r="G361">
      <f>G362</f>
    </oc>
    <nc r="G361">
      <v>263607.40000000002</v>
    </nc>
  </rcc>
  <rcc rId="11653" sId="2" numFmtId="4">
    <oc r="H361">
      <f>H362</f>
    </oc>
    <nc r="H361">
      <v>249763.3</v>
    </nc>
  </rcc>
  <rcc rId="11654" sId="2" numFmtId="4">
    <oc r="I361">
      <f>G361-H361</f>
    </oc>
    <nc r="I361">
      <v>13844.100000000035</v>
    </nc>
  </rcc>
  <rcc rId="11655" sId="2" numFmtId="14">
    <oc r="J361">
      <f>IF(G361=0,"-",H361/G361)</f>
    </oc>
    <nc r="J361">
      <v>0.94748212682951982</v>
    </nc>
  </rcc>
  <rcc rId="11656" sId="2" numFmtId="4">
    <oc r="G362">
      <f>G363+G364+G365</f>
    </oc>
    <nc r="G362">
      <v>263607.40000000002</v>
    </nc>
  </rcc>
  <rcc rId="11657" sId="2" numFmtId="4">
    <oc r="H362">
      <f>H363+H364+H365</f>
    </oc>
    <nc r="H362">
      <v>249763.3</v>
    </nc>
  </rcc>
  <rcc rId="11658" sId="2" numFmtId="4">
    <oc r="I362">
      <f>G362-H362</f>
    </oc>
    <nc r="I362">
      <v>13844.100000000035</v>
    </nc>
  </rcc>
  <rcc rId="11659" sId="2" numFmtId="14">
    <oc r="J362">
      <f>IF(G362=0,"-",H362/G362)</f>
    </oc>
    <nc r="J362">
      <v>0.94748212682951982</v>
    </nc>
  </rcc>
  <rcc rId="11660" sId="2" numFmtId="4">
    <oc r="I363">
      <f>G363-H363</f>
    </oc>
    <nc r="I363">
      <v>940.3</v>
    </nc>
  </rcc>
  <rcc rId="11661" sId="2" numFmtId="14">
    <oc r="J363">
      <f>IF(G363=0,"-",H363/G363)</f>
    </oc>
    <nc r="J363">
      <v>0.38405607231756844</v>
    </nc>
  </rcc>
  <rcc rId="11662" sId="2" numFmtId="4">
    <oc r="I364">
      <f>G364-H364</f>
    </oc>
    <nc r="I364">
      <v>12262.899999999994</v>
    </nc>
  </rcc>
  <rcc rId="11663" sId="2" numFmtId="14">
    <oc r="J364">
      <f>IF(G364=0,"-",H364/G364)</f>
    </oc>
    <nc r="J364">
      <v>0.95250906606727093</v>
    </nc>
  </rcc>
  <rcc rId="11664" sId="2" numFmtId="4">
    <oc r="I365">
      <f>G365-H365</f>
    </oc>
    <nc r="I365">
      <v>640.89999999999964</v>
    </nc>
  </rcc>
  <rcc rId="11665" sId="2" numFmtId="14">
    <oc r="J365">
      <f>IF(G365=0,"-",H365/G365)</f>
    </oc>
    <nc r="J365">
      <v>0.83418710545379293</v>
    </nc>
  </rcc>
  <rcc rId="11666" sId="2" numFmtId="4">
    <oc r="G366">
      <f>G367</f>
    </oc>
    <nc r="G366">
      <v>20948.599999999999</v>
    </nc>
  </rcc>
  <rcc rId="11667" sId="2" numFmtId="4">
    <oc r="H366">
      <f>H367</f>
    </oc>
    <nc r="H366">
      <v>12146.5</v>
    </nc>
  </rcc>
  <rcc rId="11668" sId="2" numFmtId="4">
    <oc r="I366">
      <f>G366-H366</f>
    </oc>
    <nc r="I366">
      <v>8802.0999999999985</v>
    </nc>
  </rcc>
  <rcc rId="11669" sId="2" numFmtId="14">
    <oc r="J366">
      <f>IF(G366=0,"-",H366/G366)</f>
    </oc>
    <nc r="J366">
      <v>0.57982395004916798</v>
    </nc>
  </rcc>
  <rcc rId="11670" sId="2" numFmtId="4">
    <oc r="G367">
      <f>G368+G369</f>
    </oc>
    <nc r="G367">
      <v>20948.599999999999</v>
    </nc>
  </rcc>
  <rcc rId="11671" sId="2" numFmtId="4">
    <oc r="H367">
      <f>H368+H369</f>
    </oc>
    <nc r="H367">
      <v>12146.5</v>
    </nc>
  </rcc>
  <rcc rId="11672" sId="2" numFmtId="4">
    <oc r="I367">
      <f>G367-H367</f>
    </oc>
    <nc r="I367">
      <v>8802.0999999999985</v>
    </nc>
  </rcc>
  <rcc rId="11673" sId="2" numFmtId="14">
    <oc r="J367">
      <f>IF(G367=0,"-",H367/G367)</f>
    </oc>
    <nc r="J367">
      <v>0.57982395004916798</v>
    </nc>
  </rcc>
  <rcc rId="11674" sId="2" numFmtId="4">
    <oc r="I368">
      <f>G368-H368</f>
    </oc>
    <nc r="I368">
      <v>7867.7000000000007</v>
    </nc>
  </rcc>
  <rcc rId="11675" sId="2" numFmtId="14">
    <oc r="J368">
      <f>IF(G368=0,"-",H368/G368)</f>
    </oc>
    <nc r="J368">
      <v>0.33412607061850436</v>
    </nc>
  </rcc>
  <rcc rId="11676" sId="2" numFmtId="4">
    <oc r="I369">
      <f>G369-H369</f>
    </oc>
    <nc r="I369">
      <v>934.39999999999964</v>
    </nc>
  </rcc>
  <rcc rId="11677" sId="2" numFmtId="14">
    <oc r="J369">
      <f>IF(G369=0,"-",H369/G369)</f>
    </oc>
    <nc r="J369">
      <v>0.89768969670425935</v>
    </nc>
  </rcc>
  <rcc rId="11678" sId="2" numFmtId="4">
    <oc r="G370">
      <f>G371+G374</f>
    </oc>
    <nc r="G370">
      <v>93501.299999999988</v>
    </nc>
  </rcc>
  <rcc rId="11679" sId="2" numFmtId="4">
    <oc r="H370">
      <f>H371+H374</f>
    </oc>
    <nc r="H370">
      <v>82819.900000000009</v>
    </nc>
  </rcc>
  <rcc rId="11680" sId="2" numFmtId="4">
    <oc r="I370">
      <f>G370-H370</f>
    </oc>
    <nc r="I370">
      <v>10681.39999999998</v>
    </nc>
  </rcc>
  <rcc rId="11681" sId="2" numFmtId="14">
    <oc r="J370">
      <f>IF(G370=0,"-",H370/G370)</f>
    </oc>
    <nc r="J370">
      <v>0.88576201614309125</v>
    </nc>
  </rcc>
  <rcc rId="11682" sId="2" numFmtId="4">
    <oc r="G371">
      <f>G372+G373</f>
    </oc>
    <nc r="G371">
      <v>90815.799999999988</v>
    </nc>
  </rcc>
  <rcc rId="11683" sId="2" numFmtId="4">
    <oc r="H371">
      <f>H372+H373</f>
    </oc>
    <nc r="H371">
      <v>80563.8</v>
    </nc>
  </rcc>
  <rcc rId="11684" sId="2" numFmtId="4">
    <oc r="I371">
      <f>G371-H371</f>
    </oc>
    <nc r="I371">
      <v>10251.999999999985</v>
    </nc>
  </rcc>
  <rcc rId="11685" sId="2" numFmtId="14">
    <oc r="J371">
      <f>IF(G371=0,"-",H371/G371)</f>
    </oc>
    <nc r="J371">
      <v>0.88711215449294079</v>
    </nc>
  </rcc>
  <rcc rId="11686" sId="2" numFmtId="4">
    <oc r="I372">
      <f>G372-H372</f>
    </oc>
    <nc r="I372">
      <v>674.29999999999563</v>
    </nc>
  </rcc>
  <rcc rId="11687" sId="2" numFmtId="14">
    <oc r="J372">
      <f>IF(G372=0,"-",H372/G372)</f>
    </oc>
    <nc r="J372">
      <v>0.98259516133611768</v>
    </nc>
  </rcc>
  <rcc rId="11688" sId="2" numFmtId="4">
    <oc r="I373">
      <f>G373-H373</f>
    </oc>
    <nc r="I373">
      <v>9577.6999999999971</v>
    </nc>
  </rcc>
  <rcc rId="11689" sId="2" numFmtId="14">
    <oc r="J373">
      <f>IF(G373=0,"-",H373/G373)</f>
    </oc>
    <nc r="J373">
      <v>0.81607414107313292</v>
    </nc>
  </rcc>
  <rcc rId="11690" sId="2" numFmtId="4">
    <oc r="G374">
      <f>G375</f>
    </oc>
    <nc r="G374">
      <v>2685.5</v>
    </nc>
  </rcc>
  <rcc rId="11691" sId="2" numFmtId="4">
    <oc r="H374">
      <f>H375</f>
    </oc>
    <nc r="H374">
      <v>2256.1</v>
    </nc>
  </rcc>
  <rcc rId="11692" sId="2" numFmtId="4">
    <oc r="I374">
      <f>G374-H374</f>
    </oc>
    <nc r="I374">
      <v>429.40000000000009</v>
    </nc>
  </rcc>
  <rcc rId="11693" sId="2" numFmtId="14">
    <oc r="J374">
      <f>IF(G374=0,"-",H374/G374)</f>
    </oc>
    <nc r="J374">
      <v>0.84010426363805624</v>
    </nc>
  </rcc>
  <rcc rId="11694" sId="2" numFmtId="4">
    <oc r="I375">
      <f>G375-H375</f>
    </oc>
    <nc r="I375">
      <v>429.40000000000009</v>
    </nc>
  </rcc>
  <rcc rId="11695" sId="2" numFmtId="14">
    <oc r="J375">
      <f>IF(G375=0,"-",H375/G375)</f>
    </oc>
    <nc r="J375">
      <v>0.84010426363805624</v>
    </nc>
  </rcc>
  <rcc rId="11696" sId="2" numFmtId="4">
    <oc r="G376">
      <f>G377</f>
    </oc>
    <nc r="G376">
      <v>213.5</v>
    </nc>
  </rcc>
  <rcc rId="11697" sId="2" numFmtId="4">
    <oc r="H376">
      <f>H377</f>
    </oc>
    <nc r="H376">
      <v>0</v>
    </nc>
  </rcc>
  <rcc rId="11698" sId="2" numFmtId="4">
    <oc r="I376">
      <f>G376-H376</f>
    </oc>
    <nc r="I376">
      <v>213.5</v>
    </nc>
  </rcc>
  <rcc rId="11699" sId="2" numFmtId="14">
    <oc r="J376">
      <f>IF(G376=0,"-",H376/G376)</f>
    </oc>
    <nc r="J376">
      <v>0</v>
    </nc>
  </rcc>
  <rcc rId="11700" sId="2" numFmtId="4">
    <oc r="G377">
      <f>G378+G379</f>
    </oc>
    <nc r="G377">
      <v>213.5</v>
    </nc>
  </rcc>
  <rcc rId="11701" sId="2" numFmtId="4">
    <oc r="H377">
      <f>H378+H379</f>
    </oc>
    <nc r="H377">
      <v>0</v>
    </nc>
  </rcc>
  <rcc rId="11702" sId="2" numFmtId="4">
    <oc r="I377">
      <f>G377-H377</f>
    </oc>
    <nc r="I377">
      <v>213.5</v>
    </nc>
  </rcc>
  <rcc rId="11703" sId="2" numFmtId="14">
    <oc r="J377">
      <f>IF(G377=0,"-",H377/G377)</f>
    </oc>
    <nc r="J377">
      <v>0</v>
    </nc>
  </rcc>
  <rcc rId="11704" sId="2" numFmtId="4">
    <oc r="I378">
      <f>G378-H378</f>
    </oc>
    <nc r="I378">
      <v>40</v>
    </nc>
  </rcc>
  <rcc rId="11705" sId="2" numFmtId="14">
    <oc r="J378">
      <f>IF(G378=0,"-",H378/G378)</f>
    </oc>
    <nc r="J378">
      <v>0</v>
    </nc>
  </rcc>
  <rcc rId="11706" sId="2" numFmtId="4">
    <oc r="I379">
      <f>G379-H379</f>
    </oc>
    <nc r="I379">
      <v>173.5</v>
    </nc>
  </rcc>
  <rcc rId="11707" sId="2" numFmtId="14">
    <oc r="J379">
      <f>IF(G379=0,"-",H379/G379)</f>
    </oc>
    <nc r="J379">
      <v>0</v>
    </nc>
  </rcc>
  <rcc rId="11708" sId="2" numFmtId="4">
    <oc r="G380">
      <f>G381+G389</f>
    </oc>
    <nc r="G380">
      <v>1237486.7</v>
    </nc>
  </rcc>
  <rcc rId="11709" sId="2" numFmtId="4">
    <oc r="H380">
      <f>H381+H389</f>
    </oc>
    <nc r="H380">
      <v>1140581.5010000002</v>
    </nc>
  </rcc>
  <rcc rId="11710" sId="2" numFmtId="4">
    <oc r="I380">
      <f>G380-H380</f>
    </oc>
    <nc r="I380">
      <v>96905.19899999979</v>
    </nc>
  </rcc>
  <rcc rId="11711" sId="2" numFmtId="14">
    <oc r="J380">
      <f>IF(G380=0,"-",H380/G380)</f>
    </oc>
    <nc r="J380">
      <v>0.92169192687081014</v>
    </nc>
  </rcc>
  <rcc rId="11712" sId="2" numFmtId="4">
    <oc r="G381">
      <f>G382+G385</f>
    </oc>
    <nc r="G381">
      <v>877184.4</v>
    </nc>
  </rcc>
  <rcc rId="11713" sId="2" numFmtId="4">
    <oc r="H381">
      <f>H382+H385</f>
    </oc>
    <nc r="H381">
      <v>832044.70100000012</v>
    </nc>
  </rcc>
  <rcc rId="11714" sId="2" numFmtId="4">
    <oc r="I381">
      <f>G381-H381</f>
    </oc>
    <nc r="I381">
      <v>45139.698999999906</v>
    </nc>
  </rcc>
  <rcc rId="11715" sId="2" numFmtId="14">
    <oc r="J381">
      <f>IF(G381=0,"-",H381/G381)</f>
    </oc>
    <nc r="J381">
      <v>0.94854023965770495</v>
    </nc>
  </rcc>
  <rcc rId="11716" sId="2" numFmtId="4">
    <oc r="G382">
      <f>G383</f>
    </oc>
    <nc r="G382">
      <v>87909.6</v>
    </nc>
  </rcc>
  <rcc rId="11717" sId="2" numFmtId="4">
    <oc r="H382">
      <f>H383</f>
    </oc>
    <nc r="H382">
      <v>63408.800000000003</v>
    </nc>
  </rcc>
  <rcc rId="11718" sId="2" numFmtId="4">
    <oc r="I382">
      <f>G382-H382</f>
    </oc>
    <nc r="I382">
      <v>24500.800000000003</v>
    </nc>
  </rcc>
  <rcc rId="11719" sId="2" numFmtId="14">
    <oc r="J382">
      <f>IF(G382=0,"-",H382/G382)</f>
    </oc>
    <nc r="J382">
      <v>0.7212955126630084</v>
    </nc>
  </rcc>
  <rcc rId="11720" sId="2" numFmtId="4">
    <oc r="G383">
      <f>G384</f>
    </oc>
    <nc r="G383">
      <v>87909.6</v>
    </nc>
  </rcc>
  <rcc rId="11721" sId="2" numFmtId="4">
    <oc r="H383">
      <f>H384</f>
    </oc>
    <nc r="H383">
      <v>63408.800000000003</v>
    </nc>
  </rcc>
  <rcc rId="11722" sId="2" numFmtId="4">
    <oc r="I383">
      <f>G383-H383</f>
    </oc>
    <nc r="I383">
      <v>24500.800000000003</v>
    </nc>
  </rcc>
  <rcc rId="11723" sId="2" numFmtId="14">
    <oc r="J383">
      <f>IF(G383=0,"-",H383/G383)</f>
    </oc>
    <nc r="J383">
      <v>0.7212955126630084</v>
    </nc>
  </rcc>
  <rcc rId="11724" sId="2" numFmtId="4">
    <oc r="I384">
      <f>G384-H384</f>
    </oc>
    <nc r="I384">
      <v>24500.800000000003</v>
    </nc>
  </rcc>
  <rcc rId="11725" sId="2" numFmtId="14">
    <oc r="J384">
      <f>IF(G384=0,"-",H384/G384)</f>
    </oc>
    <nc r="J384">
      <v>0.7212955126630084</v>
    </nc>
  </rcc>
  <rcc rId="11726" sId="2" numFmtId="4">
    <oc r="G385">
      <f>G386</f>
    </oc>
    <nc r="G385">
      <v>789274.8</v>
    </nc>
  </rcc>
  <rcc rId="11727" sId="2" numFmtId="4">
    <oc r="H385">
      <f>H386</f>
    </oc>
    <nc r="H385">
      <v>768635.90100000007</v>
    </nc>
  </rcc>
  <rcc rId="11728" sId="2" numFmtId="4">
    <oc r="I385">
      <f>G385-H385</f>
    </oc>
    <nc r="I385">
      <v>20638.898999999976</v>
    </nc>
  </rcc>
  <rcc rId="11729" sId="2" numFmtId="14">
    <oc r="J385">
      <f>IF(G385=0,"-",H385/G385)</f>
    </oc>
    <nc r="J385">
      <v>0.97385080709532346</v>
    </nc>
  </rcc>
  <rcc rId="11730" sId="2" numFmtId="4">
    <oc r="G386">
      <f>G387+G388</f>
    </oc>
    <nc r="G386">
      <v>789274.8</v>
    </nc>
  </rcc>
  <rcc rId="11731" sId="2" numFmtId="4">
    <oc r="H386">
      <f>H387+H388</f>
    </oc>
    <nc r="H386">
      <v>768635.90100000007</v>
    </nc>
  </rcc>
  <rcc rId="11732" sId="2" numFmtId="4">
    <oc r="I386">
      <f>G386-H386</f>
    </oc>
    <nc r="I386">
      <v>20638.898999999976</v>
    </nc>
  </rcc>
  <rcc rId="11733" sId="2" numFmtId="14">
    <oc r="J386">
      <f>IF(G386=0,"-",H386/G386)</f>
    </oc>
    <nc r="J386">
      <v>0.97385080709532346</v>
    </nc>
  </rcc>
  <rcc rId="11734" sId="2" numFmtId="4">
    <oc r="I387">
      <f>G387-H387</f>
    </oc>
    <nc r="I387">
      <v>19416.5</v>
    </nc>
  </rcc>
  <rcc rId="11735" sId="2" numFmtId="14">
    <oc r="J387">
      <f>IF(G387=0,"-",H387/G387)</f>
    </oc>
    <nc r="J387">
      <v>0.97475141197167847</v>
    </nc>
  </rcc>
  <rcc rId="11736" sId="2" numFmtId="4">
    <oc r="I388">
      <f>G388-H388</f>
    </oc>
    <nc r="I388">
      <v>1222.3990000000013</v>
    </nc>
  </rcc>
  <rcc rId="11737" sId="2" numFmtId="14">
    <oc r="J388">
      <f>IF(G388=0,"-",H388/G388)</f>
    </oc>
    <nc r="J388">
      <v>0.93966887940182109</v>
    </nc>
  </rcc>
  <rcc rId="11738" sId="2" numFmtId="4">
    <oc r="G389">
      <f>G390+G399+G403+G406</f>
    </oc>
    <nc r="G389">
      <v>360302.3</v>
    </nc>
  </rcc>
  <rcc rId="11739" sId="2" numFmtId="4">
    <oc r="H389">
      <f>H390+H399+H403+H406</f>
    </oc>
    <nc r="H389">
      <v>308536.80000000005</v>
    </nc>
  </rcc>
  <rcc rId="11740" sId="2" numFmtId="4">
    <oc r="I389">
      <f>G389-H389</f>
    </oc>
    <nc r="I389">
      <v>51765.499999999942</v>
    </nc>
  </rcc>
  <rcc rId="11741" sId="2" numFmtId="14">
    <oc r="J389">
      <f>IF(G389=0,"-",H389/G389)</f>
    </oc>
    <nc r="J389">
      <v>0.85632758936037889</v>
    </nc>
  </rcc>
  <rcc rId="11742" sId="2" numFmtId="4">
    <oc r="G390">
      <f>G391+G395</f>
    </oc>
    <nc r="G390">
      <v>255560.6</v>
    </nc>
  </rcc>
  <rcc rId="11743" sId="2" numFmtId="4">
    <oc r="H390">
      <f>H391+H395</f>
    </oc>
    <nc r="H390">
      <v>255435.10000000003</v>
    </nc>
  </rcc>
  <rcc rId="11744" sId="2" numFmtId="4">
    <oc r="I390">
      <f>G390-H390</f>
    </oc>
    <nc r="I390">
      <v>125.4999999999709</v>
    </nc>
  </rcc>
  <rcc rId="11745" sId="2" numFmtId="14">
    <oc r="J390">
      <f>IF(G390=0,"-",H390/G390)</f>
    </oc>
    <nc r="J390">
      <v>0.99950892273691649</v>
    </nc>
  </rcc>
  <rcc rId="11746" sId="2" numFmtId="4">
    <oc r="G391">
      <f>G392+G393+G394</f>
    </oc>
    <nc r="G391">
      <v>216799.2</v>
    </nc>
  </rcc>
  <rcc rId="11747" sId="2" numFmtId="4">
    <oc r="H391">
      <f>H392+H393+H394</f>
    </oc>
    <nc r="H391">
      <v>216678.90000000002</v>
    </nc>
  </rcc>
  <rcc rId="11748" sId="2" numFmtId="4">
    <oc r="I391">
      <f>G391-H391</f>
    </oc>
    <nc r="I391">
      <v>120.29999999998836</v>
    </nc>
  </rcc>
  <rcc rId="11749" sId="2" numFmtId="14">
    <oc r="J391">
      <f>IF(G391=0,"-",H391/G391)</f>
    </oc>
    <nc r="J391">
      <v>0.99944510865353753</v>
    </nc>
  </rcc>
  <rcc rId="11750" sId="2" numFmtId="4">
    <oc r="I392">
      <f>G392-H392</f>
    </oc>
    <nc r="I392">
      <v>0</v>
    </nc>
  </rcc>
  <rcc rId="11751" sId="2" numFmtId="14">
    <oc r="J392">
      <f>IF(G392=0,"-",H392/G392)</f>
    </oc>
    <nc r="J392">
      <v>1</v>
    </nc>
  </rcc>
  <rcc rId="11752" sId="2" numFmtId="4">
    <oc r="I393">
      <f>G393-H393</f>
    </oc>
    <nc r="I393">
      <v>43</v>
    </nc>
  </rcc>
  <rcc rId="11753" sId="2" numFmtId="14">
    <oc r="J393">
      <f>IF(G393=0,"-",H393/G393)</f>
    </oc>
    <nc r="J393">
      <v>0.99192897497982246</v>
    </nc>
  </rcc>
  <rcc rId="11754" sId="2" numFmtId="4">
    <oc r="I394">
      <f>G394-H394</f>
    </oc>
    <nc r="I394">
      <v>77.30000000000291</v>
    </nc>
  </rcc>
  <rcc rId="11755" sId="2" numFmtId="14">
    <oc r="J394">
      <f>IF(G394=0,"-",H394/G394)</f>
    </oc>
    <nc r="J394">
      <v>0.99826692883198176</v>
    </nc>
  </rcc>
  <rcc rId="11756" sId="2" numFmtId="4">
    <oc r="G395">
      <f>G396+G397+G398</f>
    </oc>
    <nc r="G395">
      <v>38761.4</v>
    </nc>
  </rcc>
  <rcc rId="11757" sId="2" numFmtId="4">
    <oc r="H395">
      <f>H396+H397+H398</f>
    </oc>
    <nc r="H395">
      <v>38756.200000000004</v>
    </nc>
  </rcc>
  <rcc rId="11758" sId="2" numFmtId="4">
    <oc r="I395">
      <f>G395-H395</f>
    </oc>
    <nc r="I395">
      <v>5.1999999999970896</v>
    </nc>
  </rcc>
  <rcc rId="11759" sId="2" numFmtId="14">
    <oc r="J395">
      <f>IF(G395=0,"-",H395/G395)</f>
    </oc>
    <nc r="J395">
      <v>0.99986584591887817</v>
    </nc>
  </rcc>
  <rcc rId="11760" sId="2" numFmtId="4">
    <oc r="I396">
      <f>G396-H396</f>
    </oc>
    <nc r="I396">
      <v>0</v>
    </nc>
  </rcc>
  <rcc rId="11761" sId="2" numFmtId="14">
    <oc r="J396">
      <f>IF(G396=0,"-",H396/G396)</f>
    </oc>
    <nc r="J396">
      <v>1</v>
    </nc>
  </rcc>
  <rcc rId="11762" sId="2" numFmtId="4">
    <oc r="I397">
      <f>G397-H397</f>
    </oc>
    <nc r="I397">
      <v>5.0999999999999091</v>
    </nc>
  </rcc>
  <rcc rId="11763" sId="2" numFmtId="14">
    <oc r="J397">
      <f>IF(G397=0,"-",H397/G397)</f>
    </oc>
    <nc r="J397">
      <v>0.9952358710882766</v>
    </nc>
  </rcc>
  <rcc rId="11764" sId="2" numFmtId="4">
    <oc r="I398">
      <f>G398-H398</f>
    </oc>
    <nc r="I398">
      <v>9.9999999999454303E-2</v>
    </nc>
  </rcc>
  <rcc rId="11765" sId="2" numFmtId="14">
    <oc r="J398">
      <f>IF(G398=0,"-",H398/G398)</f>
    </oc>
    <nc r="J398">
      <v>0.99998719377105028</v>
    </nc>
  </rcc>
  <rcc rId="11766" sId="2" numFmtId="4">
    <oc r="G399">
      <f>G400</f>
    </oc>
    <nc r="G399">
      <v>11019</v>
    </nc>
  </rcc>
  <rcc rId="11767" sId="2" numFmtId="4">
    <oc r="H399">
      <f>H400</f>
    </oc>
    <nc r="H399">
      <v>10156.299999999999</v>
    </nc>
  </rcc>
  <rcc rId="11768" sId="2" numFmtId="4">
    <oc r="I399">
      <f>G399-H399</f>
    </oc>
    <nc r="I399">
      <v>862.70000000000073</v>
    </nc>
  </rcc>
  <rcc rId="11769" sId="2" numFmtId="14">
    <oc r="J399">
      <f>IF(G399=0,"-",H399/G399)</f>
    </oc>
    <nc r="J399">
      <v>0.92170795897994362</v>
    </nc>
  </rcc>
  <rcc rId="11770" sId="2" numFmtId="4">
    <oc r="G400">
      <f>G401+G402</f>
    </oc>
    <nc r="G400">
      <v>11019</v>
    </nc>
  </rcc>
  <rcc rId="11771" sId="2" numFmtId="4">
    <oc r="H400">
      <f>H401+H402</f>
    </oc>
    <nc r="H400">
      <v>10156.299999999999</v>
    </nc>
  </rcc>
  <rcc rId="11772" sId="2" numFmtId="4">
    <oc r="I400">
      <f>G400-H400</f>
    </oc>
    <nc r="I400">
      <v>862.70000000000073</v>
    </nc>
  </rcc>
  <rcc rId="11773" sId="2" numFmtId="14">
    <oc r="J400">
      <f>IF(G400=0,"-",H400/G400)</f>
    </oc>
    <nc r="J400">
      <v>0.92170795897994362</v>
    </nc>
  </rcc>
  <rcc rId="11774" sId="2" numFmtId="4">
    <oc r="I401">
      <f>G401-H401</f>
    </oc>
    <nc r="I401">
      <v>705.30000000000109</v>
    </nc>
  </rcc>
  <rcc rId="11775" sId="2" numFmtId="14">
    <oc r="J401">
      <f>IF(G401=0,"-",H401/G401)</f>
    </oc>
    <nc r="J401">
      <v>0.92967464677787626</v>
    </nc>
  </rcc>
  <rcc rId="11776" sId="2" numFmtId="4">
    <oc r="I402">
      <f>G402-H402</f>
    </oc>
    <nc r="I402">
      <v>157.39999999999998</v>
    </nc>
  </rcc>
  <rcc rId="11777" sId="2" numFmtId="14">
    <oc r="J402">
      <f>IF(G402=0,"-",H402/G402)</f>
    </oc>
    <nc r="J402">
      <v>0.84099403980200027</v>
    </nc>
  </rcc>
  <rcc rId="11778" sId="2" numFmtId="4">
    <oc r="G403">
      <f>G404</f>
    </oc>
    <nc r="G403">
      <v>610.70000000000005</v>
    </nc>
  </rcc>
  <rcc rId="11779" sId="2" numFmtId="4">
    <oc r="H403">
      <f>H404</f>
    </oc>
    <nc r="H403">
      <v>610.5</v>
    </nc>
  </rcc>
  <rcc rId="11780" sId="2" numFmtId="4">
    <oc r="I403">
      <f>G403-H403</f>
    </oc>
    <nc r="I403">
      <v>0.20000000000004547</v>
    </nc>
  </rcc>
  <rcc rId="11781" sId="2" numFmtId="14">
    <oc r="J403">
      <f>IF(G403=0,"-",H403/G403)</f>
    </oc>
    <nc r="J403">
      <v>0.99967250695922705</v>
    </nc>
  </rcc>
  <rcc rId="11782" sId="2" numFmtId="4">
    <oc r="G404">
      <f>G405</f>
    </oc>
    <nc r="G404">
      <v>610.70000000000005</v>
    </nc>
  </rcc>
  <rcc rId="11783" sId="2" numFmtId="4">
    <oc r="H404">
      <f>H405</f>
    </oc>
    <nc r="H404">
      <v>610.5</v>
    </nc>
  </rcc>
  <rcc rId="11784" sId="2" numFmtId="4">
    <oc r="I404">
      <f>G404-H404</f>
    </oc>
    <nc r="I404">
      <v>0.20000000000004547</v>
    </nc>
  </rcc>
  <rcc rId="11785" sId="2" numFmtId="14">
    <oc r="J404">
      <f>IF(G404=0,"-",H404/G404)</f>
    </oc>
    <nc r="J404">
      <v>0.99967250695922705</v>
    </nc>
  </rcc>
  <rcc rId="11786" sId="2" numFmtId="4">
    <oc r="I405">
      <f>G405-H405</f>
    </oc>
    <nc r="I405">
      <v>0.20000000000004547</v>
    </nc>
  </rcc>
  <rcc rId="11787" sId="2" numFmtId="14">
    <oc r="J405">
      <f>IF(G405=0,"-",H405/G405)</f>
    </oc>
    <nc r="J405">
      <v>0.99967250695922705</v>
    </nc>
  </rcc>
  <rcc rId="11788" sId="2" numFmtId="4">
    <oc r="G406">
      <f>G407</f>
    </oc>
    <nc r="G406">
      <v>93112</v>
    </nc>
  </rcc>
  <rcc rId="11789" sId="2" numFmtId="4">
    <oc r="H406">
      <f>H407</f>
    </oc>
    <nc r="H406">
      <v>42334.9</v>
    </nc>
  </rcc>
  <rcc rId="11790" sId="2" numFmtId="4">
    <oc r="I406">
      <f>G406-H406</f>
    </oc>
    <nc r="I406">
      <v>50777.1</v>
    </nc>
  </rcc>
  <rcc rId="11791" sId="2" numFmtId="14">
    <oc r="J406">
      <f>IF(G406=0,"-",H406/G406)</f>
    </oc>
    <nc r="J406">
      <v>0.45466642323223644</v>
    </nc>
  </rcc>
  <rcc rId="11792" sId="2" numFmtId="4">
    <oc r="G407">
      <f>G408</f>
    </oc>
    <nc r="G407">
      <v>93112</v>
    </nc>
  </rcc>
  <rcc rId="11793" sId="2" numFmtId="4">
    <oc r="H407">
      <f>H408</f>
    </oc>
    <nc r="H407">
      <v>42334.9</v>
    </nc>
  </rcc>
  <rcc rId="11794" sId="2" numFmtId="4">
    <oc r="I407">
      <f>G407-H407</f>
    </oc>
    <nc r="I407">
      <v>50777.1</v>
    </nc>
  </rcc>
  <rcc rId="11795" sId="2" numFmtId="14">
    <oc r="J407">
      <f>IF(G407=0,"-",H407/G407)</f>
    </oc>
    <nc r="J407">
      <v>0.45466642323223644</v>
    </nc>
  </rcc>
  <rcc rId="11796" sId="2" numFmtId="4">
    <oc r="I408">
      <f>G408-H408</f>
    </oc>
    <nc r="I408">
      <v>50777.1</v>
    </nc>
  </rcc>
  <rcc rId="11797" sId="2" numFmtId="14">
    <oc r="J408">
      <f>IF(G408=0,"-",H408/G408)</f>
    </oc>
    <nc r="J408">
      <v>0.45466642323223644</v>
    </nc>
  </rcc>
  <rcc rId="11798" sId="2" numFmtId="4">
    <oc r="G409">
      <f>G410+G419+G439+G450</f>
    </oc>
    <nc r="G409">
      <v>1573221</v>
    </nc>
  </rcc>
  <rcc rId="11799" sId="2" numFmtId="4">
    <oc r="H409">
      <f>H410+H419+H439+H450</f>
    </oc>
    <nc r="H409">
      <v>1399642.5999999999</v>
    </nc>
  </rcc>
  <rcc rId="11800" sId="2" numFmtId="4">
    <oc r="I409">
      <f>G409-H409</f>
    </oc>
    <nc r="I409">
      <v>173578.40000000014</v>
    </nc>
  </rcc>
  <rcc rId="11801" sId="2" numFmtId="14">
    <oc r="J409">
      <f>IF(G409=0,"-",H409/G409)</f>
    </oc>
    <nc r="J409">
      <v>0.88966686816410401</v>
    </nc>
  </rcc>
  <rcc rId="11802" sId="2" numFmtId="4">
    <oc r="G410">
      <f>G411+G414</f>
    </oc>
    <nc r="G410">
      <v>51551.299999999996</v>
    </nc>
  </rcc>
  <rcc rId="11803" sId="2" numFmtId="4">
    <oc r="H410">
      <f>H411+H414</f>
    </oc>
    <nc r="H410">
      <v>51342.9</v>
    </nc>
  </rcc>
  <rcc rId="11804" sId="2" numFmtId="4">
    <oc r="I410">
      <f>G410-H410</f>
    </oc>
    <nc r="I410">
      <v>208.39999999999418</v>
    </nc>
  </rcc>
  <rcc rId="11805" sId="2" numFmtId="14">
    <oc r="J410">
      <f>IF(G410=0,"-",H410/G410)</f>
    </oc>
    <nc r="J410">
      <v>0.99595742493399786</v>
    </nc>
  </rcc>
  <rcc rId="11806" sId="2" numFmtId="4">
    <oc r="G411">
      <f>G412</f>
    </oc>
    <nc r="G411">
      <v>339.6</v>
    </nc>
  </rcc>
  <rcc rId="11807" sId="2" numFmtId="4">
    <oc r="H411">
      <f>H412</f>
    </oc>
    <nc r="H411">
      <v>336.5</v>
    </nc>
  </rcc>
  <rcc rId="11808" sId="2" numFmtId="4">
    <oc r="I411">
      <f>G411-H411</f>
    </oc>
    <nc r="I411">
      <v>3.1000000000000227</v>
    </nc>
  </rcc>
  <rcc rId="11809" sId="2" numFmtId="14">
    <oc r="J411">
      <f>IF(G411=0,"-",H411/G411)</f>
    </oc>
    <nc r="J411">
      <v>0.99087161366313303</v>
    </nc>
  </rcc>
  <rcc rId="11810" sId="2" numFmtId="4">
    <oc r="G412">
      <f>G413</f>
    </oc>
    <nc r="G412">
      <v>339.6</v>
    </nc>
  </rcc>
  <rcc rId="11811" sId="2" numFmtId="4">
    <oc r="H412">
      <f>H413</f>
    </oc>
    <nc r="H412">
      <v>336.5</v>
    </nc>
  </rcc>
  <rcc rId="11812" sId="2" numFmtId="4">
    <oc r="I412">
      <f>G412-H412</f>
    </oc>
    <nc r="I412">
      <v>3.1000000000000227</v>
    </nc>
  </rcc>
  <rcc rId="11813" sId="2" numFmtId="14">
    <oc r="J412">
      <f>IF(G412=0,"-",H412/G412)</f>
    </oc>
    <nc r="J412">
      <v>0.99087161366313303</v>
    </nc>
  </rcc>
  <rcc rId="11814" sId="2" numFmtId="4">
    <oc r="I413">
      <f>G413-H413</f>
    </oc>
    <nc r="I413">
      <v>3.1000000000000227</v>
    </nc>
  </rcc>
  <rcc rId="11815" sId="2" numFmtId="14">
    <oc r="J413">
      <f>IF(G413=0,"-",H413/G413)</f>
    </oc>
    <nc r="J413">
      <v>0.99087161366313303</v>
    </nc>
  </rcc>
  <rcc rId="11816" sId="2" numFmtId="4">
    <oc r="G414">
      <f>G417+G415</f>
    </oc>
    <nc r="G414">
      <v>51211.7</v>
    </nc>
  </rcc>
  <rcc rId="11817" sId="2" numFmtId="4">
    <oc r="H414">
      <f>H417+H415</f>
    </oc>
    <nc r="H414">
      <v>51006.400000000001</v>
    </nc>
  </rcc>
  <rcc rId="11818" sId="2" numFmtId="4">
    <oc r="I414">
      <f>G414-H414</f>
    </oc>
    <nc r="I414">
      <v>205.29999999999563</v>
    </nc>
  </rcc>
  <rcc rId="11819" sId="2" numFmtId="14">
    <oc r="J414">
      <f>IF(G414=0,"-",H414/G414)</f>
    </oc>
    <nc r="J414">
      <v>0.99599115045975828</v>
    </nc>
  </rcc>
  <rcc rId="11820" sId="2" numFmtId="4">
    <oc r="G415">
      <f>G416</f>
    </oc>
    <nc r="G415">
      <v>50451.7</v>
    </nc>
  </rcc>
  <rcc rId="11821" sId="2" numFmtId="4">
    <oc r="H415">
      <f>H416</f>
    </oc>
    <nc r="H415">
      <v>50266.400000000001</v>
    </nc>
  </rcc>
  <rcc rId="11822" sId="2" numFmtId="4">
    <oc r="I415">
      <f>G415-H415</f>
    </oc>
    <nc r="I415">
      <v>185.29999999999563</v>
    </nc>
  </rcc>
  <rcc rId="11823" sId="2" numFmtId="14">
    <oc r="J415">
      <f>IF(G415=0,"-",H415/G415)</f>
    </oc>
    <nc r="J415">
      <v>0.99632718025358913</v>
    </nc>
  </rcc>
  <rcc rId="11824" sId="2" numFmtId="4">
    <oc r="I416">
      <f>G416-H416</f>
    </oc>
    <nc r="I416">
      <v>185.29999999999563</v>
    </nc>
  </rcc>
  <rcc rId="11825" sId="2" numFmtId="14">
    <oc r="J416">
      <f>IF(G416=0,"-",H416/G416)</f>
    </oc>
    <nc r="J416">
      <v>0.99632718025358913</v>
    </nc>
  </rcc>
  <rcc rId="11826" sId="2" numFmtId="4">
    <oc r="G417">
      <f>G418</f>
    </oc>
    <nc r="G417">
      <v>760</v>
    </nc>
  </rcc>
  <rcc rId="11827" sId="2" numFmtId="4">
    <oc r="H417">
      <f>H418</f>
    </oc>
    <nc r="H417">
      <v>740</v>
    </nc>
  </rcc>
  <rcc rId="11828" sId="2" numFmtId="4">
    <oc r="I417">
      <f>G417-H417</f>
    </oc>
    <nc r="I417">
      <v>20</v>
    </nc>
  </rcc>
  <rcc rId="11829" sId="2" numFmtId="14">
    <oc r="J417">
      <f>IF(G417=0,"-",H417/G417)</f>
    </oc>
    <nc r="J417">
      <v>0.97368421052631582</v>
    </nc>
  </rcc>
  <rcc rId="11830" sId="2" numFmtId="4">
    <oc r="I418">
      <f>G418-H418</f>
    </oc>
    <nc r="I418">
      <v>20</v>
    </nc>
  </rcc>
  <rcc rId="11831" sId="2" numFmtId="14">
    <oc r="J418">
      <f>IF(G418=0,"-",H418/G418)</f>
    </oc>
    <nc r="J418">
      <v>0.97368421052631582</v>
    </nc>
  </rcc>
  <rcc rId="11832" sId="2" numFmtId="4">
    <oc r="G419">
      <f>G420+G423+G431+G436</f>
    </oc>
    <nc r="G419">
      <v>1230531</v>
    </nc>
  </rcc>
  <rcc rId="11833" sId="2" numFmtId="4">
    <oc r="H419">
      <f>H420+H423+H431+H436</f>
    </oc>
    <nc r="H419">
      <v>1108420.5</v>
    </nc>
  </rcc>
  <rcc rId="11834" sId="2" numFmtId="4">
    <oc r="I419">
      <f>G419-H419</f>
    </oc>
    <nc r="I419">
      <v>122110.5</v>
    </nc>
  </rcc>
  <rcc rId="11835" sId="2" numFmtId="14">
    <oc r="J419">
      <f>IF(G419=0,"-",H419/G419)</f>
    </oc>
    <nc r="J419">
      <v>0.90076601077095986</v>
    </nc>
  </rcc>
  <rcc rId="11836" sId="2" numFmtId="4">
    <oc r="G420">
      <f>G421</f>
    </oc>
    <nc r="G420">
      <v>8126.4</v>
    </nc>
  </rcc>
  <rcc rId="11837" sId="2" numFmtId="4">
    <oc r="H420">
      <f>H421</f>
    </oc>
    <nc r="H420">
      <v>5236.5</v>
    </nc>
  </rcc>
  <rcc rId="11838" sId="2" numFmtId="4">
    <oc r="I420">
      <f>G420-H420</f>
    </oc>
    <nc r="I420">
      <v>2889.8999999999996</v>
    </nc>
  </rcc>
  <rcc rId="11839" sId="2" numFmtId="14">
    <oc r="J420">
      <f>IF(G420=0,"-",H420/G420)</f>
    </oc>
    <nc r="J420">
      <v>0.64438127584170113</v>
    </nc>
  </rcc>
  <rcc rId="11840" sId="2" numFmtId="4">
    <oc r="G421">
      <f>G422</f>
    </oc>
    <nc r="G421">
      <v>8126.4</v>
    </nc>
  </rcc>
  <rcc rId="11841" sId="2" numFmtId="4">
    <oc r="H421">
      <f>H422</f>
    </oc>
    <nc r="H421">
      <v>5236.5</v>
    </nc>
  </rcc>
  <rcc rId="11842" sId="2" numFmtId="4">
    <oc r="I421">
      <f>G421-H421</f>
    </oc>
    <nc r="I421">
      <v>2889.8999999999996</v>
    </nc>
  </rcc>
  <rcc rId="11843" sId="2" numFmtId="14">
    <oc r="J421">
      <f>IF(G421=0,"-",H421/G421)</f>
    </oc>
    <nc r="J421">
      <v>0.64438127584170113</v>
    </nc>
  </rcc>
  <rcc rId="11844" sId="2" numFmtId="4">
    <oc r="I422">
      <f>G422-H422</f>
    </oc>
    <nc r="I422">
      <v>2889.8999999999996</v>
    </nc>
  </rcc>
  <rcc rId="11845" sId="2" numFmtId="14">
    <oc r="J422">
      <f>IF(G422=0,"-",H422/G422)</f>
    </oc>
    <nc r="J422">
      <v>0.64438127584170113</v>
    </nc>
  </rcc>
  <rcc rId="11846" sId="2" numFmtId="4">
    <oc r="G423">
      <f>G424+G426+G430</f>
    </oc>
    <nc r="G423">
      <v>721222.3</v>
    </nc>
  </rcc>
  <rcc rId="11847" sId="2" numFmtId="4">
    <oc r="H423">
      <f>H424+H426+H430</f>
    </oc>
    <nc r="H423">
      <v>689040.4</v>
    </nc>
  </rcc>
  <rcc rId="11848" sId="2" numFmtId="4">
    <oc r="I423">
      <f>G423-H423</f>
    </oc>
    <nc r="I423">
      <v>32181.900000000023</v>
    </nc>
  </rcc>
  <rcc rId="11849" sId="2" numFmtId="14">
    <oc r="J423">
      <f>IF(G423=0,"-",H423/G423)</f>
    </oc>
    <nc r="J423">
      <v>0.95537866757586387</v>
    </nc>
  </rcc>
  <rcc rId="11850" sId="2" numFmtId="4">
    <oc r="G424">
      <f>G425</f>
    </oc>
    <nc r="G424">
      <v>3670.2</v>
    </nc>
  </rcc>
  <rcc rId="11851" sId="2" numFmtId="4">
    <oc r="H424">
      <f>H425</f>
    </oc>
    <nc r="H424">
      <v>3669.9</v>
    </nc>
  </rcc>
  <rcc rId="11852" sId="2" numFmtId="4">
    <oc r="I424">
      <f>G424-H424</f>
    </oc>
    <nc r="I424">
      <v>0.29999999999972715</v>
    </nc>
  </rcc>
  <rcc rId="11853" sId="2" numFmtId="14">
    <oc r="J424">
      <f>IF(G424=0,"-",H424/G424)</f>
    </oc>
    <nc r="J424">
      <v>0.99991826058525424</v>
    </nc>
  </rcc>
  <rcc rId="11854" sId="2" numFmtId="4">
    <oc r="I425">
      <f>G425-H425</f>
    </oc>
    <nc r="I425">
      <v>0.29999999999972715</v>
    </nc>
  </rcc>
  <rcc rId="11855" sId="2" numFmtId="14">
    <oc r="J425">
      <f>IF(G425=0,"-",H425/G425)</f>
    </oc>
    <nc r="J425">
      <v>0.99991826058525424</v>
    </nc>
  </rcc>
  <rcc rId="11856" sId="2" numFmtId="4">
    <oc r="G426">
      <f>G427+G428+G429</f>
    </oc>
    <nc r="G426">
      <v>716628.90000000014</v>
    </nc>
  </rcc>
  <rcc rId="11857" sId="2" numFmtId="4">
    <oc r="H426">
      <f>H427+H428+H429</f>
    </oc>
    <nc r="H426">
      <v>684525.2</v>
    </nc>
  </rcc>
  <rcc rId="11858" sId="2" numFmtId="4">
    <oc r="I426">
      <f>G426-H426</f>
    </oc>
    <nc r="I426">
      <v>32103.700000000186</v>
    </nc>
  </rcc>
  <rcc rId="11859" sId="2" numFmtId="14">
    <oc r="J426">
      <f>IF(G426=0,"-",H426/G426)</f>
    </oc>
    <nc r="J426">
      <v>0.95520177877280665</v>
    </nc>
  </rcc>
  <rcc rId="11860" sId="2" numFmtId="4">
    <oc r="I427">
      <f>G427-H427</f>
    </oc>
    <nc r="I427">
      <v>27899.500000000058</v>
    </nc>
  </rcc>
  <rcc rId="11861" sId="2" numFmtId="14">
    <oc r="J427">
      <f>IF(G427=0,"-",H427/G427)</f>
    </oc>
    <nc r="J427">
      <v>0.94927786013455595</v>
    </nc>
  </rcc>
  <rcc rId="11862" sId="2" numFmtId="4">
    <oc r="I428">
      <f>G428-H428</f>
    </oc>
    <nc r="I428">
      <v>0</v>
    </nc>
  </rcc>
  <rcc rId="11863" sId="2" numFmtId="14">
    <oc r="J428">
      <f>IF(G428=0,"-",H428/G428)</f>
    </oc>
    <nc r="J428">
      <v>1</v>
    </nc>
  </rcc>
  <rcc rId="11864" sId="2" numFmtId="4">
    <oc r="I429">
      <f>G429-H429</f>
    </oc>
    <nc r="I429">
      <v>4204.1999999999825</v>
    </nc>
  </rcc>
  <rcc rId="11865" sId="2" numFmtId="14">
    <oc r="J429">
      <f>IF(G429=0,"-",H429/G429)</f>
    </oc>
    <nc r="J429">
      <v>0.96849625479952173</v>
    </nc>
  </rcc>
  <rcc rId="11866" sId="2" numFmtId="4">
    <oc r="I430">
      <f>G430-H430</f>
    </oc>
    <nc r="I430">
      <v>77.900000000000091</v>
    </nc>
  </rcc>
  <rcc rId="11867" sId="2" numFmtId="14">
    <oc r="J430">
      <f>IF(G430=0,"-",H430/G430)</f>
    </oc>
    <nc r="J430">
      <v>0.91561958405545918</v>
    </nc>
  </rcc>
  <rcc rId="11868" sId="2" numFmtId="4">
    <oc r="G431">
      <f>G432+G434</f>
    </oc>
    <nc r="G431">
      <v>493745.6</v>
    </nc>
  </rcc>
  <rcc rId="11869" sId="2" numFmtId="4">
    <oc r="H431">
      <f>H432+H434</f>
    </oc>
    <nc r="H431">
      <v>407102.5</v>
    </nc>
  </rcc>
  <rcc rId="11870" sId="2" numFmtId="4">
    <oc r="I431">
      <f>G431-H431</f>
    </oc>
    <nc r="I431">
      <v>86643.099999999977</v>
    </nc>
  </rcc>
  <rcc rId="11871" sId="2" numFmtId="14">
    <oc r="J431">
      <f>IF(G431=0,"-",H431/G431)</f>
    </oc>
    <nc r="J431">
      <v>0.82451874001510095</v>
    </nc>
  </rcc>
  <rcc rId="11872" sId="2" numFmtId="4">
    <oc r="G432">
      <f>G433</f>
    </oc>
    <nc r="G432">
      <v>472055.1</v>
    </nc>
  </rcc>
  <rcc rId="11873" sId="2" numFmtId="4">
    <oc r="H432">
      <f>H433</f>
    </oc>
    <nc r="H432">
      <v>388938.5</v>
    </nc>
  </rcc>
  <rcc rId="11874" sId="2" numFmtId="4">
    <oc r="I432">
      <f>G432-H432</f>
    </oc>
    <nc r="I432">
      <v>83116.599999999977</v>
    </nc>
  </rcc>
  <rcc rId="11875" sId="2" numFmtId="14">
    <oc r="J432">
      <f>IF(G432=0,"-",H432/G432)</f>
    </oc>
    <nc r="J432">
      <v>0.82392606286850845</v>
    </nc>
  </rcc>
  <rcc rId="11876" sId="2" numFmtId="4">
    <oc r="I433">
      <f>G433-H433</f>
    </oc>
    <nc r="I433">
      <v>83116.599999999977</v>
    </nc>
  </rcc>
  <rcc rId="11877" sId="2" numFmtId="14">
    <oc r="J433">
      <f>IF(G433=0,"-",H433/G433)</f>
    </oc>
    <nc r="J433">
      <v>0.82392606286850845</v>
    </nc>
  </rcc>
  <rcc rId="11878" sId="2" numFmtId="4">
    <oc r="G434">
      <f>G435</f>
    </oc>
    <nc r="G434">
      <v>21690.5</v>
    </nc>
  </rcc>
  <rcc rId="11879" sId="2" numFmtId="4">
    <oc r="H434">
      <f>H435</f>
    </oc>
    <nc r="H434">
      <v>18164</v>
    </nc>
  </rcc>
  <rcc rId="11880" sId="2" numFmtId="4">
    <oc r="I434">
      <f>G434-H434</f>
    </oc>
    <nc r="I434">
      <v>3526.5</v>
    </nc>
  </rcc>
  <rcc rId="11881" sId="2" numFmtId="14">
    <oc r="J434">
      <f>IF(G434=0,"-",H434/G434)</f>
    </oc>
    <nc r="J434">
      <v>0.83741730250570523</v>
    </nc>
  </rcc>
  <rcc rId="11882" sId="2" numFmtId="4">
    <oc r="I435">
      <f>G435-H435</f>
    </oc>
    <nc r="I435">
      <v>3526.5</v>
    </nc>
  </rcc>
  <rcc rId="11883" sId="2" numFmtId="14">
    <oc r="J435">
      <f>IF(G435=0,"-",H435/G435)</f>
    </oc>
    <nc r="J435">
      <v>0.83741730250570523</v>
    </nc>
  </rcc>
  <rcc rId="11884" sId="2" numFmtId="4">
    <oc r="G436">
      <f>G437</f>
    </oc>
    <nc r="G436">
      <v>7436.7</v>
    </nc>
  </rcc>
  <rcc rId="11885" sId="2" numFmtId="4">
    <oc r="H436">
      <f>H437</f>
    </oc>
    <nc r="H436">
      <v>7041.1</v>
    </nc>
  </rcc>
  <rcc rId="11886" sId="2" numFmtId="4">
    <oc r="I436">
      <f>G436-H436</f>
    </oc>
    <nc r="I436">
      <v>395.59999999999945</v>
    </nc>
  </rcc>
  <rcc rId="11887" sId="2" numFmtId="14">
    <oc r="J436">
      <f>IF(G436=0,"-",H436/G436)</f>
    </oc>
    <nc r="J436">
      <v>0.9468043621498784</v>
    </nc>
  </rcc>
  <rcc rId="11888" sId="2" numFmtId="4">
    <oc r="G437">
      <f>G438</f>
    </oc>
    <nc r="G437">
      <v>7436.7</v>
    </nc>
  </rcc>
  <rcc rId="11889" sId="2" numFmtId="4">
    <oc r="H437">
      <f>H438</f>
    </oc>
    <nc r="H437">
      <v>7041.1</v>
    </nc>
  </rcc>
  <rcc rId="11890" sId="2" numFmtId="4">
    <oc r="I437">
      <f>G437-H437</f>
    </oc>
    <nc r="I437">
      <v>395.59999999999945</v>
    </nc>
  </rcc>
  <rcc rId="11891" sId="2" numFmtId="14">
    <oc r="J437">
      <f>IF(G437=0,"-",H437/G437)</f>
    </oc>
    <nc r="J437">
      <v>0.9468043621498784</v>
    </nc>
  </rcc>
  <rcc rId="11892" sId="2" numFmtId="4">
    <oc r="I438">
      <f>G438-H438</f>
    </oc>
    <nc r="I438">
      <v>395.59999999999945</v>
    </nc>
  </rcc>
  <rcc rId="11893" sId="2" numFmtId="14">
    <oc r="J438">
      <f>IF(G438=0,"-",H438/G438)</f>
    </oc>
    <nc r="J438">
      <v>0.9468043621498784</v>
    </nc>
  </rcc>
  <rcc rId="11894" sId="2" numFmtId="4">
    <oc r="G439">
      <f>G440+G444+G447</f>
    </oc>
    <nc r="G439">
      <v>49638</v>
    </nc>
  </rcc>
  <rcc rId="11895" sId="2" numFmtId="4">
    <oc r="H439">
      <f>H440+H444+H447</f>
    </oc>
    <nc r="H439">
      <v>30858</v>
    </nc>
  </rcc>
  <rcc rId="11896" sId="2" numFmtId="4">
    <oc r="I439">
      <f>G439-H439</f>
    </oc>
    <nc r="I439">
      <v>18780</v>
    </nc>
  </rcc>
  <rcc rId="11897" sId="2" numFmtId="14">
    <oc r="J439">
      <f>IF(G439=0,"-",H439/G439)</f>
    </oc>
    <nc r="J439">
      <v>0.6216608243684274</v>
    </nc>
  </rcc>
  <rcc rId="11898" sId="2" numFmtId="4">
    <oc r="G440">
      <f>G441</f>
    </oc>
    <nc r="G440">
      <v>53.8</v>
    </nc>
  </rcc>
  <rcc rId="11899" sId="2" numFmtId="4">
    <oc r="H440">
      <f>H441</f>
    </oc>
    <nc r="H440">
      <v>53.8</v>
    </nc>
  </rcc>
  <rcc rId="11900" sId="2" numFmtId="4">
    <oc r="I440">
      <f>G440-H440</f>
    </oc>
    <nc r="I440">
      <v>0</v>
    </nc>
  </rcc>
  <rcc rId="11901" sId="2" numFmtId="14">
    <oc r="J440">
      <f>IF(G440=0,"-",H440/G440)</f>
    </oc>
    <nc r="J440">
      <v>1</v>
    </nc>
  </rcc>
  <rcc rId="11902" sId="2" numFmtId="4">
    <oc r="G441">
      <f>G442+G443</f>
    </oc>
    <nc r="G441">
      <v>53.8</v>
    </nc>
  </rcc>
  <rcc rId="11903" sId="2" numFmtId="4">
    <oc r="H441">
      <f>H442+H443</f>
    </oc>
    <nc r="H441">
      <v>53.8</v>
    </nc>
  </rcc>
  <rcc rId="11904" sId="2" numFmtId="4">
    <oc r="I441">
      <f>G441-H441</f>
    </oc>
    <nc r="I441">
      <v>0</v>
    </nc>
  </rcc>
  <rcc rId="11905" sId="2" numFmtId="14">
    <oc r="J441">
      <f>IF(G441=0,"-",H441/G441)</f>
    </oc>
    <nc r="J441">
      <v>1</v>
    </nc>
  </rcc>
  <rcc rId="11906" sId="2" numFmtId="4">
    <oc r="I442">
      <f>G442-H442</f>
    </oc>
    <nc r="I442">
      <v>0</v>
    </nc>
  </rcc>
  <rcc rId="11907" sId="2" numFmtId="14">
    <oc r="J442">
      <f>IF(G442=0,"-",H442/G442)</f>
    </oc>
    <nc r="J442">
      <v>1</v>
    </nc>
  </rcc>
  <rcc rId="11908" sId="2" numFmtId="4">
    <oc r="I443">
      <f>G443-H443</f>
    </oc>
    <nc r="I443">
      <v>0</v>
    </nc>
  </rcc>
  <rcc rId="11909" sId="2" numFmtId="14">
    <oc r="J443">
      <f>IF(G443=0,"-",H443/G443)</f>
    </oc>
    <nc r="J443">
      <v>1</v>
    </nc>
  </rcc>
  <rcc rId="11910" sId="2" numFmtId="4">
    <oc r="G444">
      <f>G445</f>
    </oc>
    <nc r="G444">
      <v>44204.5</v>
    </nc>
  </rcc>
  <rcc rId="11911" sId="2" numFmtId="4">
    <oc r="H444">
      <f>H445</f>
    </oc>
    <nc r="H444">
      <v>29076.9</v>
    </nc>
  </rcc>
  <rcc rId="11912" sId="2" numFmtId="4">
    <oc r="I444">
      <f>G444-H444</f>
    </oc>
    <nc r="I444">
      <v>15127.599999999999</v>
    </nc>
  </rcc>
  <rcc rId="11913" sId="2" numFmtId="14">
    <oc r="J444">
      <f>IF(G444=0,"-",H444/G444)</f>
    </oc>
    <nc r="J444">
      <v>0.65778144759017754</v>
    </nc>
  </rcc>
  <rcc rId="11914" sId="2" numFmtId="4">
    <oc r="G445">
      <f>G446</f>
    </oc>
    <nc r="G445">
      <v>44204.5</v>
    </nc>
  </rcc>
  <rcc rId="11915" sId="2" numFmtId="4">
    <oc r="H445">
      <f>H446</f>
    </oc>
    <nc r="H445">
      <v>29076.9</v>
    </nc>
  </rcc>
  <rcc rId="11916" sId="2" numFmtId="4">
    <oc r="I445">
      <f>G445-H445</f>
    </oc>
    <nc r="I445">
      <v>15127.599999999999</v>
    </nc>
  </rcc>
  <rcc rId="11917" sId="2" numFmtId="14">
    <oc r="J445">
      <f>IF(G445=0,"-",H445/G445)</f>
    </oc>
    <nc r="J445">
      <v>0.65778144759017754</v>
    </nc>
  </rcc>
  <rcc rId="11918" sId="2" numFmtId="4">
    <oc r="I446">
      <f>G446-H446</f>
    </oc>
    <nc r="I446">
      <v>15127.599999999999</v>
    </nc>
  </rcc>
  <rcc rId="11919" sId="2" numFmtId="14">
    <oc r="J446">
      <f>IF(G446=0,"-",H446/G446)</f>
    </oc>
    <nc r="J446">
      <v>0.65778144759017754</v>
    </nc>
  </rcc>
  <rcc rId="11920" sId="2" numFmtId="4">
    <oc r="G447">
      <f>G448</f>
    </oc>
    <nc r="G447">
      <v>5379.7</v>
    </nc>
  </rcc>
  <rcc rId="11921" sId="2" numFmtId="4">
    <oc r="H447">
      <f>H448</f>
    </oc>
    <nc r="H447">
      <v>1727.3</v>
    </nc>
  </rcc>
  <rcc rId="11922" sId="2" numFmtId="4">
    <oc r="I447">
      <f>G447-H447</f>
    </oc>
    <nc r="I447">
      <v>3652.3999999999996</v>
    </nc>
  </rcc>
  <rcc rId="11923" sId="2" numFmtId="14">
    <oc r="J447">
      <f>IF(G447=0,"-",H447/G447)</f>
    </oc>
    <nc r="J447">
      <v>0.32107738349722104</v>
    </nc>
  </rcc>
  <rcc rId="11924" sId="2" numFmtId="4">
    <oc r="G448">
      <f>G449</f>
    </oc>
    <nc r="G448">
      <v>5379.7</v>
    </nc>
  </rcc>
  <rcc rId="11925" sId="2" numFmtId="4">
    <oc r="H448">
      <f>H449</f>
    </oc>
    <nc r="H448">
      <v>1727.3</v>
    </nc>
  </rcc>
  <rcc rId="11926" sId="2" numFmtId="4">
    <oc r="I448">
      <f>G448-H448</f>
    </oc>
    <nc r="I448">
      <v>3652.3999999999996</v>
    </nc>
  </rcc>
  <rcc rId="11927" sId="2" numFmtId="14">
    <oc r="J448">
      <f>IF(G448=0,"-",H448/G448)</f>
    </oc>
    <nc r="J448">
      <v>0.32107738349722104</v>
    </nc>
  </rcc>
  <rcc rId="11928" sId="2" numFmtId="4">
    <oc r="I449">
      <f>G449-H449</f>
    </oc>
    <nc r="I449">
      <v>3652.3999999999996</v>
    </nc>
  </rcc>
  <rcc rId="11929" sId="2" numFmtId="14">
    <oc r="J449">
      <f>IF(G449=0,"-",H449/G449)</f>
    </oc>
    <nc r="J449">
      <v>0.32107738349722104</v>
    </nc>
  </rcc>
  <rcc rId="11930" sId="2" numFmtId="4">
    <oc r="G450">
      <f>G451+G456+G460+G462</f>
    </oc>
    <nc r="G450">
      <v>241500.7</v>
    </nc>
  </rcc>
  <rcc rId="11931" sId="2" numFmtId="4">
    <oc r="H450">
      <f>H451+H456+H460+H462</f>
    </oc>
    <nc r="H450">
      <v>209021.2</v>
    </nc>
  </rcc>
  <rcc rId="11932" sId="2" numFmtId="4">
    <oc r="I450">
      <f>G450-H450</f>
    </oc>
    <nc r="I450">
      <v>32479.5</v>
    </nc>
  </rcc>
  <rcc rId="11933" sId="2" numFmtId="14">
    <oc r="J450">
      <f>IF(G450=0,"-",H450/G450)</f>
    </oc>
    <nc r="J450">
      <v>0.86550970659712378</v>
    </nc>
  </rcc>
  <rcc rId="11934" sId="2" numFmtId="4">
    <oc r="G451">
      <f>G452</f>
    </oc>
    <nc r="G451">
      <v>46886.999999999993</v>
    </nc>
  </rcc>
  <rcc rId="11935" sId="2" numFmtId="4">
    <oc r="H451">
      <f>H452</f>
    </oc>
    <nc r="H451">
      <v>44980.7</v>
    </nc>
  </rcc>
  <rcc rId="11936" sId="2" numFmtId="4">
    <oc r="I451">
      <f>G451-H451</f>
    </oc>
    <nc r="I451">
      <v>1906.2999999999956</v>
    </nc>
  </rcc>
  <rcc rId="11937" sId="2" numFmtId="14">
    <oc r="J451">
      <f>IF(G451=0,"-",H451/G451)</f>
    </oc>
    <nc r="J451">
      <v>0.95934267494188163</v>
    </nc>
  </rcc>
  <rcc rId="11938" sId="2" numFmtId="4">
    <oc r="G452">
      <f>G453+G455+G454</f>
    </oc>
    <nc r="G452">
      <v>46886.999999999993</v>
    </nc>
  </rcc>
  <rcc rId="11939" sId="2" numFmtId="4">
    <oc r="H452">
      <f>H453+H455+H454</f>
    </oc>
    <nc r="H452">
      <v>44980.7</v>
    </nc>
  </rcc>
  <rcc rId="11940" sId="2" numFmtId="4">
    <oc r="I452">
      <f>G452-H452</f>
    </oc>
    <nc r="I452">
      <v>1906.2999999999956</v>
    </nc>
  </rcc>
  <rcc rId="11941" sId="2" numFmtId="14">
    <oc r="J452">
      <f>IF(G452=0,"-",H452/G452)</f>
    </oc>
    <nc r="J452">
      <v>0.95934267494188163</v>
    </nc>
  </rcc>
  <rcc rId="11942" sId="2" numFmtId="4">
    <oc r="I453">
      <f>G453-H453</f>
    </oc>
    <nc r="I453">
      <v>763.09999999999854</v>
    </nc>
  </rcc>
  <rcc rId="11943" sId="2" numFmtId="14">
    <oc r="J453">
      <f>IF(G453=0,"-",H453/G453)</f>
    </oc>
    <nc r="J453">
      <v>0.97856322178118249</v>
    </nc>
  </rcc>
  <rcc rId="11944" sId="2" numFmtId="4">
    <oc r="I454">
      <f>G454-H454</f>
    </oc>
    <nc r="I454">
      <v>9.9999999999909051E-2</v>
    </nc>
  </rcc>
  <rcc rId="11945" sId="2" numFmtId="14">
    <oc r="J454">
      <f>IF(G454=0,"-",H454/G454)</f>
    </oc>
    <nc r="J454">
      <v>0.99992764633528697</v>
    </nc>
  </rcc>
  <rcc rId="11946" sId="2" numFmtId="4">
    <oc r="I455">
      <f>G455-H455</f>
    </oc>
    <nc r="I455">
      <v>1143.1000000000004</v>
    </nc>
  </rcc>
  <rcc rId="11947" sId="2" numFmtId="14">
    <oc r="J455">
      <f>IF(G455=0,"-",H455/G455)</f>
    </oc>
    <nc r="J455">
      <v>0.88461926679586556</v>
    </nc>
  </rcc>
  <rcc rId="11948" sId="2" numFmtId="4">
    <oc r="G456">
      <f>G457</f>
    </oc>
    <nc r="G456">
      <v>39426.800000000003</v>
    </nc>
  </rcc>
  <rcc rId="11949" sId="2" numFmtId="4">
    <oc r="H456">
      <f>H457</f>
    </oc>
    <nc r="H456">
      <v>20161.100000000002</v>
    </nc>
  </rcc>
  <rcc rId="11950" sId="2" numFmtId="4">
    <oc r="I456">
      <f>G456-H456</f>
    </oc>
    <nc r="I456">
      <v>19265.7</v>
    </nc>
  </rcc>
  <rcc rId="11951" sId="2" numFmtId="14">
    <oc r="J456">
      <f>IF(G456=0,"-",H456/G456)</f>
    </oc>
    <nc r="J456">
      <v>0.51135522030699931</v>
    </nc>
  </rcc>
  <rcc rId="11952" sId="2" numFmtId="4">
    <oc r="G457">
      <f>G458+G459</f>
    </oc>
    <nc r="G457">
      <v>39426.800000000003</v>
    </nc>
  </rcc>
  <rcc rId="11953" sId="2" numFmtId="4">
    <oc r="H457">
      <f>H458+H459</f>
    </oc>
    <nc r="H457">
      <v>20161.100000000002</v>
    </nc>
  </rcc>
  <rcc rId="11954" sId="2" numFmtId="4">
    <oc r="I457">
      <f>G457-H457</f>
    </oc>
    <nc r="I457">
      <v>19265.7</v>
    </nc>
  </rcc>
  <rcc rId="11955" sId="2" numFmtId="14">
    <oc r="J457">
      <f>IF(G457=0,"-",H457/G457)</f>
    </oc>
    <nc r="J457">
      <v>0.51135522030699931</v>
    </nc>
  </rcc>
  <rcc rId="11956" sId="2" numFmtId="4">
    <oc r="I458">
      <f>G458-H458</f>
    </oc>
    <nc r="I458">
      <v>19222.100000000002</v>
    </nc>
  </rcc>
  <rcc rId="11957" sId="2" numFmtId="14">
    <oc r="J458">
      <f>IF(G458=0,"-",H458/G458)</f>
    </oc>
    <nc r="J458">
      <v>0.50917452276139596</v>
    </nc>
  </rcc>
  <rcc rId="11958" sId="2" numFmtId="4">
    <oc r="I459">
      <f>G459-H459</f>
    </oc>
    <nc r="I459">
      <v>43.599999999999994</v>
    </nc>
  </rcc>
  <rcc rId="11959" sId="2" numFmtId="14">
    <oc r="J459">
      <f>IF(G459=0,"-",H459/G459)</f>
    </oc>
    <nc r="J459">
      <v>0.83484848484848484</v>
    </nc>
  </rcc>
  <rcc rId="11960" sId="2" numFmtId="4">
    <oc r="G460">
      <f>G461</f>
    </oc>
    <nc r="G460">
      <v>27509.8</v>
    </nc>
  </rcc>
  <rcc rId="11961" sId="2" numFmtId="4">
    <oc r="H460">
      <f>H461</f>
    </oc>
    <nc r="H460">
      <v>27509.8</v>
    </nc>
  </rcc>
  <rcc rId="11962" sId="2" numFmtId="4">
    <oc r="I460">
      <f>G460-H460</f>
    </oc>
    <nc r="I460">
      <v>0</v>
    </nc>
  </rcc>
  <rcc rId="11963" sId="2" numFmtId="14">
    <oc r="J460">
      <f>IF(G460=0,"-",H460/G460)</f>
    </oc>
    <nc r="J460">
      <v>1</v>
    </nc>
  </rcc>
  <rcc rId="11964" sId="2" numFmtId="4">
    <oc r="I461">
      <f>G461-H461</f>
    </oc>
    <nc r="I461">
      <v>0</v>
    </nc>
  </rcc>
  <rcc rId="11965" sId="2" numFmtId="14">
    <oc r="J461">
      <f>IF(G461=0,"-",H461/G461)</f>
    </oc>
    <nc r="J461">
      <v>1</v>
    </nc>
  </rcc>
  <rcc rId="11966" sId="2" numFmtId="4">
    <oc r="G462">
      <f>G463</f>
    </oc>
    <nc r="G462">
      <v>127677.1</v>
    </nc>
  </rcc>
  <rcc rId="11967" sId="2" numFmtId="4">
    <oc r="H462">
      <f>H463</f>
    </oc>
    <nc r="H462">
      <v>116369.60000000001</v>
    </nc>
  </rcc>
  <rcc rId="11968" sId="2" numFmtId="4">
    <oc r="I462">
      <f>G462-H462</f>
    </oc>
    <nc r="I462">
      <v>11307.5</v>
    </nc>
  </rcc>
  <rcc rId="11969" sId="2" numFmtId="14">
    <oc r="J462">
      <f>IF(G462=0,"-",H462/G462)</f>
    </oc>
    <nc r="J462">
      <v>0.91143674159265831</v>
    </nc>
  </rcc>
  <rcc rId="11970" sId="2" numFmtId="4">
    <oc r="G463">
      <f>G464</f>
    </oc>
    <nc r="G463">
      <v>127677.1</v>
    </nc>
  </rcc>
  <rcc rId="11971" sId="2" numFmtId="4">
    <oc r="H463">
      <f>H464</f>
    </oc>
    <nc r="H463">
      <v>116369.60000000001</v>
    </nc>
  </rcc>
  <rcc rId="11972" sId="2" numFmtId="4">
    <oc r="I463">
      <f>G463-H463</f>
    </oc>
    <nc r="I463">
      <v>11307.5</v>
    </nc>
  </rcc>
  <rcc rId="11973" sId="2" numFmtId="14">
    <oc r="J463">
      <f>IF(G463=0,"-",H463/G463)</f>
    </oc>
    <nc r="J463">
      <v>0.91143674159265831</v>
    </nc>
  </rcc>
  <rcc rId="11974" sId="2" numFmtId="4">
    <oc r="I464">
      <f>G464-H464</f>
    </oc>
    <nc r="I464">
      <v>11307.5</v>
    </nc>
  </rcc>
  <rcc rId="11975" sId="2" numFmtId="14">
    <oc r="J464">
      <f>IF(G464=0,"-",H464/G464)</f>
    </oc>
    <nc r="J464">
      <v>0.91143674159265831</v>
    </nc>
  </rcc>
  <rcc rId="11976" sId="2" numFmtId="4">
    <oc r="G465">
      <f>G466+G477+G484</f>
    </oc>
    <nc r="G465">
      <v>1603245.0999999999</v>
    </nc>
  </rcc>
  <rcc rId="11977" sId="2" numFmtId="4">
    <oc r="H465">
      <f>H466+H477+H484</f>
    </oc>
    <nc r="H465">
      <v>1473617.4000000001</v>
    </nc>
  </rcc>
  <rcc rId="11978" sId="2" numFmtId="4">
    <oc r="I465">
      <f>G465-H465</f>
    </oc>
    <nc r="I465">
      <v>129627.69999999972</v>
    </nc>
  </rcc>
  <rcc rId="11979" sId="2" numFmtId="14">
    <oc r="J465">
      <f>IF(G465=0,"-",H465/G465)</f>
    </oc>
    <nc r="J465">
      <v>0.91914667320673571</v>
    </nc>
  </rcc>
  <rcc rId="11980" sId="2" numFmtId="4">
    <oc r="G466">
      <f>G467+G470+G473</f>
    </oc>
    <nc r="G466">
      <v>1472151.5</v>
    </nc>
  </rcc>
  <rcc rId="11981" sId="2" numFmtId="4">
    <oc r="H466">
      <f>H467+H470+H473</f>
    </oc>
    <nc r="H466">
      <v>1345710.1</v>
    </nc>
  </rcc>
  <rcc rId="11982" sId="2" numFmtId="4">
    <oc r="I466">
      <f>G466-H466</f>
    </oc>
    <nc r="I466">
      <v>126441.39999999991</v>
    </nc>
  </rcc>
  <rcc rId="11983" sId="2" numFmtId="14">
    <oc r="J466">
      <f>IF(G466=0,"-",H466/G466)</f>
    </oc>
    <nc r="J466">
      <v>0.91411114956578865</v>
    </nc>
  </rcc>
  <rcc rId="11984" sId="2" numFmtId="4">
    <oc r="G467">
      <f>G468</f>
    </oc>
    <nc r="G467">
      <v>233495.6</v>
    </nc>
  </rcc>
  <rcc rId="11985" sId="2" numFmtId="4">
    <oc r="H467">
      <f>H468</f>
    </oc>
    <nc r="H467">
      <v>164082.4</v>
    </nc>
  </rcc>
  <rcc rId="11986" sId="2" numFmtId="4">
    <oc r="I467">
      <f>G467-H467</f>
    </oc>
    <nc r="I467">
      <v>69413.200000000012</v>
    </nc>
  </rcc>
  <rcc rId="11987" sId="2" numFmtId="14">
    <oc r="J467">
      <f>IF(G467=0,"-",H467/G467)</f>
    </oc>
    <nc r="J467">
      <v>0.70272159304072535</v>
    </nc>
  </rcc>
  <rcc rId="11988" sId="2" numFmtId="4">
    <oc r="G468">
      <f>G469</f>
    </oc>
    <nc r="G468">
      <v>233495.6</v>
    </nc>
  </rcc>
  <rcc rId="11989" sId="2" numFmtId="4">
    <oc r="H468">
      <f>H469</f>
    </oc>
    <nc r="H468">
      <v>164082.4</v>
    </nc>
  </rcc>
  <rcc rId="11990" sId="2" numFmtId="4">
    <oc r="I468">
      <f>G468-H468</f>
    </oc>
    <nc r="I468">
      <v>69413.200000000012</v>
    </nc>
  </rcc>
  <rcc rId="11991" sId="2" numFmtId="14">
    <oc r="J468">
      <f>IF(G468=0,"-",H468/G468)</f>
    </oc>
    <nc r="J468">
      <v>0.70272159304072535</v>
    </nc>
  </rcc>
  <rcc rId="11992" sId="2" numFmtId="4">
    <oc r="I469">
      <f>G469-H469</f>
    </oc>
    <nc r="I469">
      <v>69413.200000000012</v>
    </nc>
  </rcc>
  <rcc rId="11993" sId="2" numFmtId="14">
    <oc r="J469">
      <f>IF(G469=0,"-",H469/G469)</f>
    </oc>
    <nc r="J469">
      <v>0.70272159304072535</v>
    </nc>
  </rcc>
  <rcc rId="11994" sId="2" numFmtId="4">
    <oc r="G470">
      <f>G471</f>
    </oc>
    <nc r="G470">
      <v>8993.2000000000007</v>
    </nc>
  </rcc>
  <rcc rId="11995" sId="2" numFmtId="4">
    <oc r="H470">
      <f>H471</f>
    </oc>
    <nc r="H470">
      <v>1596.2</v>
    </nc>
  </rcc>
  <rcc rId="11996" sId="2" numFmtId="4">
    <oc r="I470">
      <f>G470-H470</f>
    </oc>
    <nc r="I470">
      <v>7397.0000000000009</v>
    </nc>
  </rcc>
  <rcc rId="11997" sId="2" numFmtId="14">
    <oc r="J470">
      <f>IF(G470=0,"-",H470/G470)</f>
    </oc>
    <nc r="J470">
      <v>0.17748965885335585</v>
    </nc>
  </rcc>
  <rcc rId="11998" sId="2" numFmtId="4">
    <oc r="G471">
      <f>G472</f>
    </oc>
    <nc r="G471">
      <v>8993.2000000000007</v>
    </nc>
  </rcc>
  <rcc rId="11999" sId="2" numFmtId="4">
    <oc r="H471">
      <f>H472</f>
    </oc>
    <nc r="H471">
      <v>1596.2</v>
    </nc>
  </rcc>
  <rcc rId="12000" sId="2" numFmtId="4">
    <oc r="I471">
      <f>G471-H471</f>
    </oc>
    <nc r="I471">
      <v>7397.0000000000009</v>
    </nc>
  </rcc>
  <rcc rId="12001" sId="2" numFmtId="14">
    <oc r="J471">
      <f>IF(G471=0,"-",H471/G471)</f>
    </oc>
    <nc r="J471">
      <v>0.17748965885335585</v>
    </nc>
  </rcc>
  <rcc rId="12002" sId="2" numFmtId="4">
    <oc r="I472">
      <f>G472-H472</f>
    </oc>
    <nc r="I472">
      <v>7397.0000000000009</v>
    </nc>
  </rcc>
  <rcc rId="12003" sId="2" numFmtId="14">
    <oc r="J472">
      <f>IF(G472=0,"-",H472/G472)</f>
    </oc>
    <nc r="J472">
      <v>0.17748965885335585</v>
    </nc>
  </rcc>
  <rcc rId="12004" sId="2" numFmtId="4">
    <oc r="G473">
      <f>G474</f>
    </oc>
    <nc r="G473">
      <v>1229662.7</v>
    </nc>
  </rcc>
  <rcc rId="12005" sId="2" numFmtId="4">
    <oc r="H473">
      <f>H474</f>
    </oc>
    <nc r="H473">
      <v>1180031.5</v>
    </nc>
  </rcc>
  <rcc rId="12006" sId="2" numFmtId="4">
    <oc r="I473">
      <f>G473-H473</f>
    </oc>
    <nc r="I473">
      <v>49631.199999999953</v>
    </nc>
  </rcc>
  <rcc rId="12007" sId="2" numFmtId="14">
    <oc r="J473">
      <f>IF(G473=0,"-",H473/G473)</f>
    </oc>
    <nc r="J473">
      <v>0.95963836261765123</v>
    </nc>
  </rcc>
  <rcc rId="12008" sId="2" numFmtId="4">
    <oc r="G474">
      <f>G475+G476</f>
    </oc>
    <nc r="G474">
      <v>1229662.7</v>
    </nc>
  </rcc>
  <rcc rId="12009" sId="2" numFmtId="4">
    <oc r="H474">
      <f>H475+H476</f>
    </oc>
    <nc r="H474">
      <v>1180031.5</v>
    </nc>
  </rcc>
  <rcc rId="12010" sId="2" numFmtId="4">
    <oc r="I474">
      <f>G474-H474</f>
    </oc>
    <nc r="I474">
      <v>49631.199999999953</v>
    </nc>
  </rcc>
  <rcc rId="12011" sId="2" numFmtId="14">
    <oc r="J474">
      <f>IF(G474=0,"-",H474/G474)</f>
    </oc>
    <nc r="J474">
      <v>0.95963836261765123</v>
    </nc>
  </rcc>
  <rcc rId="12012" sId="2" numFmtId="4">
    <oc r="I475">
      <f>G475-H475</f>
    </oc>
    <nc r="I475">
      <v>48247.5</v>
    </nc>
  </rcc>
  <rcc rId="12013" sId="2" numFmtId="14">
    <oc r="J475">
      <f>IF(G475=0,"-",H475/G475)</f>
    </oc>
    <nc r="J475">
      <v>0.95986861843658833</v>
    </nc>
  </rcc>
  <rcc rId="12014" sId="2" numFmtId="4">
    <oc r="I476">
      <f>G476-H476</f>
    </oc>
    <nc r="I476">
      <v>1383.7000000000007</v>
    </nc>
  </rcc>
  <rcc rId="12015" sId="2" numFmtId="14">
    <oc r="J476">
      <f>IF(G476=0,"-",H476/G476)</f>
    </oc>
    <nc r="J476">
      <v>0.94954419486581099</v>
    </nc>
  </rcc>
  <rcc rId="12016" sId="2" numFmtId="4">
    <oc r="G477">
      <f>G478+G481</f>
    </oc>
    <nc r="G477">
      <v>7244.2</v>
    </nc>
  </rcc>
  <rcc rId="12017" sId="2" numFmtId="4">
    <oc r="H477">
      <f>H478+H481</f>
    </oc>
    <nc r="H477">
      <v>6987.2</v>
    </nc>
  </rcc>
  <rcc rId="12018" sId="2" numFmtId="4">
    <oc r="I477">
      <f>G477-H477</f>
    </oc>
    <nc r="I477">
      <v>257</v>
    </nc>
  </rcc>
  <rcc rId="12019" sId="2" numFmtId="14">
    <oc r="J477">
      <f>IF(G477=0,"-",H477/G477)</f>
    </oc>
    <nc r="J477">
      <v>0.96452334281218077</v>
    </nc>
  </rcc>
  <rcc rId="12020" sId="2" numFmtId="4">
    <oc r="G478">
      <f>G479</f>
    </oc>
    <nc r="G478">
      <v>7.5</v>
    </nc>
  </rcc>
  <rcc rId="12021" sId="2" numFmtId="4">
    <oc r="H478">
      <f>H479</f>
    </oc>
    <nc r="H478">
      <v>7.5</v>
    </nc>
  </rcc>
  <rcc rId="12022" sId="2" numFmtId="4">
    <oc r="I478">
      <f>G478-H478</f>
    </oc>
    <nc r="I478">
      <v>0</v>
    </nc>
  </rcc>
  <rcc rId="12023" sId="2" numFmtId="14">
    <oc r="J478">
      <f>IF(G478=0,"-",H478/G478)</f>
    </oc>
    <nc r="J478">
      <v>1</v>
    </nc>
  </rcc>
  <rcc rId="12024" sId="2" numFmtId="4">
    <oc r="G479">
      <f>G480</f>
    </oc>
    <nc r="G479">
      <v>7.5</v>
    </nc>
  </rcc>
  <rcc rId="12025" sId="2" numFmtId="4">
    <oc r="H479">
      <f>H480</f>
    </oc>
    <nc r="H479">
      <v>7.5</v>
    </nc>
  </rcc>
  <rcc rId="12026" sId="2" numFmtId="4">
    <oc r="I479">
      <f>G479-H479</f>
    </oc>
    <nc r="I479">
      <v>0</v>
    </nc>
  </rcc>
  <rcc rId="12027" sId="2" numFmtId="14">
    <oc r="J479">
      <f>IF(G479=0,"-",H479/G479)</f>
    </oc>
    <nc r="J479">
      <v>1</v>
    </nc>
  </rcc>
  <rcc rId="12028" sId="2" numFmtId="4">
    <oc r="I480">
      <f>G480-H480</f>
    </oc>
    <nc r="I480">
      <v>0</v>
    </nc>
  </rcc>
  <rcc rId="12029" sId="2" numFmtId="14">
    <oc r="J480">
      <f>IF(G480=0,"-",H480/G480)</f>
    </oc>
    <nc r="J480">
      <v>1</v>
    </nc>
  </rcc>
  <rcc rId="12030" sId="2" numFmtId="4">
    <oc r="G481">
      <f>G482</f>
    </oc>
    <nc r="G481">
      <v>7236.7</v>
    </nc>
  </rcc>
  <rcc rId="12031" sId="2" numFmtId="4">
    <oc r="H481">
      <f>H482</f>
    </oc>
    <nc r="H481">
      <v>6979.7</v>
    </nc>
  </rcc>
  <rcc rId="12032" sId="2" numFmtId="4">
    <oc r="I481">
      <f>G481-H481</f>
    </oc>
    <nc r="I481">
      <v>257</v>
    </nc>
  </rcc>
  <rcc rId="12033" sId="2" numFmtId="14">
    <oc r="J481">
      <f>IF(G481=0,"-",H481/G481)</f>
    </oc>
    <nc r="J481">
      <v>0.96448657537275273</v>
    </nc>
  </rcc>
  <rcc rId="12034" sId="2" numFmtId="4">
    <oc r="G482">
      <f>G483</f>
    </oc>
    <nc r="G482">
      <v>7236.7</v>
    </nc>
  </rcc>
  <rcc rId="12035" sId="2" numFmtId="4">
    <oc r="H482">
      <f>H483</f>
    </oc>
    <nc r="H482">
      <v>6979.7</v>
    </nc>
  </rcc>
  <rcc rId="12036" sId="2" numFmtId="4">
    <oc r="I482">
      <f>G482-H482</f>
    </oc>
    <nc r="I482">
      <v>257</v>
    </nc>
  </rcc>
  <rcc rId="12037" sId="2" numFmtId="14">
    <oc r="J482">
      <f>IF(G482=0,"-",H482/G482)</f>
    </oc>
    <nc r="J482">
      <v>0.96448657537275273</v>
    </nc>
  </rcc>
  <rcc rId="12038" sId="2" numFmtId="4">
    <oc r="I483">
      <f>G483-H483</f>
    </oc>
    <nc r="I483">
      <v>257</v>
    </nc>
  </rcc>
  <rcc rId="12039" sId="2" numFmtId="14">
    <oc r="J483">
      <f>IF(G483=0,"-",H483/G483)</f>
    </oc>
    <nc r="J483">
      <v>0.96448657537275273</v>
    </nc>
  </rcc>
  <rcc rId="12040" sId="2" numFmtId="4">
    <oc r="G484">
      <f>G485+G494+G498</f>
    </oc>
    <nc r="G484">
      <v>123849.40000000001</v>
    </nc>
  </rcc>
  <rcc rId="12041" sId="2" numFmtId="4">
    <oc r="H484">
      <f>H485+H494+H498</f>
    </oc>
    <nc r="H484">
      <v>120920.09999999999</v>
    </nc>
  </rcc>
  <rcc rId="12042" sId="2" numFmtId="4">
    <oc r="I484">
      <f>G484-H484</f>
    </oc>
    <nc r="I484">
      <v>2929.3000000000175</v>
    </nc>
  </rcc>
  <rcc rId="12043" sId="2" numFmtId="14">
    <oc r="J484">
      <f>IF(G484=0,"-",H484/G484)</f>
    </oc>
    <nc r="J484">
      <v>0.97634788703053854</v>
    </nc>
  </rcc>
  <rcc rId="12044" sId="2" numFmtId="4">
    <oc r="G485">
      <f>G486+G490</f>
    </oc>
    <nc r="G485">
      <v>114107.80000000002</v>
    </nc>
  </rcc>
  <rcc rId="12045" sId="2" numFmtId="4">
    <oc r="H485">
      <f>H486+H490</f>
    </oc>
    <nc r="H485">
      <v>111954.5</v>
    </nc>
  </rcc>
  <rcc rId="12046" sId="2" numFmtId="4">
    <oc r="I485">
      <f>G485-H485</f>
    </oc>
    <nc r="I485">
      <v>2153.3000000000175</v>
    </nc>
  </rcc>
  <rcc rId="12047" sId="2" numFmtId="14">
    <oc r="J485">
      <f>IF(G485=0,"-",H485/G485)</f>
    </oc>
    <nc r="J485">
      <v>0.98112924795675649</v>
    </nc>
  </rcc>
  <rcc rId="12048" sId="2" numFmtId="4">
    <oc r="G486">
      <f>G487+G488+G489</f>
    </oc>
    <nc r="G486">
      <v>68028.400000000009</v>
    </nc>
  </rcc>
  <rcc rId="12049" sId="2" numFmtId="4">
    <oc r="H486">
      <f>H487+H488+H489</f>
    </oc>
    <nc r="H486">
      <v>66721</v>
    </nc>
  </rcc>
  <rcc rId="12050" sId="2" numFmtId="4">
    <oc r="I486">
      <f>G486-H486</f>
    </oc>
    <nc r="I486">
      <v>1307.4000000000087</v>
    </nc>
  </rcc>
  <rcc rId="12051" sId="2" numFmtId="14">
    <oc r="J486">
      <f>IF(G486=0,"-",H486/G486)</f>
    </oc>
    <nc r="J486">
      <v>0.98078155593840211</v>
    </nc>
  </rcc>
  <rcc rId="12052" sId="2" numFmtId="4">
    <oc r="I487">
      <f>G487-H487</f>
    </oc>
    <nc r="I487">
      <v>11.700000000004366</v>
    </nc>
  </rcc>
  <rcc rId="12053" sId="2" numFmtId="14">
    <oc r="J487">
      <f>IF(G487=0,"-",H487/G487)</f>
    </oc>
    <nc r="J487">
      <v>0.99977223972061402</v>
    </nc>
  </rcc>
  <rcc rId="12054" sId="2" numFmtId="4">
    <oc r="I488">
      <f>G488-H488</f>
    </oc>
    <nc r="I488">
      <v>18.900000000000091</v>
    </nc>
  </rcc>
  <rcc rId="12055" sId="2" numFmtId="14">
    <oc r="J488">
      <f>IF(G488=0,"-",H488/G488)</f>
    </oc>
    <nc r="J488">
      <v>0.98761792452830188</v>
    </nc>
  </rcc>
  <rcc rId="12056" sId="2" numFmtId="4">
    <oc r="I489">
      <f>G489-H489</f>
    </oc>
    <nc r="I489">
      <v>1276.8000000000011</v>
    </nc>
  </rcc>
  <rcc rId="12057" sId="2" numFmtId="14">
    <oc r="J489">
      <f>IF(G489=0,"-",H489/G489)</f>
    </oc>
    <nc r="J489">
      <v>0.91562363701246341</v>
    </nc>
  </rcc>
  <rcc rId="12058" sId="2" numFmtId="4">
    <oc r="G490">
      <f>G491+G492+G493</f>
    </oc>
    <nc r="G490">
      <v>46079.400000000009</v>
    </nc>
  </rcc>
  <rcc rId="12059" sId="2" numFmtId="4">
    <oc r="H490">
      <f>H491+H492+H493</f>
    </oc>
    <nc r="H490">
      <v>45233.5</v>
    </nc>
  </rcc>
  <rcc rId="12060" sId="2" numFmtId="4">
    <oc r="I490">
      <f>G490-H490</f>
    </oc>
    <nc r="I490">
      <v>845.90000000000873</v>
    </nc>
  </rcc>
  <rcc rId="12061" sId="2" numFmtId="14">
    <oc r="J490">
      <f>IF(G490=0,"-",H490/G490)</f>
    </oc>
    <nc r="J490">
      <v>0.98164255610967133</v>
    </nc>
  </rcc>
  <rcc rId="12062" sId="2" numFmtId="4">
    <oc r="I491">
      <f>G491-H491</f>
    </oc>
    <nc r="I491">
      <v>101.09999999999854</v>
    </nc>
  </rcc>
  <rcc rId="12063" sId="2" numFmtId="14">
    <oc r="J491">
      <f>IF(G491=0,"-",H491/G491)</f>
    </oc>
    <nc r="J491">
      <v>0.99711216290714655</v>
    </nc>
  </rcc>
  <rcc rId="12064" sId="2" numFmtId="4">
    <oc r="I492">
      <f>G492-H492</f>
    </oc>
    <nc r="I492">
      <v>257.39999999999986</v>
    </nc>
  </rcc>
  <rcc rId="12065" sId="2" numFmtId="14">
    <oc r="J492">
      <f>IF(G492=0,"-",H492/G492)</f>
    </oc>
    <nc r="J492">
      <v>0.82826261008807056</v>
    </nc>
  </rcc>
  <rcc rId="12066" sId="2" numFmtId="4">
    <oc r="I493">
      <f>G493-H493</f>
    </oc>
    <nc r="I493">
      <v>487.40000000000146</v>
    </nc>
  </rcc>
  <rcc rId="12067" sId="2" numFmtId="14">
    <oc r="J493">
      <f>IF(G493=0,"-",H493/G493)</f>
    </oc>
    <nc r="J493">
      <v>0.94907905596706943</v>
    </nc>
  </rcc>
  <rcc rId="12068" sId="2" numFmtId="4">
    <oc r="G494">
      <f>G495</f>
    </oc>
    <nc r="G494">
      <v>9293.9</v>
    </nc>
  </rcc>
  <rcc rId="12069" sId="2" numFmtId="4">
    <oc r="H494">
      <f>H495</f>
    </oc>
    <nc r="H494">
      <v>8528.2000000000007</v>
    </nc>
  </rcc>
  <rcc rId="12070" sId="2" numFmtId="4">
    <oc r="I494">
      <f>G494-H494</f>
    </oc>
    <nc r="I494">
      <v>765.69999999999891</v>
    </nc>
  </rcc>
  <rcc rId="12071" sId="2" numFmtId="14">
    <oc r="J494">
      <f>IF(G494=0,"-",H494/G494)</f>
    </oc>
    <nc r="J494">
      <v>0.91761262763748275</v>
    </nc>
  </rcc>
  <rcc rId="12072" sId="2" numFmtId="4">
    <oc r="G495">
      <f>G496+G497</f>
    </oc>
    <nc r="G495">
      <v>9293.9</v>
    </nc>
  </rcc>
  <rcc rId="12073" sId="2" numFmtId="4">
    <oc r="H495">
      <f>H496+H497</f>
    </oc>
    <nc r="H495">
      <v>8528.2000000000007</v>
    </nc>
  </rcc>
  <rcc rId="12074" sId="2" numFmtId="4">
    <oc r="I495">
      <f>G495-H495</f>
    </oc>
    <nc r="I495">
      <v>765.69999999999891</v>
    </nc>
  </rcc>
  <rcc rId="12075" sId="2" numFmtId="14">
    <oc r="J495">
      <f>IF(G495=0,"-",H495/G495)</f>
    </oc>
    <nc r="J495">
      <v>0.91761262763748275</v>
    </nc>
  </rcc>
  <rcc rId="12076" sId="2" numFmtId="4">
    <oc r="I496">
      <f>G496-H496</f>
    </oc>
    <nc r="I496">
      <v>577.69999999999891</v>
    </nc>
  </rcc>
  <rcc rId="12077" sId="2" numFmtId="14">
    <oc r="J496">
      <f>IF(G496=0,"-",H496/G496)</f>
    </oc>
    <nc r="J496">
      <v>0.932478552560836</v>
    </nc>
  </rcc>
  <rcc rId="12078" sId="2" numFmtId="4">
    <oc r="I497">
      <f>G497-H497</f>
    </oc>
    <nc r="I497">
      <v>188</v>
    </nc>
  </rcc>
  <rcc rId="12079" sId="2" numFmtId="14">
    <oc r="J497">
      <f>IF(G497=0,"-",H497/G497)</f>
    </oc>
    <nc r="J497">
      <v>0.74529196585828483</v>
    </nc>
  </rcc>
  <rcc rId="12080" sId="2" numFmtId="4">
    <oc r="G498">
      <f>G499</f>
    </oc>
    <nc r="G498">
      <v>447.7</v>
    </nc>
  </rcc>
  <rcc rId="12081" sId="2" numFmtId="4">
    <oc r="H498">
      <f>H499</f>
    </oc>
    <nc r="H498">
      <v>437.4</v>
    </nc>
  </rcc>
  <rcc rId="12082" sId="2" numFmtId="4">
    <oc r="I498">
      <f>G498-H498</f>
    </oc>
    <nc r="I498">
      <v>10.300000000000011</v>
    </nc>
  </rcc>
  <rcc rId="12083" sId="2" numFmtId="14">
    <oc r="J498">
      <f>IF(G498=0,"-",H498/G498)</f>
    </oc>
    <nc r="J498">
      <v>0.97699352244806792</v>
    </nc>
  </rcc>
  <rcc rId="12084" sId="2" numFmtId="4">
    <oc r="G499">
      <f>G500</f>
    </oc>
    <nc r="G499">
      <v>447.7</v>
    </nc>
  </rcc>
  <rcc rId="12085" sId="2" numFmtId="4">
    <oc r="H499">
      <f>H500</f>
    </oc>
    <nc r="H499">
      <v>437.4</v>
    </nc>
  </rcc>
  <rcc rId="12086" sId="2" numFmtId="4">
    <oc r="I499">
      <f>G499-H499</f>
    </oc>
    <nc r="I499">
      <v>10.300000000000011</v>
    </nc>
  </rcc>
  <rcc rId="12087" sId="2" numFmtId="14">
    <oc r="J499">
      <f>IF(G499=0,"-",H499/G499)</f>
    </oc>
    <nc r="J499">
      <v>0.97699352244806792</v>
    </nc>
  </rcc>
  <rcc rId="12088" sId="2" numFmtId="4">
    <oc r="I500">
      <f>G500-H500</f>
    </oc>
    <nc r="I500">
      <v>10.300000000000011</v>
    </nc>
  </rcc>
  <rcc rId="12089" sId="2" numFmtId="14">
    <oc r="J500">
      <f>IF(G500=0,"-",H500/G500)</f>
    </oc>
    <nc r="J500">
      <v>0.97699352244806792</v>
    </nc>
  </rcc>
  <rcc rId="12090" sId="2" numFmtId="4">
    <oc r="G501">
      <f>G502+G507</f>
    </oc>
    <nc r="G501">
      <v>135676.70000000001</v>
    </nc>
  </rcc>
  <rcc rId="12091" sId="2" numFmtId="4">
    <oc r="H501">
      <f>H502+H507</f>
    </oc>
    <nc r="H501">
      <v>127908.69999999998</v>
    </nc>
  </rcc>
  <rcc rId="12092" sId="2" numFmtId="4">
    <oc r="I501">
      <f>G501-H501</f>
    </oc>
    <nc r="I501">
      <v>7768.0000000000291</v>
    </nc>
  </rcc>
  <rcc rId="12093" sId="2" numFmtId="14">
    <oc r="J501">
      <f>IF(G501=0,"-",H501/G501)</f>
    </oc>
    <nc r="J501">
      <v>0.94274624898748249</v>
    </nc>
  </rcc>
  <rcc rId="12094" sId="2" numFmtId="4">
    <oc r="G502">
      <f>G503</f>
    </oc>
    <nc r="G502">
      <v>58495.5</v>
    </nc>
  </rcc>
  <rcc rId="12095" sId="2" numFmtId="4">
    <oc r="H502">
      <f>H503</f>
    </oc>
    <nc r="H502">
      <v>51354.1</v>
    </nc>
  </rcc>
  <rcc rId="12096" sId="2" numFmtId="4">
    <oc r="I502">
      <f>G502-H502</f>
    </oc>
    <nc r="I502">
      <v>7141.4000000000015</v>
    </nc>
  </rcc>
  <rcc rId="12097" sId="2" numFmtId="14">
    <oc r="J502">
      <f>IF(G502=0,"-",H502/G502)</f>
    </oc>
    <nc r="J502">
      <v>0.87791539520134021</v>
    </nc>
  </rcc>
  <rcc rId="12098" sId="2" numFmtId="4">
    <oc r="G503">
      <f>G504</f>
    </oc>
    <nc r="G503">
      <v>58495.5</v>
    </nc>
  </rcc>
  <rcc rId="12099" sId="2" numFmtId="4">
    <oc r="H503">
      <f>H504</f>
    </oc>
    <nc r="H503">
      <v>51354.1</v>
    </nc>
  </rcc>
  <rcc rId="12100" sId="2" numFmtId="4">
    <oc r="I503">
      <f>G503-H503</f>
    </oc>
    <nc r="I503">
      <v>7141.4000000000015</v>
    </nc>
  </rcc>
  <rcc rId="12101" sId="2" numFmtId="14">
    <oc r="J503">
      <f>IF(G503=0,"-",H503/G503)</f>
    </oc>
    <nc r="J503">
      <v>0.87791539520134021</v>
    </nc>
  </rcc>
  <rcc rId="12102" sId="2" numFmtId="4">
    <oc r="G504">
      <f>G505+G506</f>
    </oc>
    <nc r="G504">
      <v>58495.5</v>
    </nc>
  </rcc>
  <rcc rId="12103" sId="2" numFmtId="4">
    <oc r="H504">
      <f>H505+H506</f>
    </oc>
    <nc r="H504">
      <v>51354.1</v>
    </nc>
  </rcc>
  <rcc rId="12104" sId="2" numFmtId="4">
    <oc r="I504">
      <f>G504-H504</f>
    </oc>
    <nc r="I504">
      <v>7141.4000000000015</v>
    </nc>
  </rcc>
  <rcc rId="12105" sId="2" numFmtId="14">
    <oc r="J504">
      <f>IF(G504=0,"-",H504/G504)</f>
    </oc>
    <nc r="J504">
      <v>0.87791539520134021</v>
    </nc>
  </rcc>
  <rcc rId="12106" sId="2" numFmtId="4">
    <oc r="I505">
      <f>G505-H505</f>
    </oc>
    <nc r="I505">
      <v>2047.0999999999985</v>
    </nc>
  </rcc>
  <rcc rId="12107" sId="2" numFmtId="14">
    <oc r="J505">
      <f>IF(G505=0,"-",H505/G505)</f>
    </oc>
    <nc r="J505">
      <v>0.96075172026373867</v>
    </nc>
  </rcc>
  <rcc rId="12108" sId="2" numFmtId="4">
    <oc r="I506">
      <f>G506-H506</f>
    </oc>
    <nc r="I506">
      <v>5094.3</v>
    </nc>
  </rcc>
  <rcc rId="12109" sId="2" numFmtId="14">
    <oc r="J506">
      <f>IF(G506=0,"-",H506/G506)</f>
    </oc>
    <nc r="J506">
      <v>0.19620373000094671</v>
    </nc>
  </rcc>
  <rcc rId="12110" sId="2" numFmtId="4">
    <oc r="G507">
      <f>G508</f>
    </oc>
    <nc r="G507">
      <v>77181.2</v>
    </nc>
  </rcc>
  <rcc rId="12111" sId="2" numFmtId="4">
    <oc r="H507">
      <f>H508</f>
    </oc>
    <nc r="H507">
      <v>76554.599999999991</v>
    </nc>
  </rcc>
  <rcc rId="12112" sId="2" numFmtId="4">
    <oc r="I507">
      <f>G507-H507</f>
    </oc>
    <nc r="I507">
      <v>626.60000000000582</v>
    </nc>
  </rcc>
  <rcc rId="12113" sId="2" numFmtId="14">
    <oc r="J507">
      <f>IF(G507=0,"-",H507/G507)</f>
    </oc>
    <nc r="J507">
      <v>0.991881442631107</v>
    </nc>
  </rcc>
  <rcc rId="12114" sId="2" numFmtId="4">
    <oc r="G508">
      <f>G509</f>
    </oc>
    <nc r="G508">
      <v>77181.2</v>
    </nc>
  </rcc>
  <rcc rId="12115" sId="2" numFmtId="4">
    <oc r="H508">
      <f>H509</f>
    </oc>
    <nc r="H508">
      <v>76554.599999999991</v>
    </nc>
  </rcc>
  <rcc rId="12116" sId="2" numFmtId="4">
    <oc r="I508">
      <f>G508-H508</f>
    </oc>
    <nc r="I508">
      <v>626.60000000000582</v>
    </nc>
  </rcc>
  <rcc rId="12117" sId="2" numFmtId="14">
    <oc r="J508">
      <f>IF(G508=0,"-",H508/G508)</f>
    </oc>
    <nc r="J508">
      <v>0.991881442631107</v>
    </nc>
  </rcc>
  <rcc rId="12118" sId="2" numFmtId="4">
    <oc r="G509">
      <f>G510+G511</f>
    </oc>
    <nc r="G509">
      <v>77181.2</v>
    </nc>
  </rcc>
  <rcc rId="12119" sId="2" numFmtId="4">
    <oc r="H509">
      <f>H510+H511</f>
    </oc>
    <nc r="H509">
      <v>76554.599999999991</v>
    </nc>
  </rcc>
  <rcc rId="12120" sId="2" numFmtId="4">
    <oc r="I509">
      <f>G509-H509</f>
    </oc>
    <nc r="I509">
      <v>626.60000000000582</v>
    </nc>
  </rcc>
  <rcc rId="12121" sId="2" numFmtId="14">
    <oc r="J509">
      <f>IF(G509=0,"-",H509/G509)</f>
    </oc>
    <nc r="J509">
      <v>0.991881442631107</v>
    </nc>
  </rcc>
  <rcc rId="12122" sId="2" numFmtId="4">
    <oc r="I510">
      <f>G510-H510</f>
    </oc>
    <nc r="I510">
      <v>528.80000000000291</v>
    </nc>
  </rcc>
  <rcc rId="12123" sId="2" numFmtId="14">
    <oc r="J510">
      <f>IF(G510=0,"-",H510/G510)</f>
    </oc>
    <nc r="J510">
      <v>0.99304088741845609</v>
    </nc>
  </rcc>
  <rcc rId="12124" sId="2" numFmtId="4">
    <oc r="I511">
      <f>G511-H511</f>
    </oc>
    <nc r="I511">
      <v>97.799999999999955</v>
    </nc>
  </rcc>
  <rcc rId="12125" sId="2" numFmtId="14">
    <oc r="J511">
      <f>IF(G511=0,"-",H511/G511)</f>
    </oc>
    <nc r="J511">
      <v>0.91812473838426123</v>
    </nc>
  </rcc>
  <rcc rId="12126" sId="2" numFmtId="4">
    <oc r="G512">
      <f>G513</f>
    </oc>
    <nc r="G512">
      <v>30095.599999999999</v>
    </nc>
  </rcc>
  <rcc rId="12127" sId="2" numFmtId="4">
    <oc r="H512">
      <f>H513</f>
    </oc>
    <nc r="H512">
      <v>3348.3</v>
    </nc>
  </rcc>
  <rcc rId="12128" sId="2" numFmtId="4">
    <oc r="I512">
      <f>G512-H512</f>
    </oc>
    <nc r="I512">
      <v>26747.3</v>
    </nc>
  </rcc>
  <rcc rId="12129" sId="2" numFmtId="14">
    <oc r="J512">
      <f>IF(G512=0,"-",H512/G512)</f>
    </oc>
    <nc r="J512">
      <v>0.11125546591528331</v>
    </nc>
  </rcc>
  <rcc rId="12130" sId="2" numFmtId="4">
    <oc r="G513">
      <f>G514</f>
    </oc>
    <nc r="G513">
      <v>30095.599999999999</v>
    </nc>
  </rcc>
  <rcc rId="12131" sId="2" numFmtId="4">
    <oc r="H513">
      <f>H514</f>
    </oc>
    <nc r="H513">
      <v>3348.3</v>
    </nc>
  </rcc>
  <rcc rId="12132" sId="2" numFmtId="4">
    <oc r="I513">
      <f>G513-H513</f>
    </oc>
    <nc r="I513">
      <v>26747.3</v>
    </nc>
  </rcc>
  <rcc rId="12133" sId="2" numFmtId="14">
    <oc r="J513">
      <f>IF(G513=0,"-",H513/G513)</f>
    </oc>
    <nc r="J513">
      <v>0.11125546591528331</v>
    </nc>
  </rcc>
  <rcc rId="12134" sId="2" numFmtId="4">
    <oc r="G514">
      <f>G515</f>
    </oc>
    <nc r="G514">
      <v>30095.599999999999</v>
    </nc>
  </rcc>
  <rcc rId="12135" sId="2" numFmtId="4">
    <oc r="H514">
      <f>H515</f>
    </oc>
    <nc r="H514">
      <v>3348.3</v>
    </nc>
  </rcc>
  <rcc rId="12136" sId="2" numFmtId="4">
    <oc r="I514">
      <f>G514-H514</f>
    </oc>
    <nc r="I514">
      <v>26747.3</v>
    </nc>
  </rcc>
  <rcc rId="12137" sId="2" numFmtId="14">
    <oc r="J514">
      <f>IF(G514=0,"-",H514/G514)</f>
    </oc>
    <nc r="J514">
      <v>0.11125546591528331</v>
    </nc>
  </rcc>
  <rcc rId="12138" sId="2" numFmtId="4">
    <oc r="I515">
      <f>G515-H515</f>
    </oc>
    <nc r="I515">
      <v>26747.3</v>
    </nc>
  </rcc>
  <rcc rId="12139" sId="2" numFmtId="14">
    <oc r="J515">
      <f>IF(G515=0,"-",H515/G515)</f>
    </oc>
    <nc r="J515">
      <v>0.11125546591528331</v>
    </nc>
  </rcc>
  <rcc rId="12140" sId="2" numFmtId="4">
    <oc r="G516">
      <f>-'\\172.23.13.3\shares\Почта\Общая\Совм отчеты бух бюдж доходн\Совместн отчет в УЭ (ежем до 20 числа)\2023 год\на 01.07.2023\[отчет на  01.07.2023 кварт (с формулами).xlsx]источники'!D7</f>
    </oc>
    <nc r="G516">
      <v>-5282028.1000000015</v>
    </nc>
  </rcc>
  <rcc rId="12141" sId="2" numFmtId="4">
    <oc r="H516">
      <f>доходы!E14-расходы!H5</f>
    </oc>
    <nc r="H516">
      <v>-4651062.4468300045</v>
    </nc>
  </rcc>
  <rcc rId="12142" sId="2" numFmtId="4">
    <oc r="G5">
      <f>G7+G108+G148+G196+G283+G380+G409+G465+G501+G262+G512</f>
    </oc>
    <nc r="G5">
      <v>38060484.700000003</v>
    </nc>
  </rcc>
  <rcc rId="12143" sId="2" numFmtId="4">
    <oc r="H5">
      <f>H7+H108+H148+H196+H283+H380+H409+H465+H501+H262+H512</f>
    </oc>
    <nc r="H5">
      <v>34939090.300999999</v>
    </nc>
  </rcc>
  <rcc rId="12144" sId="2" numFmtId="4">
    <oc r="I5">
      <f>I7+I108+I148+I196+I283+I380+I409+I465+I501+I262+I512</f>
    </oc>
    <nc r="I5">
      <v>3121394.3989999988</v>
    </nc>
  </rcc>
  <rcc rId="12145" sId="2" numFmtId="14">
    <oc r="J5">
      <f>IF(G5=0,"-",H5/G5)</f>
    </oc>
    <nc r="J5">
      <v>0.91798857992473215</v>
    </nc>
  </rcc>
  <rcc rId="12146" sId="2" numFmtId="4">
    <oc r="I10">
      <f>I11+I12</f>
    </oc>
    <nc r="I10">
      <v>542</v>
    </nc>
  </rcc>
  <rcc rId="12147" sId="2" numFmtId="4">
    <oc r="I9">
      <f>G9-H9</f>
    </oc>
    <nc r="I9">
      <v>542</v>
    </nc>
  </rcc>
  <rcc rId="12148" sId="2" numFmtId="4">
    <oc r="I8">
      <f>I9</f>
    </oc>
    <nc r="I8">
      <v>542</v>
    </nc>
  </rcc>
  <rrc rId="12149" sId="2" ref="K1:K1048576" action="deleteCol">
    <undo index="0" exp="area" ref3D="1" dr="$A$4:$XFD$5" dn="Z_A4D09F0F_4C69_4056_BD3D_99C01656B021_.wvu.PrintTitles" sId="2"/>
    <undo index="0" exp="area" ref3D="1" dr="$A$4:$XFD$5" dn="Z_8F1248FC_EA8E_4DC7_8B97_6406CD1514A9_.wvu.PrintTitles" sId="2"/>
    <undo index="0" exp="area" ref3D="1" dr="$A$4:$XFD$5" dn="Z_87167B54_14FD_40B4_B520_8ADAF9DCA900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undo index="0" exp="area" ref3D="1" dr="$A$4:$XFD$5" dn="Заголовки_для_печати" sId="2"/>
    <undo index="0" exp="area" ref3D="1" dr="$A$4:$XFD$5" dn="Z_B358A58E_8635_4813_99A2_4F1FD4FD075C_.wvu.PrintTitles" sId="2"/>
    <undo index="0" exp="area" ref3D="1" dr="$A$4:$XFD$5" dn="Z_F8C4027D_D6CA_4157_8FAE_71E83CC44D4D_.wvu.PrintTitles" sId="2"/>
    <undo index="0" exp="area" ref3D="1" dr="$A$4:$XFD$5" dn="Z_EC1DDABA_87E5_4CA0_BDFA_3176D5C21D42_.wvu.PrintTitles" sId="2"/>
    <undo index="0" exp="area" ref3D="1" dr="$A$4:$XFD$5" dn="Z_DE0F5E73_EF4C_476D_B6AE_BFEFF57E867A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  <numFmt numFmtId="4" formatCode="#,##0.00"/>
      </dxf>
    </rfmt>
    <rfmt sheetId="2" sqref="K5" start="0" length="0">
      <dxf>
        <font>
          <sz val="12"/>
          <name val="Times New Roman"/>
          <scheme val="none"/>
        </font>
        <numFmt numFmtId="4" formatCode="#,##0.00"/>
      </dxf>
    </rfmt>
    <rcc rId="0" sId="2" dxf="1">
      <nc r="K7">
        <f>G7-H7-I7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">
        <f>G8-H8-I8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">
        <f>G9-H9-I9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">
        <f>G10-H10-I10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">
        <f>G11-H11-I11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">
        <f>G12-H12-I12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">
        <f>G13-H13-I13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">
        <f>G14-H14-I14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">
        <f>G15-H15-I15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">
        <f>G16-H16-I16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">
        <f>G17-H17-I17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">
        <f>G18-H18-I18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">
        <f>G19-H19-I19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">
        <f>G20-H20-I20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">
        <f>G21-H21-I21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">
        <f>G22-H22-I22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">
        <f>G23-H23-I23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">
        <f>G24-H24-I24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">
        <f>G25-H25-I25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">
        <f>G26-H26-I26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">
        <f>G27-H27-I27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">
        <f>G28-H28-I28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">
        <f>G29-H29-I29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">
        <f>G30-H30-I30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">
        <f>G31-H31-I31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">
        <f>G32-H32-I32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">
        <f>G33-H33-I33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">
        <f>G34-H34-I34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">
        <f>G35-H35-I35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">
        <f>G36-H36-I36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">
        <f>G37-H37-I37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">
        <f>G38-H38-I38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">
        <f>G39-H39-I39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">
        <f>G40-H40-I40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">
        <f>G41-H41-I41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">
        <f>G42-H42-I42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">
        <f>G43-H43-I43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">
        <f>G44-H44-I44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">
        <f>G45-H45-I45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">
        <f>G46-H46-I46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">
        <f>G47-H47-I47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">
        <f>G48-H48-I48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">
        <f>G49-H49-I49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">
        <f>G50-H50-I50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">
        <f>G51-H51-I51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2">
        <f>G52-H52-I52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3">
        <f>G53-H53-I53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4">
        <f>G54-H54-I54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5">
        <f>G55-H55-I55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6">
        <f>G56-H56-I56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7">
        <f>G57-H57-I57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8">
        <f>G58-H58-I58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9">
        <f>G59-H59-I59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0">
        <f>G60-H60-I60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1">
        <f>G61-H61-I61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2">
        <f>G62-H62-I62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3">
        <f>G63-H63-I63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4">
        <f>G64-H64-I64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5">
        <f>G65-H65-I65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6">
        <f>G66-H66-I66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7">
        <f>G67-H67-I67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8">
        <f>G68-H68-I68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69">
        <f>G69-H69-I69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0">
        <f>G70-H70-I70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1">
        <f>G71-H71-I71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2">
        <f>G72-H72-I72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3">
        <f>G73-H73-I73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4">
        <f>G74-H74-I74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5">
        <f>G75-H75-I75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6">
        <f>G76-H76-I76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7">
        <f>G77-H77-I77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8">
        <f>G78-H78-I78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79">
        <f>G79-H79-I79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0">
        <f>G80-H80-I80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1">
        <f>G81-H81-I81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2">
        <f>G82-H82-I82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3">
        <f>G83-H83-I83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4">
        <f>G84-H84-I84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5">
        <f>G85-H85-I85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6">
        <f>G86-H86-I86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7">
        <f>G87-H87-I87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8">
        <f>G88-H88-I88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89">
        <f>G89-H89-I89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0">
        <f>G90-H90-I90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1">
        <f>G91-H91-I91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2">
        <f>G92-H92-I92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3">
        <f>G93-H93-I93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4">
        <f>G94-H94-I94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5">
        <f>G95-H95-I95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6">
        <f>G96-H96-I96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7">
        <f>G97-H97-I97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8">
        <f>G98-H98-I98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99">
        <f>G99-H99-I99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0">
        <f>G100-H100-I100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1">
        <f>G101-H101-I101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2">
        <f>G102-H102-I102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3">
        <f>G103-H103-I103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4">
        <f>G104-H104-I104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5">
        <f>G105-H105-I105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6">
        <f>G106-H106-I106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7">
        <f>G107-H107-I107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8">
        <f>G108-H108-I108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09">
        <f>G109-H109-I109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0">
        <f>G110-H110-I110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1">
        <f>G111-H111-I111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2">
        <f>G112-H112-I112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3">
        <f>G113-H113-I113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4">
        <f>G114-H114-I114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5">
        <f>G115-H115-I115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6">
        <f>G116-H116-I116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7">
        <f>G117-H117-I117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18">
        <f>G118-H118-I118</f>
      </nc>
      <ndxf>
        <numFmt numFmtId="4" formatCode="#,##0.00"/>
        <fill>
          <patternFill patternType="solid">
            <bgColor theme="6" tint="0.59999389629810485"/>
          </patternFill>
        </fill>
      </ndxf>
    </rcc>
    <rfmt sheetId="2" sqref="K1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cc rId="0" sId="2" dxf="1">
      <nc r="K122">
        <f>G122-H122-I122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3">
        <f>G123-H123-I123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4">
        <f>G124-H124-I124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5">
        <f>G125-H125-I125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6">
        <f>G126-H126-I126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7">
        <f>G127-H127-I127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8">
        <f>G128-H128-I128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29">
        <f>G129-H129-I129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0">
        <f>G130-H130-I130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1">
        <f>G131-H131-I131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2">
        <f>G132-H132-I132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3">
        <f>G133-H133-I133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4">
        <f>G134-H134-I134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5">
        <f>G135-H135-I135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6">
        <f>G136-H136-I136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7">
        <f>G137-H137-I137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8">
        <f>G138-H138-I138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39">
        <f>G139-H139-I139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0">
        <f>G140-H140-I140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1">
        <f>G141-H141-I141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2">
        <f>G142-H142-I142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3">
        <f>G143-H143-I143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4">
        <f>G144-H144-I144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5">
        <f>G145-H145-I145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6">
        <f>G146-H146-I146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7">
        <f>G147-H147-I147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8">
        <f>G148-H148-I148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49">
        <f>G149-H149-I149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0">
        <f>G150-H150-I150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1">
        <f>G151-H151-I151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2">
        <f>G152-H152-I152</f>
      </nc>
      <ndxf>
        <numFmt numFmtId="4" formatCode="#,##0.00"/>
        <fill>
          <patternFill patternType="solid">
            <bgColor theme="6" tint="0.59999389629810485"/>
          </patternFill>
        </fill>
      </ndxf>
    </rcc>
    <rfmt sheetId="2" sqref="K1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cc rId="0" sId="2" dxf="1">
      <nc r="K154">
        <f>G154-H154-I154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5">
        <f>G155-H155-I155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6">
        <f>G156-H156-I156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7">
        <f>G157-H157-I157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8">
        <f>G158-H158-I158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59">
        <f>G159-H159-I159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0">
        <f>G160-H160-I160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1">
        <f>G161-H161-I161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2">
        <f>G162-H162-I162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3">
        <f>G163-H163-I163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4">
        <f>G164-H164-I164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5">
        <f>G165-H165-I165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6">
        <f>G166-H166-I166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7">
        <f>G167-H167-I167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8">
        <f>G168-H168-I168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69">
        <f>G169-H169-I169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0">
        <f>G170-H170-I170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1">
        <f>G171-H171-I171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2">
        <f>G172-H172-I172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3">
        <f>G173-H173-I173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4">
        <f>G174-H174-I174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5">
        <f>G175-H175-I175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6">
        <f>G176-H176-I176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7">
        <f>G177-H177-I177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8">
        <f>G178-H178-I178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79">
        <f>G179-H179-I179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0">
        <f>G180-H180-I180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1">
        <f>G181-H181-I181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2">
        <f>G182-H182-I182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3">
        <f>G183-H183-I183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4">
        <f>G184-H184-I184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5">
        <f>G185-H185-I185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6">
        <f>G186-H186-I186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7">
        <f>G187-H187-I187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8">
        <f>G188-H188-I188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89">
        <f>G189-H189-I189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0">
        <f>G190-H190-I190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1">
        <f>G191-H191-I191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2">
        <f>G192-H192-I192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3">
        <f>G193-H193-I193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4">
        <f>G194-H194-I194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5">
        <f>G195-H195-I195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6">
        <f>G196-H196-I196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7">
        <f>G197-H197-I197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8">
        <f>G198-H198-I198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199">
        <f>G199-H199-I199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0">
        <f>G200-H200-I200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1">
        <f>G201-H201-I201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2">
        <f>G202-H202-I202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3">
        <f>G203-H203-I203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4">
        <f>G204-H204-I204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5">
        <f>G205-H205-I205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6">
        <f>G206-H206-I206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7">
        <f>G207-H207-I207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8">
        <f>G208-H208-I208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09">
        <f>G209-H209-I209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0">
        <f>G210-H210-I210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1">
        <f>G211-H211-I211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2">
        <f>G212-H212-I212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3">
        <f>G213-H213-I213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4">
        <f>G214-H214-I214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5">
        <f>G215-H215-I215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6">
        <f>G216-H216-I216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7">
        <f>G217-H217-I217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8">
        <f>G218-H218-I218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19">
        <f>G219-H219-I219</f>
      </nc>
      <ndxf>
        <numFmt numFmtId="4" formatCode="#,##0.00"/>
        <fill>
          <patternFill patternType="solid">
            <bgColor theme="6" tint="0.59999389629810485"/>
          </patternFill>
        </fill>
      </ndxf>
    </rcc>
    <rfmt sheetId="2" sqref="K2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cc rId="0" sId="2" dxf="1">
      <nc r="K221">
        <f>G221-H221-I221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2">
        <f>G222-H222-I222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3">
        <f>G223-H223-I223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4">
        <f>G224-H224-I224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5">
        <f>G225-H225-I225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6">
        <f>G226-H226-I226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7">
        <f>G227-H227-I227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8">
        <f>G228-H228-I228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29">
        <f>G229-H229-I229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0">
        <f>G230-H230-I230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1">
        <f>G231-H231-I231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2">
        <f>G232-H232-I232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3">
        <f>G233-H233-I233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4">
        <f>G234-H234-I234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5">
        <f>G235-H235-I235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6">
        <f>G236-H236-I236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7">
        <f>G237-H237-I237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8">
        <f>G238-H238-I238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39">
        <f>G239-H239-I239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0">
        <f>G240-H240-I240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1">
        <f>G241-H241-I241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2">
        <f>G242-H242-I242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3">
        <f>G243-H243-I243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4">
        <f>G244-H244-I244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5">
        <f>G245-H245-I245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6">
        <f>G246-H246-I246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7">
        <f>G247-H247-I247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8">
        <f>G248-H248-I248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49">
        <f>G249-H249-I249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0">
        <f>G250-H250-I250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1">
        <f>G251-H251-I251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2">
        <f>G252-H252-I252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3">
        <f>G253-H253-I253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4">
        <f>G254-H254-I254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5">
        <f>G255-H255-I255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6">
        <f>G256-H256-I256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7">
        <f>G257-H257-I257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8">
        <f>G258-H258-I258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59">
        <f>G259-H259-I259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0">
        <f>G260-H260-I260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1">
        <f>G261-H261-I261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2">
        <f>G262-H262-I262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3">
        <f>G263-H263-I263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4">
        <f>G264-H264-I264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5">
        <f>G265-H265-I265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6">
        <f>G266-H266-I266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7">
        <f>G267-H267-I267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8">
        <f>G268-H268-I268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69">
        <f>G269-H269-I269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0">
        <f>G270-H270-I270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1">
        <f>G271-H271-I271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2">
        <f>G272-H272-I272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3">
        <f>G273-H273-I273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4">
        <f>G274-H274-I274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5">
        <f>G275-H275-I275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6">
        <f>G276-H276-I276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7">
        <f>G277-H277-I277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8">
        <f>G278-H278-I278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79">
        <f>G279-H279-I279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0">
        <f>G280-H280-I280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1">
        <f>G281-H281-I281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2">
        <f>G282-H282-I282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3">
        <f>G283-H283-I283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4">
        <f>G284-H284-I284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5">
        <f>G285-H285-I285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6">
        <f>G286-H286-I286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7">
        <f>G287-H287-I287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8">
        <f>G288-H288-I288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89">
        <f>G289-H289-I289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0">
        <f>G290-H290-I290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1">
        <f>G291-H291-I291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2">
        <f>G292-H292-I292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3">
        <f>G293-H293-I293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4">
        <f>G294-H294-I294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5">
        <f>G295-H295-I295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6">
        <f>G296-H296-I296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7">
        <f>G297-H297-I297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8">
        <f>G298-H298-I298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299">
        <f>G299-H299-I299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0">
        <f>G300-H300-I300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1">
        <f>G301-H301-I301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2">
        <f>G302-H302-I302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3">
        <f>G303-H303-I303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4">
        <f>G304-H304-I304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5">
        <f>G305-H305-I305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6">
        <f>G306-H306-I306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7">
        <f>G307-H307-I307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8">
        <f>G308-H308-I308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09">
        <f>G309-H309-I309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0">
        <f>G310-H310-I310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1">
        <f>G311-H311-I311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2">
        <f>G312-H312-I312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3">
        <f>G313-H313-I313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4">
        <f>G314-H314-I314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5">
        <f>G315-H315-I315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6">
        <f>G316-H316-I316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7">
        <f>G317-H317-I317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8">
        <f>G318-H318-I318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19">
        <f>G319-H319-I319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0">
        <f>G320-H320-I320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1">
        <f>G321-H321-I321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2">
        <f>G322-H322-I322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3">
        <f>G323-H323-I323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4">
        <f>G324-H324-I324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5">
        <f>G325-H325-I325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6">
        <f>G326-H326-I326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7">
        <f>G327-H327-I327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8">
        <f>G328-H328-I328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29">
        <f>G329-H329-I329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0">
        <f>G330-H330-I330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1">
        <f>G331-H331-I331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2">
        <f>G332-H332-I332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3">
        <f>G333-H333-I333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4">
        <f>G334-H334-I334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5">
        <f>G335-H335-I335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6">
        <f>G336-H336-I336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7">
        <f>G337-H337-I337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8">
        <f>G338-H338-I338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39">
        <f>G339-H339-I339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0">
        <f>G340-H340-I340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1">
        <f>G341-H341-I341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2">
        <f>G342-H342-I342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3">
        <f>G343-H343-I343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4">
        <f>G344-H344-I344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5">
        <f>G345-H345-I345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6">
        <f>G346-H346-I346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7">
        <f>G347-H347-I347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8">
        <f>G348-H348-I348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49">
        <f>G349-H349-I349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0">
        <f>G350-H350-I350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1">
        <f>G351-H351-I351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2">
        <f>G352-H352-I352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3">
        <f>G353-H353-I353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4">
        <f>G354-H354-I354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5">
        <f>G355-H355-I355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6">
        <f>G356-H356-I356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7">
        <f>G357-H357-I357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8">
        <f>G358-H358-I358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59">
        <f>G359-H359-I359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0">
        <f>G360-H360-I360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1">
        <f>G361-H361-I361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2">
        <f>G362-H362-I362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3">
        <f>G363-H363-I363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4">
        <f>G364-H364-I364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5">
        <f>G365-H365-I365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6">
        <f>G366-H366-I366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7">
        <f>G367-H367-I367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8">
        <f>G368-H368-I368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69">
        <f>G369-H369-I369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0">
        <f>G370-H370-I370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1">
        <f>G371-H371-I371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2">
        <f>G372-H372-I372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3">
        <f>G373-H373-I373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4">
        <f>G374-H374-I374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5">
        <f>G375-H375-I375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6">
        <f>G376-H376-I376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7">
        <f>G377-H377-I377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8">
        <f>G378-H378-I378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79">
        <f>G379-H379-I379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0">
        <f>G380-H380-I380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1">
        <f>G381-H381-I381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2">
        <f>G382-H382-I382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3">
        <f>G383-H383-I383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4">
        <f>G384-H384-I384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5">
        <f>G385-H385-I385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6">
        <f>G386-H386-I386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7">
        <f>G387-H387-I387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8">
        <f>G388-H388-I388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89">
        <f>G389-H389-I389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0">
        <f>G390-H390-I390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1">
        <f>G391-H391-I391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2">
        <f>G392-H392-I392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3">
        <f>G393-H393-I393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4">
        <f>G394-H394-I394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5">
        <f>G395-H395-I395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6">
        <f>G396-H396-I396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7">
        <f>G397-H397-I397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8">
        <f>G398-H398-I398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399">
        <f>G399-H399-I399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0">
        <f>G400-H400-I400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1">
        <f>G401-H401-I401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2">
        <f>G402-H402-I402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3">
        <f>G403-H403-I403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4">
        <f>G404-H404-I404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5">
        <f>G405-H405-I405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6">
        <f>G406-H406-I406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7">
        <f>G407-H407-I407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8">
        <f>G408-H408-I408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09">
        <f>G409-H409-I409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0">
        <f>G410-H410-I410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1">
        <f>G411-H411-I411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2">
        <f>G412-H412-I412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3">
        <f>G413-H413-I413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4">
        <f>G414-H414-I414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5">
        <f>G415-H415-I415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6">
        <f>G416-H416-I416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7">
        <f>G417-H417-I417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8">
        <f>G418-H418-I418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19">
        <f>G419-H419-I419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0">
        <f>G420-H420-I420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1">
        <f>G421-H421-I421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2">
        <f>G422-H422-I422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3">
        <f>G423-H423-I423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4">
        <f>G424-H424-I424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5">
        <f>G425-H425-I425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6">
        <f>G426-H426-I426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7">
        <f>G427-H427-I427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8">
        <f>G428-H428-I428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29">
        <f>G429-H429-I429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0">
        <f>G430-H430-I430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1">
        <f>G431-H431-I431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2">
        <f>G432-H432-I432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3">
        <f>G433-H433-I433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4">
        <f>G434-H434-I434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5">
        <f>G435-H435-I435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6">
        <f>G436-H436-I436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7">
        <f>G437-H437-I437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8">
        <f>G438-H438-I438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39">
        <f>G439-H439-I439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0">
        <f>G440-H440-I440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1">
        <f>G441-H441-I441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2">
        <f>G442-H442-I442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3">
        <f>G443-H443-I443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4">
        <f>G444-H444-I444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5">
        <f>G445-H445-I445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6">
        <f>G446-H446-I446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7">
        <f>G447-H447-I447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8">
        <f>G448-H448-I448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49">
        <f>G449-H449-I449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0">
        <f>G450-H450-I450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1">
        <f>G451-H451-I451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2">
        <f>G452-H452-I452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3">
        <f>G453-H453-I453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4">
        <f>G454-H454-I454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5">
        <f>G455-H455-I455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6">
        <f>G456-H456-I456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7">
        <f>G457-H457-I457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8">
        <f>G458-H458-I458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59">
        <f>G459-H459-I459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0">
        <f>G460-H460-I460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1">
        <f>G461-H461-I461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2">
        <f>G462-H462-I462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3">
        <f>G463-H463-I463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4">
        <f>G464-H464-I464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5">
        <f>G465-H465-I465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6">
        <f>G466-H466-I466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7">
        <f>G467-H467-I467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8">
        <f>G468-H468-I468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69">
        <f>G469-H469-I469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0">
        <f>G470-H470-I470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1">
        <f>G471-H471-I471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2">
        <f>G472-H472-I472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3">
        <f>G473-H473-I473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4">
        <f>G474-H474-I474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5">
        <f>G475-H475-I475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6">
        <f>G476-H476-I476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7">
        <f>G477-H477-I477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8">
        <f>G478-H478-I478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79">
        <f>G479-H479-I479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0">
        <f>G480-H480-I480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1">
        <f>G481-H481-I481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2">
        <f>G482-H482-I482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3">
        <f>G483-H483-I483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4">
        <f>G484-H484-I484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5">
        <f>G485-H485-I485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6">
        <f>G486-H486-I486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7">
        <f>G487-H487-I487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8">
        <f>G488-H488-I488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89">
        <f>G489-H489-I489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0">
        <f>G490-H490-I490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1">
        <f>G491-H491-I491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2">
        <f>G492-H492-I492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3">
        <f>G493-H493-I493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4">
        <f>G494-H494-I494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5">
        <f>G495-H495-I495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6">
        <f>G496-H496-I496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7">
        <f>G497-H497-I497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8">
        <f>G498-H498-I498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499">
        <f>G499-H499-I499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0">
        <f>G500-H500-I500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1">
        <f>G501-H501-I501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2">
        <f>G502-H502-I502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3">
        <f>G503-H503-I503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4">
        <f>G504-H504-I504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5">
        <f>G505-H505-I505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6">
        <f>G506-H506-I506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7">
        <f>G507-H507-I507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8">
        <f>G508-H508-I508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09">
        <f>G509-H509-I509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0">
        <f>G510-H510-I510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1">
        <f>G511-H511-I511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2">
        <f>G512-H512-I512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3">
        <f>G513-H513-I513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4">
        <f>G514-H514-I514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K515">
        <f>G515-H515-I515</f>
      </nc>
      <ndxf>
        <numFmt numFmtId="4" formatCode="#,##0.00"/>
        <fill>
          <patternFill patternType="solid">
            <bgColor theme="6" tint="0.59999389629810485"/>
          </patternFill>
        </fill>
      </ndxf>
    </rcc>
    <rfmt sheetId="2" sqref="K5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8" start="0" length="0">
      <dxf>
        <font>
          <sz val="12"/>
          <name val="Times New Roman"/>
          <scheme val="none"/>
        </font>
      </dxf>
    </rfmt>
    <rfmt sheetId="2" sqref="K520" start="0" length="0">
      <dxf>
        <font>
          <b/>
          <sz val="12"/>
          <name val="Times New Roman"/>
          <scheme val="none"/>
        </font>
      </dxf>
    </rfmt>
  </rrc>
  <rrc rId="12150" sId="2" ref="K1:K1048576" action="deleteCol">
    <undo index="0" exp="area" ref3D="1" dr="$A$4:$XFD$5" dn="Z_A4D09F0F_4C69_4056_BD3D_99C01656B021_.wvu.PrintTitles" sId="2"/>
    <undo index="0" exp="area" ref3D="1" dr="$A$4:$XFD$5" dn="Z_8F1248FC_EA8E_4DC7_8B97_6406CD1514A9_.wvu.PrintTitles" sId="2"/>
    <undo index="0" exp="area" ref3D="1" dr="$A$4:$XFD$5" dn="Z_87167B54_14FD_40B4_B520_8ADAF9DCA900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undo index="0" exp="area" ref3D="1" dr="$A$4:$XFD$5" dn="Заголовки_для_печати" sId="2"/>
    <undo index="0" exp="area" ref3D="1" dr="$A$4:$XFD$5" dn="Z_B358A58E_8635_4813_99A2_4F1FD4FD075C_.wvu.PrintTitles" sId="2"/>
    <undo index="0" exp="area" ref3D="1" dr="$A$4:$XFD$5" dn="Z_F8C4027D_D6CA_4157_8FAE_71E83CC44D4D_.wvu.PrintTitles" sId="2"/>
    <undo index="0" exp="area" ref3D="1" dr="$A$4:$XFD$5" dn="Z_EC1DDABA_87E5_4CA0_BDFA_3176D5C21D42_.wvu.PrintTitles" sId="2"/>
    <undo index="0" exp="area" ref3D="1" dr="$A$4:$XFD$5" dn="Z_DE0F5E73_EF4C_476D_B6AE_BFEFF57E867A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</dxf>
    </rfmt>
    <rfmt sheetId="2" sqref="K5" start="0" length="0">
      <dxf>
        <font>
          <sz val="12"/>
          <name val="Times New Roman"/>
          <scheme val="none"/>
        </font>
      </dxf>
    </rfmt>
    <rcc rId="0" sId="2" dxf="1">
      <nc r="K7">
        <f>H7/G7-J7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">
        <f>H8/G8-J8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">
        <f>H9/G9-J9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">
        <f>H10/G10-J10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">
        <f>H11/G11-J11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">
        <f>H12/G12-J12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">
        <f>H13/G13-J13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">
        <f>H14/G14-J14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">
        <f>H15/G15-J15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">
        <f>H16/G16-J16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">
        <f>H17/G17-J17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">
        <f>H18/G18-J18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">
        <f>H19/G19-J19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">
        <f>H20/G20-J20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">
        <f>H21/G21-J21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">
        <f>H22/G22-J22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">
        <f>H23/G23-J23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">
        <f>H24/G24-J24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">
        <f>H25/G25-J25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">
        <f>H26/G26-J26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">
        <f>H27/G27-J27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">
        <f>H28/G28-J28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">
        <f>H29/G29-J29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">
        <f>H30/G30-J30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">
        <f>H31/G31-J31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">
        <f>H32/G32-J32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">
        <f>H33/G33-J33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">
        <f>H34/G34-J34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">
        <f>H35/G35-J35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">
        <f>H36/G36-J36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">
        <f>H37/G37-J37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">
        <f>H38/G38-J38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">
        <f>H39/G39-J39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">
        <f>H40/G40-J40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">
        <f>H41/G41-J41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">
        <f>H42/G42-J42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">
        <f>H43/G43-J43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">
        <f>H44/G44-J44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">
        <f>H45/G45-J45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">
        <f>H46/G46-J46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">
        <f>H47/G47-J47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">
        <f>H48/G48-J48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">
        <f>H49/G49-J49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">
        <f>H50/G50-J50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">
        <f>H51/G51-J51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2">
        <f>H52/G52-J52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3">
        <f>H53/G53-J53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4">
        <f>H54/G54-J54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5">
        <f>H55/G55-J55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6">
        <f>H56/G56-J56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7">
        <f>H57/G57-J57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8">
        <f>H58/G58-J58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9">
        <f>H59/G59-J59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0">
        <f>H60/G60-J60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1">
        <f>H61/G61-J61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2">
        <f>H62/G62-J62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3">
        <f>H63/G63-J63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4">
        <f>H64/G64-J64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5">
        <f>H65/G65-J65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6">
        <f>H66/G66-J66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7">
        <f>H67/G67-J67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8">
        <f>H68/G68-J68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69">
        <f>H69/G69-J69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0">
        <f>H70/G70-J70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1">
        <f>H71/G71-J71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2">
        <f>H72/G72-J72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3">
        <f>H73/G73-J73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4">
        <f>H74/G74-J74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5">
        <f>H75/G75-J75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6">
        <f>H76/G76-J76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7">
        <f>H77/G77-J77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8">
        <f>H78/G78-J78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79">
        <f>H79/G79-J79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0">
        <f>H80/G80-J80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1">
        <f>H81/G81-J81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2">
        <f>H82/G82-J82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3">
        <f>H83/G83-J83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4">
        <f>H84/G84-J84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5">
        <f>H85/G85-J85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6">
        <f>H86/G86-J86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7">
        <f>H87/G87-J87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8">
        <f>H88/G88-J88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89">
        <f>H89/G89-J89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0">
        <f>H90/G90-J90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1">
        <f>H91/G91-J91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2">
        <f>H92/G92-J92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3">
        <f>H93/G93-J93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4">
        <f>H94/G94-J94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5">
        <f>H95/G95-J95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6">
        <f>H96/G96-J96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7">
        <f>H97/G97-J97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8">
        <f>H98/G98-J98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99">
        <f>H99/G99-J99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0">
        <f>H100/G100-J100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1">
        <f>H101/G101-J101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2">
        <f>H102/G102-J102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3">
        <f>H103/G103-J103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4">
        <f>H104/G104-J104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5">
        <f>H105/G105-J105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6">
        <f>H106/G106-J106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7">
        <f>H107/G107-J107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8">
        <f>H108/G108-J108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09">
        <f>H109/G109-J109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0">
        <f>H110/G110-J110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1">
        <f>H111/G111-J111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2">
        <f>H112/G112-J112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3">
        <f>H113/G113-J113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4">
        <f>H114/G114-J114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5">
        <f>H115/G115-J115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6">
        <f>H116/G116-J116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7">
        <f>H117/G117-J117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18">
        <f>H118/G118-J118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K119" start="0" length="0">
      <dxf>
        <numFmt numFmtId="14" formatCode="0.00%"/>
        <fill>
          <patternFill patternType="solid">
            <bgColor theme="6" tint="0.59999389629810485"/>
          </patternFill>
        </fill>
      </dxf>
    </rfmt>
    <rfmt sheetId="2" sqref="K120" start="0" length="0">
      <dxf>
        <numFmt numFmtId="14" formatCode="0.00%"/>
        <fill>
          <patternFill patternType="solid">
            <bgColor theme="6" tint="0.59999389629810485"/>
          </patternFill>
        </fill>
      </dxf>
    </rfmt>
    <rfmt sheetId="2" sqref="K121" start="0" length="0">
      <dxf>
        <numFmt numFmtId="14" formatCode="0.00%"/>
        <fill>
          <patternFill patternType="solid">
            <bgColor theme="6" tint="0.59999389629810485"/>
          </patternFill>
        </fill>
      </dxf>
    </rfmt>
    <rcc rId="0" sId="2" dxf="1">
      <nc r="K122">
        <f>H122/G122-J122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3">
        <f>H123/G123-J123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4">
        <f>H124/G124-J124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5">
        <f>H125/G125-J125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6">
        <f>H126/G126-J126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7">
        <f>H127/G127-J127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8">
        <f>H128/G128-J128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29">
        <f>H129/G129-J129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0">
        <f>H130/G130-J130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1">
        <f>H131/G131-J131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2">
        <f>H132/G132-J132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3">
        <f>H133/G133-J133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4">
        <f>H134/G134-J134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5">
        <f>H135/G135-J135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6">
        <f>H136/G136-J136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7">
        <f>H137/G137-J137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8">
        <f>H138/G138-J138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39">
        <f>H139/G139-J139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0">
        <f>H140/G140-J140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1">
        <f>H141/G141-J141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2">
        <f>H142/G142-J142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3">
        <f>H143/G143-J143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4">
        <f>H144/G144-J144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5">
        <f>H145/G145-J145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6">
        <f>H146/G146-J146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7">
        <f>H147/G147-J147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8">
        <f>H148/G148-J148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49">
        <f>H149/G149-J149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0">
        <f>H150/G150-J150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1">
        <f>H151/G151-J151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2">
        <f>H152/G152-J152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K153" start="0" length="0">
      <dxf>
        <numFmt numFmtId="14" formatCode="0.00%"/>
        <fill>
          <patternFill patternType="solid">
            <bgColor theme="6" tint="0.59999389629810485"/>
          </patternFill>
        </fill>
      </dxf>
    </rfmt>
    <rcc rId="0" sId="2" dxf="1">
      <nc r="K154">
        <f>H154/G154-J154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5">
        <f>H155/G155-J155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6">
        <f>H156/G156-J156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7">
        <f>H157/G157-J157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8">
        <f>H158/G158-J158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59">
        <f>H159/G159-J159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0">
        <f>H160/G160-J160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1">
        <f>H161/G161-J161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2">
        <f>H162/G162-J162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3">
        <f>H163/G163-J163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4">
        <f>H164/G164-J164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5">
        <f>H165/G165-J165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6">
        <f>H166/G166-J166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7">
        <f>H167/G167-J167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8">
        <f>H168/G168-J168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69">
        <f>H169/G169-J169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0">
        <f>H170/G170-J170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1">
        <f>H171/G171-J171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2">
        <f>H172/G172-J172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3">
        <f>H173/G173-J173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4">
        <f>H174/G174-J174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5">
        <f>H175/G175-J175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6">
        <f>H176/G176-J176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7">
        <f>H177/G177-J177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8">
        <f>H178/G178-J178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79">
        <f>H179/G179-J179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0">
        <f>H180/G180-J180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1">
        <f>H181/G181-J181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2">
        <f>H182/G182-J182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3">
        <f>H183/G183-J183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4">
        <f>H184/G184-J184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5">
        <f>H185/G185-J185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6">
        <f>H186/G186-J186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7">
        <f>H187/G187-J187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8">
        <f>H188/G188-J188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89">
        <f>H189/G189-J189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0">
        <f>H190/G190-J190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1">
        <f>H191/G191-J191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2">
        <f>H192/G192-J192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3">
        <f>H193/G193-J193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4">
        <f>H194/G194-J194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5">
        <f>H195/G195-J195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6">
        <f>H196/G196-J196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7">
        <f>H197/G197-J197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8">
        <f>H198/G198-J198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199">
        <f>H199/G199-J199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0">
        <f>H200/G200-J200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1">
        <f>H201/G201-J201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2">
        <f>H202/G202-J202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3">
        <f>H203/G203-J203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4">
        <f>H204/G204-J204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5">
        <f>H205/G205-J205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6">
        <f>H206/G206-J206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7">
        <f>H207/G207-J207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8">
        <f>H208/G208-J208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09">
        <f>H209/G209-J209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0">
        <f>H210/G210-J210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1">
        <f>H211/G211-J211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2">
        <f>H212/G212-J212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3">
        <f>H213/G213-J213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4">
        <f>H214/G214-J214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5">
        <f>H215/G215-J215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6">
        <f>H216/G216-J216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7">
        <f>H217/G217-J217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8">
        <f>H218/G218-J218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19">
        <f>H219/G219-J219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K220" start="0" length="0">
      <dxf>
        <numFmt numFmtId="14" formatCode="0.00%"/>
        <fill>
          <patternFill patternType="solid">
            <bgColor theme="6" tint="0.59999389629810485"/>
          </patternFill>
        </fill>
      </dxf>
    </rfmt>
    <rcc rId="0" sId="2" dxf="1">
      <nc r="K221">
        <f>H221/G221-J221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2">
        <f>H222/G222-J222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3">
        <f>H223/G223-J223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4">
        <f>H224/G224-J224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5">
        <f>H225/G225-J225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6">
        <f>H226/G226-J226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7">
        <f>H227/G227-J227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8">
        <f>H228/G228-J228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29">
        <f>H229/G229-J229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0">
        <f>H230/G230-J230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1">
        <f>H231/G231-J231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2">
        <f>H232/G232-J232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3">
        <f>H233/G233-J233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4">
        <f>H234/G234-J234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5">
        <f>H235/G235-J235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6">
        <f>H236/G236-J236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7">
        <f>H237/G237-J237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8">
        <f>H238/G238-J238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39">
        <f>H239/G239-J239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0">
        <f>H240/G240-J240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1">
        <f>H241/G241-J241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2">
        <f>H242/G242-J242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3">
        <f>H243/G243-J243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4">
        <f>H244/G244-J244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5">
        <f>H245/G245-J245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6">
        <f>H246/G246-J246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7">
        <f>H247/G247-J247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8">
        <f>H248/G248-J248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49">
        <f>H249/G249-J249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0">
        <f>H250/G250-J250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1">
        <f>H251/G251-J251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2">
        <f>H252/G252-J252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3">
        <f>H253/G253-J253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4">
        <f>H254/G254-J254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5">
        <f>H255/G255-J255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6">
        <f>H256/G256-J256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7">
        <f>H257/G257-J257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8">
        <f>H258/G258-J258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59">
        <f>H259/G259-J259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0">
        <f>H260/G260-J260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1">
        <f>H261/G261-J261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2">
        <f>H262/G262-J262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3">
        <f>H263/G263-J263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4">
        <f>H264/G264-J264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5">
        <f>H265/G265-J265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6">
        <f>H266/G266-J266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7">
        <f>H267/G267-J267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8">
        <f>H268/G268-J268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69">
        <f>H269/G269-J269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0">
        <f>H270/G270-J270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1">
        <f>H271/G271-J271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2">
        <f>H272/G272-J272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3">
        <f>H273/G273-J273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4">
        <f>H274/G274-J274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5">
        <f>H275/G275-J275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6">
        <f>H276/G276-J276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7">
        <f>H277/G277-J277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8">
        <f>H278/G278-J278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79">
        <f>H279/G279-J279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0">
        <f>H280/G280-J280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1">
        <f>H281/G281-J281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2">
        <f>H282/G282-J282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3">
        <f>H283/G283-J283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4">
        <f>H284/G284-J284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5">
        <f>H285/G285-J285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6">
        <f>H286/G286-J286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7">
        <f>H287/G287-J287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8">
        <f>H288/G288-J288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89">
        <f>H289/G289-J289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0">
        <f>H290/G290-J290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1">
        <f>H291/G291-J291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2">
        <f>H292/G292-J292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3">
        <f>H293/G293-J293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4">
        <f>H294/G294-J294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5">
        <f>H295/G295-J295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6">
        <f>H296/G296-J296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7">
        <f>H297/G297-J297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8">
        <f>H298/G298-J298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299">
        <f>H299/G299-J299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0">
        <f>H300/G300-J300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1">
        <f>H301/G301-J301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2">
        <f>H302/G302-J302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3">
        <f>H303/G303-J303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4">
        <f>H304/G304-J304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5">
        <f>H305/G305-J305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6">
        <f>H306/G306-J306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7">
        <f>H307/G307-J307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8">
        <f>H308/G308-J308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09">
        <f>H309/G309-J309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0">
        <f>H310/G310-J310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1">
        <f>H311/G311-J311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2">
        <f>H312/G312-J312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3">
        <f>H313/G313-J313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4">
        <f>H314/G314-J314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5">
        <f>H315/G315-J315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6">
        <f>H316/G316-J316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7">
        <f>H317/G317-J317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8">
        <f>H318/G318-J318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19">
        <f>H319/G319-J319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0">
        <f>H320/G320-J320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1">
        <f>H321/G321-J321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2">
        <f>H322/G322-J322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3">
        <f>H323/G323-J323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4">
        <f>H324/G324-J324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5">
        <f>H325/G325-J325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6">
        <f>H326/G326-J326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7">
        <f>H327/G327-J327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8">
        <f>H328/G328-J328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29">
        <f>H329/G329-J329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0">
        <f>H330/G330-J330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1">
        <f>H331/G331-J331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2">
        <f>H332/G332-J332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3">
        <f>H333/G333-J333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4">
        <f>H334/G334-J334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5">
        <f>H335/G335-J335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6">
        <f>H336/G336-J336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7">
        <f>H337/G337-J337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8">
        <f>H338/G338-J338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39">
        <f>H339/G339-J339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0">
        <f>H340/G340-J340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1">
        <f>H341/G341-J341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2">
        <f>H342/G342-J342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3">
        <f>H343/G343-J343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4">
        <f>H344/G344-J344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5">
        <f>H345/G345-J345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6">
        <f>H346/G346-J346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7">
        <f>H347/G347-J347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8">
        <f>H348/G348-J348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49">
        <f>H349/G349-J349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0">
        <f>H350/G350-J350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1">
        <f>H351/G351-J351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2">
        <f>H352/G352-J352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3">
        <f>H353/G353-J353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4">
        <f>H354/G354-J354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5">
        <f>H355/G355-J355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6">
        <f>H356/G356-J356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7">
        <f>H357/G357-J357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8">
        <f>H358/G358-J358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59">
        <f>H359/G359-J359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0">
        <f>H360/G360-J360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1">
        <f>H361/G361-J361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2">
        <f>H362/G362-J362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3">
        <f>H363/G363-J363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4">
        <f>H364/G364-J364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5">
        <f>H365/G365-J365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6">
        <f>H366/G366-J366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7">
        <f>H367/G367-J367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8">
        <f>H368/G368-J368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69">
        <f>H369/G369-J369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0">
        <f>H370/G370-J370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1">
        <f>H371/G371-J371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2">
        <f>H372/G372-J372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3">
        <f>H373/G373-J373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4">
        <f>H374/G374-J374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5">
        <f>H375/G375-J375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6">
        <f>H376/G376-J376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7">
        <f>H377/G377-J377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8">
        <f>H378/G378-J378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79">
        <f>H379/G379-J379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0">
        <f>H380/G380-J380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1">
        <f>H381/G381-J381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2">
        <f>H382/G382-J382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3">
        <f>H383/G383-J383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4">
        <f>H384/G384-J384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5">
        <f>H385/G385-J385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6">
        <f>H386/G386-J386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7">
        <f>H387/G387-J387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8">
        <f>H388/G388-J388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89">
        <f>H389/G389-J389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0">
        <f>H390/G390-J390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1">
        <f>H391/G391-J391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2">
        <f>H392/G392-J392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3">
        <f>H393/G393-J393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4">
        <f>H394/G394-J394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5">
        <f>H395/G395-J395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6">
        <f>H396/G396-J396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7">
        <f>H397/G397-J397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8">
        <f>H398/G398-J398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399">
        <f>H399/G399-J399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0">
        <f>H400/G400-J400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1">
        <f>H401/G401-J401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2">
        <f>H402/G402-J402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3">
        <f>H403/G403-J403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4">
        <f>H404/G404-J404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5">
        <f>H405/G405-J405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6">
        <f>H406/G406-J406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7">
        <f>H407/G407-J407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8">
        <f>H408/G408-J408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09">
        <f>H409/G409-J409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0">
        <f>H410/G410-J410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1">
        <f>H411/G411-J411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2">
        <f>H412/G412-J412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3">
        <f>H413/G413-J413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4">
        <f>H414/G414-J414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5">
        <f>H415/G415-J415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6">
        <f>H416/G416-J416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7">
        <f>H417/G417-J417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8">
        <f>H418/G418-J418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19">
        <f>H419/G419-J419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0">
        <f>H420/G420-J420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1">
        <f>H421/G421-J421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2">
        <f>H422/G422-J422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3">
        <f>H423/G423-J423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4">
        <f>H424/G424-J424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5">
        <f>H425/G425-J425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6">
        <f>H426/G426-J426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7">
        <f>H427/G427-J427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8">
        <f>H428/G428-J428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29">
        <f>H429/G429-J429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0">
        <f>H430/G430-J430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1">
        <f>H431/G431-J431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2">
        <f>H432/G432-J432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3">
        <f>H433/G433-J433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4">
        <f>H434/G434-J434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5">
        <f>H435/G435-J435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6">
        <f>H436/G436-J436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7">
        <f>H437/G437-J437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8">
        <f>H438/G438-J438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39">
        <f>H439/G439-J439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0">
        <f>H440/G440-J440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1">
        <f>H441/G441-J441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2">
        <f>H442/G442-J442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3">
        <f>H443/G443-J443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4">
        <f>H444/G444-J444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5">
        <f>H445/G445-J445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6">
        <f>H446/G446-J446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7">
        <f>H447/G447-J447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8">
        <f>H448/G448-J448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49">
        <f>H449/G449-J449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0">
        <f>H450/G450-J450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1">
        <f>H451/G451-J451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2">
        <f>H452/G452-J452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3">
        <f>H453/G453-J453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4">
        <f>H454/G454-J454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5">
        <f>H455/G455-J455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6">
        <f>H456/G456-J456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7">
        <f>H457/G457-J457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8">
        <f>H458/G458-J458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59">
        <f>H459/G459-J459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0">
        <f>H460/G460-J460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1">
        <f>H461/G461-J461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2">
        <f>H462/G462-J462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3">
        <f>H463/G463-J463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4">
        <f>H464/G464-J464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5">
        <f>H465/G465-J465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6">
        <f>H466/G466-J466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7">
        <f>H467/G467-J467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8">
        <f>H468/G468-J468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69">
        <f>H469/G469-J469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0">
        <f>H470/G470-J470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1">
        <f>H471/G471-J471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2">
        <f>H472/G472-J472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3">
        <f>H473/G473-J473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4">
        <f>H474/G474-J474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5">
        <f>H475/G475-J475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6">
        <f>H476/G476-J476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7">
        <f>H477/G477-J477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8">
        <f>H478/G478-J478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79">
        <f>H479/G479-J479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0">
        <f>H480/G480-J480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1">
        <f>H481/G481-J481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2">
        <f>H482/G482-J482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3">
        <f>H483/G483-J483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4">
        <f>H484/G484-J484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5">
        <f>H485/G485-J485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6">
        <f>H486/G486-J486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7">
        <f>H487/G487-J487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8">
        <f>H488/G488-J488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89">
        <f>H489/G489-J489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0">
        <f>H490/G490-J490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1">
        <f>H491/G491-J491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2">
        <f>H492/G492-J492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3">
        <f>H493/G493-J493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4">
        <f>H494/G494-J494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5">
        <f>H495/G495-J495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6">
        <f>H496/G496-J496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7">
        <f>H497/G497-J497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8">
        <f>H498/G498-J498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499">
        <f>H499/G499-J499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0">
        <f>H500/G500-J500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1">
        <f>H501/G501-J501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2">
        <f>H502/G502-J502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3">
        <f>H503/G503-J503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4">
        <f>H504/G504-J504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5">
        <f>H505/G505-J505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6">
        <f>H506/G506-J506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7">
        <f>H507/G507-J507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8">
        <f>H508/G508-J508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09">
        <f>H509/G509-J509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0">
        <f>H510/G510-J510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1">
        <f>H511/G511-J511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2">
        <f>H512/G512-J512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3">
        <f>H513/G513-J513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4">
        <f>H514/G514-J514</f>
      </nc>
      <ndxf>
        <numFmt numFmtId="14" formatCode="0.00%"/>
        <fill>
          <patternFill patternType="solid">
            <bgColor theme="6" tint="0.59999389629810485"/>
          </patternFill>
        </fill>
      </ndxf>
    </rcc>
    <rcc rId="0" sId="2" dxf="1">
      <nc r="K515">
        <f>H515/G515-J515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K516" start="0" length="0">
      <dxf>
        <numFmt numFmtId="14" formatCode="0.00%"/>
        <fill>
          <patternFill patternType="solid">
            <bgColor theme="6" tint="0.59999389629810485"/>
          </patternFill>
        </fill>
      </dxf>
    </rfmt>
    <rfmt sheetId="2" sqref="K518" start="0" length="0">
      <dxf>
        <font>
          <sz val="12"/>
          <name val="Times New Roman"/>
          <scheme val="none"/>
        </font>
      </dxf>
    </rfmt>
    <rfmt sheetId="2" sqref="K520" start="0" length="0">
      <dxf>
        <font>
          <b/>
          <sz val="12"/>
          <name val="Times New Roman"/>
          <scheme val="none"/>
        </font>
      </dxf>
    </rfmt>
  </rrc>
  <rrc rId="12151" sId="2" ref="K1:K1048576" action="deleteCol">
    <undo index="0" exp="area" ref3D="1" dr="$A$4:$XFD$5" dn="Z_A4D09F0F_4C69_4056_BD3D_99C01656B021_.wvu.PrintTitles" sId="2"/>
    <undo index="0" exp="area" ref3D="1" dr="$A$4:$XFD$5" dn="Z_8F1248FC_EA8E_4DC7_8B97_6406CD1514A9_.wvu.PrintTitles" sId="2"/>
    <undo index="0" exp="area" ref3D="1" dr="$A$4:$XFD$5" dn="Z_87167B54_14FD_40B4_B520_8ADAF9DCA900_.wvu.PrintTitles" sId="2"/>
    <undo index="0" exp="area" ref3D="1" dr="$A$4:$XFD$5" dn="Z_354784A5_404C_43C6_9215_508293194394_.wvu.PrintTitles" sId="2"/>
    <undo index="0" exp="area" ref3D="1" dr="$A$4:$XFD$5" dn="Z_6943B490_3070_4625_8DEE_85B509FE6D1B_.wvu.PrintTitles" sId="2"/>
    <undo index="0" exp="area" ref3D="1" dr="$A$4:$XFD$5" dn="Z_34FCE91F_37BB_4E1C_80D8_8DC0E1239857_.wvu.PrintTitles" sId="2"/>
    <undo index="0" exp="area" ref3D="1" dr="$A$4:$XFD$5" dn="Z_B1E9D3A3_6A2B_4E76_A163_C3C5D3CBC4BC_.wvu.PrintTitles" sId="2"/>
    <undo index="0" exp="area" ref3D="1" dr="$A$4:$XFD$5" dn="Заголовки_для_печати" sId="2"/>
    <undo index="0" exp="area" ref3D="1" dr="$A$4:$XFD$5" dn="Z_B358A58E_8635_4813_99A2_4F1FD4FD075C_.wvu.PrintTitles" sId="2"/>
    <undo index="0" exp="area" ref3D="1" dr="$A$4:$XFD$5" dn="Z_F8C4027D_D6CA_4157_8FAE_71E83CC44D4D_.wvu.PrintTitles" sId="2"/>
    <undo index="0" exp="area" ref3D="1" dr="$A$4:$XFD$5" dn="Z_EC1DDABA_87E5_4CA0_BDFA_3176D5C21D42_.wvu.PrintTitles" sId="2"/>
    <undo index="0" exp="area" ref3D="1" dr="$A$4:$XFD$5" dn="Z_DE0F5E73_EF4C_476D_B6AE_BFEFF57E867A_.wvu.PrintTitles" sId="2"/>
    <rfmt sheetId="2" xfDxf="1" sqref="K1:K1048576" start="0" length="0">
      <dxf>
        <font>
          <name val="Times New Roman"/>
          <scheme val="none"/>
        </font>
        <alignment vertical="center" wrapText="1" readingOrder="0"/>
      </dxf>
    </rfmt>
    <rfmt sheetId="2" sqref="K4" start="0" length="0">
      <dxf>
        <font>
          <sz val="8"/>
          <name val="Times New Roman"/>
          <scheme val="none"/>
        </font>
      </dxf>
    </rfmt>
    <rfmt sheetId="2" sqref="K5" start="0" length="0">
      <dxf>
        <font>
          <sz val="12"/>
          <name val="Times New Roman"/>
          <scheme val="none"/>
        </font>
      </dxf>
    </rfmt>
    <rfmt sheetId="2" sqref="K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1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2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3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1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4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6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7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8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49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0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K51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cc rId="0" sId="2" dxf="1">
      <nc r="K516">
        <f>CONCATENATE(D516,F516)</f>
      </nc>
      <ndxf>
        <numFmt numFmtId="4" formatCode="#,##0.00"/>
        <fill>
          <patternFill patternType="solid">
            <bgColor theme="6" tint="0.59999389629810485"/>
          </patternFill>
        </fill>
      </ndxf>
    </rcc>
    <rfmt sheetId="2" sqref="K518" start="0" length="0">
      <dxf>
        <font>
          <sz val="12"/>
          <name val="Times New Roman"/>
          <scheme val="none"/>
        </font>
      </dxf>
    </rfmt>
    <rfmt sheetId="2" sqref="K520" start="0" length="0">
      <dxf>
        <font>
          <b/>
          <sz val="12"/>
          <name val="Times New Roman"/>
          <scheme val="none"/>
        </font>
      </dxf>
    </rfmt>
  </rrc>
  <rcc rId="12152" sId="1" numFmtId="4">
    <oc r="D14">
      <f>SUM(D16,D54)</f>
    </oc>
    <nc r="D14">
      <v>32605555.800000004</v>
    </nc>
  </rcc>
  <rcc rId="12153" sId="1" numFmtId="4">
    <oc r="E14">
      <f>SUM(E16,E54)</f>
    </oc>
    <nc r="E14">
      <v>30288027.854169995</v>
    </nc>
  </rcc>
  <rcc rId="12154" sId="1" numFmtId="4">
    <oc r="F14">
      <f>D14-E14</f>
    </oc>
    <nc r="F14">
      <v>2317527.9458300099</v>
    </nc>
  </rcc>
  <rcc rId="12155" sId="1" numFmtId="14">
    <oc r="G14">
      <f>E14/D14</f>
    </oc>
    <nc r="G14">
      <v>0.92892229900801104</v>
    </nc>
  </rcc>
  <rcc rId="12156" sId="1" numFmtId="4">
    <oc r="D16">
      <f>SUM(D17,D20,D22,D27,D30,D34,D43,D48,D49,D52,D53)</f>
    </oc>
    <nc r="D16">
      <v>20027952.200000003</v>
    </nc>
  </rcc>
  <rcc rId="12157" sId="1" numFmtId="4">
    <oc r="E16">
      <f>SUM(E17,E20,E22,E27,E30,E34,E43,E48,E49,E52,E53)</f>
    </oc>
    <nc r="E16">
      <v>17788424.313479997</v>
    </nc>
  </rcc>
  <rcc rId="12158" sId="1" numFmtId="4">
    <oc r="F16">
      <f>D16-E16</f>
    </oc>
    <nc r="F16">
      <v>2239527.8865200058</v>
    </nc>
  </rcc>
  <rcc rId="12159" sId="1" numFmtId="14">
    <oc r="G16">
      <f>E16/D16</f>
    </oc>
    <nc r="G16">
      <v>0.88817988658271285</v>
    </nc>
  </rcc>
  <rcc rId="12160" sId="1" numFmtId="4">
    <oc r="E17">
      <f>E18+E19</f>
    </oc>
    <nc r="E17">
      <v>12820747.699999999</v>
    </nc>
  </rcc>
  <rcc rId="12161" sId="1" numFmtId="4">
    <oc r="F17">
      <f>D17-E17</f>
    </oc>
    <nc r="F17">
      <v>2300764.6000000015</v>
    </nc>
  </rcc>
  <rcc rId="12162" sId="1" numFmtId="14">
    <oc r="G17">
      <f>E17/D17</f>
    </oc>
    <nc r="G17">
      <v>0.84784824729468355</v>
    </nc>
  </rcc>
  <rcc rId="12163" sId="1" numFmtId="4">
    <oc r="F18">
      <f>D18-E18</f>
    </oc>
    <nc r="F18">
      <v>2399688.5999999996</v>
    </nc>
  </rcc>
  <rcc rId="12164" sId="1" numFmtId="14">
    <oc r="G18">
      <f>E18/D18</f>
    </oc>
    <nc r="G18">
      <v>0.66414845624069563</v>
    </nc>
  </rcc>
  <rcc rId="12165" sId="1" numFmtId="4">
    <oc r="F19">
      <f>D19-E19</f>
    </oc>
    <nc r="F19">
      <v>-98924</v>
    </nc>
  </rcc>
  <rcc rId="12166" sId="1" numFmtId="14">
    <oc r="G19">
      <f>E19/D19</f>
    </oc>
    <nc r="G19">
      <v>1.0124020472830872</v>
    </nc>
  </rcc>
  <rcc rId="12167" sId="1" numFmtId="4">
    <oc r="D20">
      <f>D21</f>
    </oc>
    <nc r="D20">
      <v>68847.5</v>
    </nc>
  </rcc>
  <rcc rId="12168" sId="1" numFmtId="4">
    <oc r="E20">
      <f>E21</f>
    </oc>
    <nc r="E20">
      <v>68598.600000000006</v>
    </nc>
  </rcc>
  <rcc rId="12169" sId="1" numFmtId="4">
    <oc r="F20">
      <f>D20-E20</f>
    </oc>
    <nc r="F20">
      <v>248.89999999999418</v>
    </nc>
  </rcc>
  <rcc rId="12170" sId="1" numFmtId="14">
    <oc r="G20">
      <f>E20/D20</f>
    </oc>
    <nc r="G20">
      <v>0.99638476342641358</v>
    </nc>
  </rcc>
  <rcc rId="12171" sId="1" numFmtId="4">
    <oc r="F21">
      <f>D21-E21</f>
    </oc>
    <nc r="F21">
      <v>248.89999999999418</v>
    </nc>
  </rcc>
  <rcc rId="12172" sId="1" numFmtId="14">
    <oc r="G21">
      <f>E21/D21</f>
    </oc>
    <nc r="G21">
      <v>0.99638476342641358</v>
    </nc>
  </rcc>
  <rcc rId="12173" sId="1" numFmtId="4">
    <oc r="D22">
      <f>SUM(D23:D26)</f>
    </oc>
    <nc r="D22">
      <v>1066899.3</v>
    </nc>
  </rcc>
  <rcc rId="12174" sId="1" numFmtId="4">
    <oc r="E22">
      <f>SUM(E23:E26)</f>
    </oc>
    <nc r="E22">
      <v>1038809.5420000001</v>
    </nc>
  </rcc>
  <rcc rId="12175" sId="1" numFmtId="4">
    <oc r="F22">
      <f>D22-E22</f>
    </oc>
    <nc r="F22">
      <v>28089.757999999914</v>
    </nc>
  </rcc>
  <rcc rId="12176" sId="1" numFmtId="14">
    <oc r="G22">
      <f>E22/D22</f>
    </oc>
    <nc r="G22">
      <v>0.97367159393581015</v>
    </nc>
  </rcc>
  <rcc rId="12177" sId="1" numFmtId="4">
    <oc r="F23">
      <f>D23-E23</f>
    </oc>
    <nc r="F23">
      <v>20805.29999999993</v>
    </nc>
  </rcc>
  <rcc rId="12178" sId="1" numFmtId="14">
    <oc r="G23">
      <f>E23/D23</f>
    </oc>
    <nc r="G23">
      <v>0.97841505614494417</v>
    </nc>
  </rcc>
  <rcc rId="12179" sId="1" numFmtId="4">
    <oc r="F24">
      <f>D24-E24</f>
    </oc>
    <nc r="F24">
      <v>0.27000000000001023</v>
    </nc>
  </rcc>
  <rcc rId="12180" sId="1" numFmtId="4">
    <oc r="F25">
      <f>D25-E25</f>
    </oc>
    <nc r="F25">
      <v>-1.2000000000057298E-2</v>
    </nc>
  </rcc>
  <rcc rId="12181" sId="1" numFmtId="14">
    <oc r="G25">
      <f>E25/D25</f>
    </oc>
    <nc r="G25">
      <v>1.0000170988885724</v>
    </nc>
  </rcc>
  <rcc rId="12182" sId="1" numFmtId="4">
    <oc r="F26">
      <f>D26-E26</f>
    </oc>
    <nc r="F26">
      <v>7284.1999999999971</v>
    </nc>
  </rcc>
  <rcc rId="12183" sId="1" numFmtId="14">
    <oc r="G26">
      <f>E26/D26</f>
    </oc>
    <nc r="G26">
      <v>0.92869079143803934</v>
    </nc>
  </rcc>
  <rcc rId="12184" sId="1" numFmtId="4">
    <oc r="D27">
      <f>SUM(D28:D29)</f>
    </oc>
    <nc r="D27">
      <v>80210.899999999994</v>
    </nc>
  </rcc>
  <rcc rId="12185" sId="1" numFmtId="4">
    <oc r="E27">
      <f>SUM(E28:E29)</f>
    </oc>
    <nc r="E27">
      <v>88811.88</v>
    </nc>
  </rcc>
  <rcc rId="12186" sId="1" numFmtId="4">
    <oc r="F27">
      <f>D27-E27</f>
    </oc>
    <nc r="F27">
      <v>-8600.9800000000105</v>
    </nc>
  </rcc>
  <rcc rId="12187" sId="1" numFmtId="14">
    <oc r="G27">
      <f>E27/D27</f>
    </oc>
    <nc r="G27">
      <v>1.1072295660564837</v>
    </nc>
  </rcc>
  <rcc rId="12188" sId="1" numFmtId="4">
    <oc r="F28">
      <f>D28-E28</f>
    </oc>
    <nc r="F28">
      <v>-8835.1500000000087</v>
    </nc>
  </rcc>
  <rcc rId="12189" sId="1" numFmtId="14">
    <oc r="G28">
      <f>E28/D28</f>
    </oc>
    <nc r="G28">
      <v>1.1440540205634235</v>
    </nc>
  </rcc>
  <rcc rId="12190" sId="1" numFmtId="4">
    <oc r="F29">
      <f>D29-E29</f>
    </oc>
    <nc r="F29">
      <v>234.17000000000189</v>
    </nc>
  </rcc>
  <rcc rId="12191" sId="1" numFmtId="14">
    <oc r="G29">
      <f>E29/D29</f>
    </oc>
    <nc r="G29">
      <v>0.98759607388220583</v>
    </nc>
  </rcc>
  <rcc rId="12192" sId="1" numFmtId="4">
    <oc r="D30">
      <f>SUM(D31:D33)</f>
    </oc>
    <nc r="D30">
      <v>78901.100000000006</v>
    </nc>
  </rcc>
  <rcc rId="12193" sId="1" numFmtId="4">
    <oc r="E30">
      <f>SUM(E31:E33)</f>
    </oc>
    <nc r="E30">
      <v>82191.31</v>
    </nc>
  </rcc>
  <rcc rId="12194" sId="1" numFmtId="4">
    <oc r="F30">
      <f>D30-E30</f>
    </oc>
    <nc r="F30">
      <v>-3290.2099999999919</v>
    </nc>
  </rcc>
  <rcc rId="12195" sId="1" numFmtId="14">
    <oc r="G30">
      <f>E30/D30</f>
    </oc>
    <nc r="G30">
      <v>1.0417004325668462</v>
    </nc>
  </rcc>
  <rcc rId="12196" sId="1" numFmtId="4">
    <oc r="F31">
      <f>D31-E31</f>
    </oc>
    <nc r="F31">
      <v>-3301.4099999999889</v>
    </nc>
  </rcc>
  <rcc rId="12197" sId="1" numFmtId="14">
    <oc r="G31">
      <f>E31/D31</f>
    </oc>
    <nc r="G31">
      <v>1.0418529914009818</v>
    </nc>
  </rcc>
  <rcc rId="12198" sId="1" numFmtId="4">
    <oc r="F32">
      <f>D32-E32</f>
    </oc>
    <nc r="F32">
      <v>1.2000000000000002</v>
    </nc>
  </rcc>
  <rcc rId="12199" sId="1" numFmtId="14">
    <oc r="G32">
      <f>E32/D32</f>
    </oc>
    <nc r="G32">
      <v>0.76</v>
    </nc>
  </rcc>
  <rcc rId="12200" sId="1" numFmtId="4">
    <oc r="F33">
      <f>D33-E33</f>
    </oc>
    <nc r="F33">
      <v>10</v>
    </nc>
  </rcc>
  <rcc rId="12201" sId="1" numFmtId="14">
    <oc r="G33">
      <f>E33/D33</f>
    </oc>
    <nc r="G33">
      <v>0.33333333333333331</v>
    </nc>
  </rcc>
  <rcc rId="12202" sId="1" numFmtId="4">
    <oc r="D34">
      <f>SUM(D35,D40,D41,D42)</f>
    </oc>
    <nc r="D34">
      <v>1271709.6000000001</v>
    </nc>
  </rcc>
  <rcc rId="12203" sId="1" numFmtId="4">
    <oc r="E34">
      <f>E35+E42</f>
    </oc>
    <nc r="E34">
      <v>1328465.1214799997</v>
    </nc>
  </rcc>
  <rcc rId="12204" sId="1" numFmtId="4">
    <oc r="F34">
      <f>D34-E34</f>
    </oc>
    <nc r="F34">
      <v>-56755.521479999647</v>
    </nc>
  </rcc>
  <rcc rId="12205" sId="1" numFmtId="14">
    <oc r="G34">
      <f>E34/D34</f>
    </oc>
    <nc r="G34">
      <v>1.0446293096159687</v>
    </nc>
  </rcc>
  <rcc rId="12206" sId="1" numFmtId="4">
    <oc r="E35">
      <f>SUM(E36:E41)</f>
    </oc>
    <nc r="E35">
      <v>1105971.9214799998</v>
    </nc>
  </rcc>
  <rcc rId="12207" sId="1" numFmtId="4">
    <oc r="F35">
      <f>D35-E35</f>
    </oc>
    <nc r="F35">
      <v>-58796.921479999786</v>
    </nc>
  </rcc>
  <rcc rId="12208" sId="1" numFmtId="14">
    <oc r="G35">
      <f>E35/D35</f>
    </oc>
    <nc r="G35">
      <v>1.056148133291952</v>
    </nc>
  </rcc>
  <rcc rId="12209" sId="1" numFmtId="4">
    <oc r="F36">
      <f>D36-E36</f>
    </oc>
    <nc r="F36">
      <v>-52399.79999999993</v>
    </nc>
  </rcc>
  <rcc rId="12210" sId="1" numFmtId="14">
    <oc r="G36">
      <f>E36/D36</f>
    </oc>
    <nc r="G36">
      <v>1.059510379887777</v>
    </nc>
  </rcc>
  <rcc rId="12211" sId="1" numFmtId="4">
    <oc r="F37">
      <f>D37-E37</f>
    </oc>
    <nc r="F37">
      <v>-2893.7999999999997</v>
    </nc>
  </rcc>
  <rcc rId="12212" sId="1" numFmtId="14">
    <oc r="G37">
      <f>E37/D37</f>
    </oc>
    <nc r="G37">
      <v>2.1687871077184053</v>
    </nc>
  </rcc>
  <rcc rId="12213" sId="1" numFmtId="4">
    <oc r="F38">
      <f>D38-E38</f>
    </oc>
    <nc r="F38">
      <v>-117.10000000000014</v>
    </nc>
  </rcc>
  <rcc rId="12214" sId="1" numFmtId="14">
    <oc r="G38">
      <f>E38/D38</f>
    </oc>
    <nc r="G38">
      <v>1.0667008430166325</v>
    </nc>
  </rcc>
  <rcc rId="12215" sId="1" numFmtId="4">
    <oc r="F39">
      <f>D39-E39</f>
    </oc>
    <nc r="F39">
      <v>387.40000000002328</v>
    </nc>
  </rcc>
  <rcc rId="12216" sId="1" numFmtId="14">
    <oc r="G39">
      <f>E39/D39</f>
    </oc>
    <nc r="G39">
      <v>0.99761494617313973</v>
    </nc>
  </rcc>
  <rcc rId="12217" sId="1" numFmtId="4">
    <oc r="F40">
      <f>D40-E40</f>
    </oc>
    <nc r="F40">
      <v>-405</v>
    </nc>
  </rcc>
  <rcc rId="12218" sId="1" numFmtId="14">
    <oc r="G40">
      <f>E40/D40</f>
    </oc>
    <nc r="G40">
      <v>1.120249406175772</v>
    </nc>
  </rcc>
  <rcc rId="12219" sId="1" numFmtId="4">
    <oc r="F41">
      <f>D41-E41</f>
    </oc>
    <nc r="F41">
      <v>-2.1480000000000055E-2</v>
    </nc>
  </rcc>
  <rcc rId="12220" sId="1" numFmtId="4">
    <oc r="F42">
      <f>D42-E42</f>
    </oc>
    <nc r="F42">
      <v>-1327.2000000000116</v>
    </nc>
  </rcc>
  <rcc rId="12221" sId="1" numFmtId="14">
    <oc r="G42">
      <f>E42/D42</f>
    </oc>
    <nc r="G42">
      <v>1.0060009223840916</v>
    </nc>
  </rcc>
  <rcc rId="12222" sId="1" numFmtId="4">
    <oc r="D43">
      <f>D44</f>
    </oc>
    <nc r="D43">
      <v>1014917.7</v>
    </nc>
  </rcc>
  <rcc rId="12223" sId="1" numFmtId="4">
    <oc r="E43">
      <f>E44</f>
    </oc>
    <nc r="E43">
      <v>1015104.46</v>
    </nc>
  </rcc>
  <rcc rId="12224" sId="1" numFmtId="4">
    <oc r="F43">
      <f>D43-E43</f>
    </oc>
    <nc r="F43">
      <v>-186.76000000000931</v>
    </nc>
  </rcc>
  <rcc rId="12225" sId="1" numFmtId="14">
    <oc r="G43">
      <f>E43/D43</f>
    </oc>
    <nc r="G43">
      <v>1.0001840149206187</v>
    </nc>
  </rcc>
  <rcc rId="12226" sId="1" numFmtId="4">
    <oc r="E44">
      <f>E45+E46+E47</f>
    </oc>
    <nc r="E44">
      <v>1015104.46</v>
    </nc>
  </rcc>
  <rcc rId="12227" sId="1" numFmtId="4">
    <oc r="F44">
      <f>D44-E44</f>
    </oc>
    <nc r="F44">
      <v>-186.76000000000931</v>
    </nc>
  </rcc>
  <rcc rId="12228" sId="1" numFmtId="14">
    <oc r="G44">
      <f>E44/D44</f>
    </oc>
    <nc r="G44">
      <v>1.0001840149206187</v>
    </nc>
  </rcc>
  <rcc rId="12229" sId="1" numFmtId="4">
    <oc r="F45">
      <f>D45-E45</f>
    </oc>
    <nc r="F45">
      <v>5.1700000000128057</v>
    </nc>
  </rcc>
  <rcc rId="12230" sId="1" numFmtId="14">
    <oc r="G45">
      <f>E45/D45</f>
    </oc>
    <nc r="G45">
      <v>0.99997948776546375</v>
    </nc>
  </rcc>
  <rcc rId="12231" sId="1" numFmtId="4">
    <oc r="F46">
      <f>D46-E46</f>
    </oc>
    <nc r="F46">
      <v>-5.2000000000116415</v>
    </nc>
  </rcc>
  <rcc rId="12232" sId="1" numFmtId="14">
    <oc r="G46">
      <f>E46/D46</f>
    </oc>
    <nc r="G46">
      <v>1.0000236870755117</v>
    </nc>
  </rcc>
  <rcc rId="12233" sId="1" numFmtId="4">
    <oc r="F47">
      <f>D47-E47</f>
    </oc>
    <nc r="F47">
      <v>-186.72999999998137</v>
    </nc>
  </rcc>
  <rcc rId="12234" sId="1" numFmtId="14">
    <oc r="G47">
      <f>E47/D47</f>
    </oc>
    <nc r="G47">
      <v>1.0003436680997673</v>
    </nc>
  </rcc>
  <rcc rId="12235" sId="1" numFmtId="4">
    <oc r="F48">
      <f>D48-E48</f>
    </oc>
    <nc r="F48">
      <v>-41497.800000000003</v>
    </nc>
  </rcc>
  <rcc rId="12236" sId="1" numFmtId="14">
    <oc r="G48">
      <f>E48/D48</f>
    </oc>
    <nc r="G48">
      <v>1.5290063841070409</v>
    </nc>
  </rcc>
  <rcc rId="12237" sId="1" numFmtId="4">
    <oc r="D49">
      <f>SUM(D50:D51)</f>
    </oc>
    <nc r="D49">
      <v>151758</v>
    </nc>
  </rcc>
  <rcc rId="12238" sId="1" numFmtId="4">
    <oc r="E49">
      <f>SUM(E50:E51)</f>
    </oc>
    <nc r="E49">
      <v>177475.1</v>
    </nc>
  </rcc>
  <rcc rId="12239" sId="1" numFmtId="4">
    <oc r="F49">
      <f>D49-E49</f>
    </oc>
    <nc r="F49">
      <v>-25717.100000000006</v>
    </nc>
  </rcc>
  <rcc rId="12240" sId="1" numFmtId="14">
    <oc r="G49">
      <f>E49/D49</f>
    </oc>
    <nc r="G49">
      <v>1.169461247512487</v>
    </nc>
  </rcc>
  <rcc rId="12241" sId="1" numFmtId="4">
    <oc r="F50">
      <f>D50-E50</f>
    </oc>
    <nc r="F50">
      <v>-6599.6000000000058</v>
    </nc>
  </rcc>
  <rcc rId="12242" sId="1" numFmtId="14">
    <oc r="G50">
      <f>E50/D50</f>
    </oc>
    <nc r="G50">
      <v>1.0658425867728194</v>
    </nc>
  </rcc>
  <rcc rId="12243" sId="1" numFmtId="4">
    <oc r="F51">
      <f>D51-E51</f>
    </oc>
    <nc r="F51">
      <v>-19117.5</v>
    </nc>
  </rcc>
  <rcc rId="12244" sId="1" numFmtId="14">
    <oc r="G51">
      <f>E51/D51</f>
    </oc>
    <nc r="G51">
      <v>1.3710334788937408</v>
    </nc>
  </rcc>
  <rcc rId="12245" sId="1" numFmtId="4">
    <oc r="F52">
      <f>D52-E52</f>
    </oc>
    <nc r="F52">
      <v>46671.5</v>
    </nc>
  </rcc>
  <rcc rId="12246" sId="1" numFmtId="14">
    <oc r="G52">
      <f>E52/D52</f>
    </oc>
    <nc r="G52">
      <v>0.95663426962638098</v>
    </nc>
  </rcc>
  <rcc rId="12247" sId="1" numFmtId="4">
    <oc r="F53">
      <f>D53-E53</f>
    </oc>
    <nc r="F53">
      <v>-198.5</v>
    </nc>
  </rcc>
  <rcc rId="12248" sId="1" numFmtId="4">
    <oc r="D54">
      <f>SUM(D55,D65,D69,D71)</f>
    </oc>
    <nc r="D54">
      <v>12577603.6</v>
    </nc>
  </rcc>
  <rcc rId="12249" sId="1" numFmtId="4">
    <oc r="E54">
      <f>SUM(E55,E65,E69,E71,E67)</f>
    </oc>
    <nc r="E54">
      <v>12499603.540689999</v>
    </nc>
  </rcc>
  <rcc rId="12250" sId="1" numFmtId="4">
    <oc r="F54">
      <f>D54-E54</f>
    </oc>
    <nc r="F54">
      <v>78000.05931000039</v>
    </nc>
  </rcc>
  <rcc rId="12251" sId="1" numFmtId="14">
    <oc r="G54">
      <f>E54/D54</f>
    </oc>
    <nc r="G54">
      <v>0.99379849597820047</v>
    </nc>
  </rcc>
  <rcc rId="12252" sId="1" numFmtId="4">
    <oc r="D55">
      <f>SUM(D56,D63,D64)</f>
    </oc>
    <nc r="D55">
      <v>11130010.299999999</v>
    </nc>
  </rcc>
  <rcc rId="12253" sId="1" numFmtId="4">
    <oc r="E55">
      <f>E56+E63+E64</f>
    </oc>
    <nc r="E55">
      <v>11045601.240689998</v>
    </nc>
  </rcc>
  <rcc rId="12254" sId="1" numFmtId="4">
    <oc r="F55">
      <f>D55-E55</f>
    </oc>
    <nc r="F55">
      <v>84409.05931000039</v>
    </nc>
  </rcc>
  <rcc rId="12255" sId="1" numFmtId="14">
    <oc r="G55">
      <f>E55/D55</f>
    </oc>
    <nc r="G55">
      <v>0.99241608434899653</v>
    </nc>
  </rcc>
  <rcc rId="12256" sId="1" numFmtId="4">
    <oc r="D56">
      <f>SUM(D57:D62)</f>
    </oc>
    <nc r="D56">
      <v>2045578.2999999998</v>
    </nc>
  </rcc>
  <rcc rId="12257" sId="1" numFmtId="4">
    <oc r="E56">
      <f>SUM(E57:E62)</f>
    </oc>
    <nc r="E56">
      <v>1388378.2106899999</v>
    </nc>
  </rcc>
  <rcc rId="12258" sId="1" numFmtId="4">
    <oc r="F56">
      <f>D56-E56</f>
    </oc>
    <nc r="F56">
      <v>657200.08930999995</v>
    </nc>
  </rcc>
  <rcc rId="12259" sId="1" numFmtId="14">
    <oc r="G56">
      <f>E56/D56</f>
    </oc>
    <nc r="G56">
      <v>0.67872161661570229</v>
    </nc>
  </rcc>
  <rcc rId="12260" sId="1" numFmtId="4">
    <oc r="F57">
      <f>D57-E57</f>
    </oc>
    <nc r="F57">
      <v>578363.09999999986</v>
    </nc>
  </rcc>
  <rcc rId="12261" sId="1" numFmtId="14">
    <oc r="G57">
      <f>E57/D57</f>
    </oc>
    <nc r="G57">
      <v>0.63153134677577971</v>
    </nc>
  </rcc>
  <rcc rId="12262" sId="1" numFmtId="4">
    <oc r="F58">
      <f>D58-E58</f>
    </oc>
    <nc r="F58">
      <v>77748.400000000023</v>
    </nc>
  </rcc>
  <rcc rId="12263" sId="1" numFmtId="14">
    <oc r="G58">
      <f>E58/D58</f>
    </oc>
    <nc r="G58">
      <v>0.70577142643055735</v>
    </nc>
  </rcc>
  <rcc rId="12264" sId="1" numFmtId="34">
    <oc r="F59">
      <f>D59-E59</f>
    </oc>
    <nc r="F59">
      <v>0</v>
    </nc>
  </rcc>
  <rcc rId="12265" sId="1" numFmtId="14">
    <oc r="G59">
      <f>E59/D59</f>
    </oc>
    <nc r="G59">
      <v>1</v>
    </nc>
  </rcc>
  <rcc rId="12266" sId="1" numFmtId="34">
    <oc r="F60">
      <f>D60-E60</f>
    </oc>
    <nc r="F60">
      <v>0</v>
    </nc>
  </rcc>
  <rcc rId="12267" sId="1" numFmtId="14">
    <oc r="G60">
      <f>E60/D60</f>
    </oc>
    <nc r="G60">
      <v>1</v>
    </nc>
  </rcc>
  <rcc rId="12268" sId="1" numFmtId="4">
    <oc r="F61">
      <f>D61-E61</f>
    </oc>
    <nc r="F61">
      <v>-1.0689999995520338E-2</v>
    </nc>
  </rcc>
  <rcc rId="12269" sId="1" numFmtId="14">
    <oc r="G61">
      <f>E61/D61</f>
    </oc>
    <nc r="G61">
      <v>1.0000001806512231</v>
    </nc>
  </rcc>
  <rcc rId="12270" sId="1" numFmtId="4">
    <oc r="F62">
      <f>D62-E62</f>
    </oc>
    <nc r="F62">
      <v>1088.6000000000058</v>
    </nc>
  </rcc>
  <rcc rId="12271" sId="1" numFmtId="14">
    <oc r="G62">
      <f>E62/D62</f>
    </oc>
    <nc r="G62">
      <v>0.99176797267989314</v>
    </nc>
  </rcc>
  <rcc rId="12272" sId="1" numFmtId="4">
    <oc r="F63">
      <f>D63-E63</f>
    </oc>
    <nc r="F63">
      <v>-592355.73000000045</v>
    </nc>
  </rcc>
  <rcc rId="12273" sId="1" numFmtId="14">
    <oc r="G63">
      <f>E63/D63</f>
    </oc>
    <nc r="G63">
      <v>1.0672869887317451</v>
    </nc>
  </rcc>
  <rcc rId="12274" sId="1" numFmtId="4">
    <oc r="F64">
      <f>D64-E64</f>
    </oc>
    <nc r="F64">
      <v>19564.700000000012</v>
    </nc>
  </rcc>
  <rcc rId="12275" sId="1" numFmtId="14">
    <oc r="G64">
      <f>E64/D64</f>
    </oc>
    <nc r="G64">
      <v>0.93037730987892264</v>
    </nc>
  </rcc>
  <rcc rId="12276" sId="1" numFmtId="4">
    <oc r="D65">
      <f>D66</f>
    </oc>
    <nc r="D65">
      <v>1354961.4</v>
    </nc>
  </rcc>
  <rcc rId="12277" sId="1" numFmtId="4">
    <oc r="E65">
      <f>E66</f>
    </oc>
    <nc r="E65">
      <v>1354961.4</v>
    </nc>
  </rcc>
  <rcc rId="12278" sId="1" numFmtId="4">
    <oc r="F65">
      <f>D65-E65</f>
    </oc>
    <nc r="F65">
      <v>0</v>
    </nc>
  </rcc>
  <rcc rId="12279" sId="1" numFmtId="14">
    <oc r="G65">
      <f>E65/D65</f>
    </oc>
    <nc r="G65">
      <v>1</v>
    </nc>
  </rcc>
  <rcc rId="12280" sId="1" numFmtId="4">
    <oc r="F66">
      <f>D66-E66</f>
    </oc>
    <nc r="F66">
      <v>0</v>
    </nc>
  </rcc>
  <rcc rId="12281" sId="1" numFmtId="14">
    <oc r="G66">
      <f>E66/D66</f>
    </oc>
    <nc r="G66">
      <v>1</v>
    </nc>
  </rcc>
  <rcc rId="12282" sId="1" numFmtId="4">
    <oc r="E67">
      <f>E68</f>
    </oc>
    <nc r="E67">
      <v>0</v>
    </nc>
  </rcc>
  <rcc rId="12283" sId="1" numFmtId="4">
    <oc r="F67">
      <f>D67-E67</f>
    </oc>
    <nc r="F67">
      <v>0</v>
    </nc>
  </rcc>
  <rcc rId="12284" sId="1" numFmtId="4">
    <oc r="F68">
      <f>D68-E68</f>
    </oc>
    <nc r="F68">
      <v>0</v>
    </nc>
  </rcc>
  <rcc rId="12285" sId="1" numFmtId="4">
    <oc r="D69">
      <f>D70</f>
    </oc>
    <nc r="D69">
      <v>123214.5</v>
    </nc>
  </rcc>
  <rcc rId="12286" sId="1" numFmtId="4">
    <oc r="E69">
      <f>E70</f>
    </oc>
    <nc r="E69">
      <v>129720.5</v>
    </nc>
  </rcc>
  <rcc rId="12287" sId="1" numFmtId="4">
    <oc r="F69">
      <f>D69-E69</f>
    </oc>
    <nc r="F69">
      <v>-6506</v>
    </nc>
  </rcc>
  <rcc rId="12288" sId="1" numFmtId="14">
    <oc r="G69">
      <f>E69/D69</f>
    </oc>
    <nc r="G69">
      <v>1.0528022270106197</v>
    </nc>
  </rcc>
  <rcc rId="12289" sId="1" numFmtId="4">
    <oc r="F70">
      <f>D70-E70</f>
    </oc>
    <nc r="F70">
      <v>-6506</v>
    </nc>
  </rcc>
  <rcc rId="12290" sId="1" numFmtId="14">
    <oc r="G70">
      <f>E70/D70</f>
    </oc>
    <nc r="G70">
      <v>1.0528022270106197</v>
    </nc>
  </rcc>
  <rcc rId="12291" sId="1" numFmtId="4">
    <oc r="D71">
      <f>D72</f>
    </oc>
    <nc r="D71">
      <v>-30582.6</v>
    </nc>
  </rcc>
  <rcc rId="12292" sId="1" numFmtId="4">
    <oc r="E71">
      <f>E72</f>
    </oc>
    <nc r="E71">
      <v>-30679.599999999999</v>
    </nc>
  </rcc>
  <rcc rId="12293" sId="1" numFmtId="4">
    <oc r="F71">
      <f>D71-E71</f>
    </oc>
    <nc r="F71">
      <v>97</v>
    </nc>
  </rcc>
  <rcc rId="12294" sId="1" numFmtId="14">
    <oc r="G71">
      <f>E71/D71</f>
    </oc>
    <nc r="G71">
      <v>1.0031717381779182</v>
    </nc>
  </rcc>
  <rcc rId="12295" sId="1" numFmtId="4">
    <oc r="F72">
      <f>D72-E72</f>
    </oc>
    <nc r="F72">
      <v>97</v>
    </nc>
  </rcc>
  <rcc rId="12296" sId="1" numFmtId="14">
    <oc r="G72">
      <f>E72/D72</f>
    </oc>
    <nc r="G72">
      <v>1.0031717381779182</v>
    </nc>
  </rcc>
  <rrc rId="12297" sId="3" ref="A20:XFD20" action="deleteRow">
    <rfmt sheetId="3" xfDxf="1" sqref="A20:XFD20" start="0" length="0">
      <dxf>
        <fill>
          <patternFill patternType="solid">
            <bgColor theme="0"/>
          </patternFill>
        </fill>
      </dxf>
    </rfmt>
    <rfmt sheetId="3" sqref="A20" start="0" length="0">
      <dxf>
        <font>
          <sz val="11"/>
          <color auto="1"/>
          <name val="Times New Roman"/>
          <scheme val="none"/>
        </font>
        <alignment horizontal="left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0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20" start="0" length="0">
      <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20" start="0" length="0">
      <dxf>
        <numFmt numFmtId="166" formatCode="_-* #,##0.0_р_._-;\-* #,##0.0_р_._-;_-* &quot;-&quot;?_р_._-;_-@_-"/>
      </dxf>
    </rfmt>
  </rrc>
  <rrc rId="12298" sId="3" ref="A20:XFD20" action="deleteRow">
    <rfmt sheetId="3" xfDxf="1" sqref="A20:XFD20" start="0" length="0">
      <dxf>
        <fill>
          <patternFill patternType="solid">
            <bgColor theme="0"/>
          </patternFill>
        </fill>
      </dxf>
    </rfmt>
    <rfmt sheetId="3" sqref="A20" start="0" length="0">
      <dxf>
        <font>
          <sz val="11"/>
          <color auto="1"/>
          <name val="Times New Roman"/>
          <scheme val="none"/>
        </font>
        <alignment horizontal="left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0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20" start="0" length="0">
      <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20" start="0" length="0">
      <dxf>
        <font>
          <sz val="11"/>
          <color auto="1"/>
          <name val="Times New Roman"/>
          <scheme val="none"/>
        </font>
        <numFmt numFmtId="166" formatCode="_-* #,##0.0_р_._-;\-* #,##0.0_р_._-;_-* &quot;-&quot;?_р_.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20" start="0" length="0">
      <dxf>
        <numFmt numFmtId="166" formatCode="_-* #,##0.0_р_._-;\-* #,##0.0_р_._-;_-* &quot;-&quot;?_р_._-;_-@_-"/>
      </dxf>
    </rfmt>
  </rrc>
  <rcc rId="12299" sId="3" numFmtId="34">
    <oc r="D5">
      <f>D7</f>
    </oc>
    <nc r="D5">
      <v>5300987.5999999996</v>
    </nc>
  </rcc>
  <rcc rId="12300" sId="3" numFmtId="34">
    <oc r="E5">
      <f>E7</f>
    </oc>
    <nc r="E5">
      <v>4651062.4000000022</v>
    </nc>
  </rcc>
  <rcc rId="12301" sId="3" numFmtId="34">
    <oc r="D7">
      <f>D20+D9+D14</f>
    </oc>
    <nc r="D7">
      <v>5300987.5999999996</v>
    </nc>
  </rcc>
  <rcc rId="12302" sId="3" numFmtId="34">
    <oc r="E7">
      <f>E9+E20+E14</f>
    </oc>
    <nc r="E7">
      <v>4651062.4000000022</v>
    </nc>
  </rcc>
  <rcc rId="12303" sId="3" numFmtId="34">
    <oc r="D9">
      <f>D10-D12</f>
    </oc>
    <nc r="D9">
      <v>1000000</v>
    </nc>
  </rcc>
  <rcc rId="12304" sId="3" numFmtId="34">
    <oc r="E9">
      <f>E10-E12</f>
    </oc>
    <nc r="E9">
      <v>1000000</v>
    </nc>
  </rcc>
  <rcc rId="12305" sId="3" numFmtId="34">
    <oc r="D10">
      <f>D11</f>
    </oc>
    <nc r="D10">
      <v>1000000</v>
    </nc>
  </rcc>
  <rcc rId="12306" sId="3" numFmtId="34">
    <oc r="E10">
      <f>E11</f>
    </oc>
    <nc r="E10">
      <v>1000000</v>
    </nc>
  </rcc>
  <rcc rId="12307" sId="3" numFmtId="34">
    <oc r="D12">
      <f>D13</f>
    </oc>
    <nc r="D12">
      <v>0</v>
    </nc>
  </rcc>
  <rcc rId="12308" sId="3" numFmtId="34">
    <oc r="E12">
      <f>E13</f>
    </oc>
    <nc r="E12">
      <v>0</v>
    </nc>
  </rcc>
  <rcc rId="12309" sId="3" numFmtId="34">
    <oc r="D14">
      <f>D15</f>
    </oc>
    <nc r="D14">
      <v>1000000</v>
    </nc>
  </rcc>
  <rcc rId="12310" sId="3" numFmtId="34">
    <oc r="E14">
      <f>E15</f>
    </oc>
    <nc r="E14">
      <v>1000000</v>
    </nc>
  </rcc>
  <rcc rId="12311" sId="3" numFmtId="34">
    <oc r="D15">
      <f>D16</f>
    </oc>
    <nc r="D15">
      <v>1000000</v>
    </nc>
  </rcc>
  <rcc rId="12312" sId="3" numFmtId="34">
    <oc r="E15">
      <f>E16</f>
    </oc>
    <nc r="E15">
      <v>1000000</v>
    </nc>
  </rcc>
  <rcc rId="12313" sId="3" numFmtId="34">
    <oc r="D16">
      <f>D17</f>
    </oc>
    <nc r="D16">
      <v>1000000</v>
    </nc>
  </rcc>
  <rcc rId="12314" sId="3" numFmtId="34">
    <oc r="E16">
      <f>E17</f>
    </oc>
    <nc r="E16">
      <v>1000000</v>
    </nc>
  </rcc>
  <rcc rId="12315" sId="3" numFmtId="34">
    <oc r="E20">
      <f>E21+E25</f>
    </oc>
    <nc r="E20">
      <v>2651062.4000000022</v>
    </nc>
  </rcc>
  <rcc rId="12316" sId="3" numFmtId="34">
    <oc r="D21">
      <f>D22</f>
    </oc>
    <nc r="D21">
      <v>-34605555.800000004</v>
    </nc>
  </rcc>
  <rcc rId="12317" sId="3" numFmtId="34">
    <oc r="E21">
      <f>E22</f>
    </oc>
    <nc r="E21">
      <v>-32630617.800000001</v>
    </nc>
  </rcc>
  <rcc rId="12318" sId="3" numFmtId="34">
    <oc r="D22">
      <f>D23</f>
    </oc>
    <nc r="D22">
      <v>-34605555.800000004</v>
    </nc>
  </rcc>
  <rcc rId="12319" sId="3" numFmtId="34">
    <oc r="E22">
      <f>E23</f>
    </oc>
    <nc r="E22">
      <v>-32630617.800000001</v>
    </nc>
  </rcc>
  <rcc rId="12320" sId="3" numFmtId="34">
    <oc r="D23">
      <f>D24</f>
    </oc>
    <nc r="D23">
      <v>-34605555.800000004</v>
    </nc>
  </rcc>
  <rcc rId="12321" sId="3" numFmtId="34">
    <oc r="E23">
      <f>E24</f>
    </oc>
    <nc r="E23">
      <v>-32630617.800000001</v>
    </nc>
  </rcc>
  <rcc rId="12322" sId="3" numFmtId="34">
    <oc r="D24">
      <f>-доходы!D14-D11+D13-D17+D19</f>
    </oc>
    <nc r="D24">
      <v>-34605555.800000004</v>
    </nc>
  </rcc>
  <rcc rId="12323" sId="3" numFmtId="34">
    <oc r="D25">
      <f>D26</f>
    </oc>
    <nc r="D25">
      <v>38060484.700000003</v>
    </nc>
  </rcc>
  <rcc rId="12324" sId="3" numFmtId="34">
    <oc r="E25">
      <f>E26</f>
    </oc>
    <nc r="E25">
      <v>35281680.200000003</v>
    </nc>
  </rcc>
  <rcc rId="12325" sId="3" numFmtId="34">
    <oc r="D26">
      <f>D27</f>
    </oc>
    <nc r="D26">
      <v>38060484.700000003</v>
    </nc>
  </rcc>
  <rcc rId="12326" sId="3" numFmtId="34">
    <oc r="E26">
      <f>E27</f>
    </oc>
    <nc r="E26">
      <v>35281680.200000003</v>
    </nc>
  </rcc>
  <rcc rId="12327" sId="3" numFmtId="34">
    <oc r="D27">
      <f>D28</f>
    </oc>
    <nc r="D27">
      <v>38060484.700000003</v>
    </nc>
  </rcc>
  <rcc rId="12328" sId="3" numFmtId="34">
    <oc r="E27">
      <f>E28</f>
    </oc>
    <nc r="E27">
      <v>35281680.200000003</v>
    </nc>
  </rcc>
  <rcc rId="12329" sId="3" numFmtId="34">
    <oc r="D28">
      <f>расходы!G5</f>
    </oc>
    <nc r="D28">
      <v>38060484.700000003</v>
    </nc>
  </rcc>
  <rrc rId="12330" sId="3" ref="G1:G1048576" action="deleteCol">
    <undo index="3" exp="ref" v="1" dr="G20" r="F27" sId="3"/>
    <undo index="1" exp="ref" v="1" dr="G22" r="F27" sId="3"/>
    <undo index="0" exp="area" ref3D="1" dr="$A$3:$XFD$4" dn="Z_B1E9D3A3_6A2B_4E76_A163_C3C5D3CBC4BC_.wvu.PrintTitles" sId="3"/>
    <undo index="0" exp="area" ref3D="1" dr="$A$3:$XFD$4" dn="Z_A4D09F0F_4C69_4056_BD3D_99C01656B021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6943B490_3070_4625_8DEE_85B509FE6D1B_.wvu.PrintTitles" sId="3"/>
    <undo index="0" exp="area" ref3D="1" dr="$A$3:$XFD$4" dn="Z_34FCE91F_37BB_4E1C_80D8_8DC0E1239857_.wvu.PrintTitles" sId="3"/>
    <undo index="0" exp="area" ref3D="1" dr="$A$3:$XFD$4" dn="Заголовки_для_печати" sId="3"/>
    <undo index="0" exp="area" ref3D="1" dr="$A$3:$XFD$4" dn="Z_DE0F5E73_EF4C_476D_B6AE_BFEFF57E867A_.wvu.PrintTitles" sId="3"/>
    <undo index="0" exp="area" ref3D="1" dr="$A$3:$XFD$4" dn="Z_B358A58E_8635_4813_99A2_4F1FD4FD075C_.wvu.PrintTitles" sId="3"/>
    <undo index="0" exp="area" ref3D="1" dr="$A$3:$XFD$4" dn="Z_F8C4027D_D6CA_4157_8FAE_71E83CC44D4D_.wvu.PrintTitles" sId="3"/>
    <undo index="0" exp="area" ref3D="1" dr="$A$3:$XFD$4" dn="Z_EC1DDABA_87E5_4CA0_BDFA_3176D5C21D42_.wvu.PrintTitles" sId="3"/>
    <rfmt sheetId="3" xfDxf="1" sqref="G1:G1048576" start="0" length="0">
      <dxf>
        <fill>
          <patternFill patternType="solid">
            <bgColor theme="0"/>
          </patternFill>
        </fill>
      </dxf>
    </rfmt>
    <rfmt sheetId="3" sqref="G4" start="0" length="0">
      <dxf>
        <numFmt numFmtId="167" formatCode="#,##0.0"/>
      </dxf>
    </rfmt>
    <rfmt sheetId="3" sqref="G5" start="0" length="0">
      <dxf>
        <numFmt numFmtId="167" formatCode="#,##0.0"/>
      </dxf>
    </rfmt>
    <rfmt sheetId="3" sqref="G6" start="0" length="0">
      <dxf>
        <numFmt numFmtId="167" formatCode="#,##0.0"/>
      </dxf>
    </rfmt>
    <rfmt sheetId="3" sqref="G7" start="0" length="0">
      <dxf>
        <numFmt numFmtId="167" formatCode="#,##0.0"/>
      </dxf>
    </rfmt>
    <rfmt sheetId="3" sqref="G8" start="0" length="0">
      <dxf>
        <numFmt numFmtId="167" formatCode="#,##0.0"/>
      </dxf>
    </rfmt>
    <rfmt sheetId="3" sqref="G9" start="0" length="0">
      <dxf>
        <numFmt numFmtId="167" formatCode="#,##0.0"/>
      </dxf>
    </rfmt>
    <rfmt sheetId="3" sqref="G10" start="0" length="0">
      <dxf>
        <numFmt numFmtId="167" formatCode="#,##0.0"/>
      </dxf>
    </rfmt>
    <rfmt sheetId="3" sqref="G11" start="0" length="0">
      <dxf>
        <numFmt numFmtId="167" formatCode="#,##0.0"/>
      </dxf>
    </rfmt>
    <rfmt sheetId="3" sqref="G12" start="0" length="0">
      <dxf>
        <numFmt numFmtId="167" formatCode="#,##0.0"/>
      </dxf>
    </rfmt>
    <rcc rId="0" sId="3" dxf="1">
      <nc r="G20">
        <f>K4</f>
      </nc>
      <ndxf>
        <numFmt numFmtId="170" formatCode="_-* #,##0.0\ _₽_-;\-* #,##0.0\ _₽_-;_-* &quot;-&quot;?\ _₽_-;_-@_-"/>
      </ndxf>
    </rcc>
    <rcc rId="0" sId="3" dxf="1">
      <nc r="G21">
        <f>D25+D21-G20</f>
      </nc>
      <ndxf>
        <numFmt numFmtId="170" formatCode="_-* #,##0.0\ _₽_-;\-* #,##0.0\ _₽_-;_-* &quot;-&quot;?\ _₽_-;_-@_-"/>
      </ndxf>
    </rcc>
    <rcc rId="0" sId="3" dxf="1">
      <nc r="G22">
        <f>D25+D21+D11</f>
      </nc>
      <ndxf>
        <numFmt numFmtId="170" formatCode="_-* #,##0.0\ _₽_-;\-* #,##0.0\ _₽_-;_-* &quot;-&quot;?\ _₽_-;_-@_-"/>
      </ndxf>
    </rcc>
    <rfmt sheetId="3" sqref="G23" start="0" length="0">
      <dxf>
        <numFmt numFmtId="166" formatCode="_-* #,##0.0_р_._-;\-* #,##0.0_р_._-;_-* &quot;-&quot;?_р_._-;_-@_-"/>
      </dxf>
    </rfmt>
    <rcc rId="0" sId="3" dxf="1">
      <nc r="G24">
        <f>F24+доходы!D14</f>
      </nc>
      <ndxf>
        <numFmt numFmtId="170" formatCode="_-* #,##0.0\ _₽_-;\-* #,##0.0\ _₽_-;_-* &quot;-&quot;?\ _₽_-;_-@_-"/>
      </ndxf>
    </rcc>
    <rfmt sheetId="3" sqref="G27" start="0" length="0">
      <dxf>
        <numFmt numFmtId="166" formatCode="_-* #,##0.0_р_._-;\-* #,##0.0_р_._-;_-* &quot;-&quot;?_р_._-;_-@_-"/>
      </dxf>
    </rfmt>
  </rrc>
  <rrc rId="12331" sId="3" ref="G1:G1048576" action="deleteCol">
    <undo index="0" exp="area" ref3D="1" dr="$A$3:$XFD$4" dn="Z_B1E9D3A3_6A2B_4E76_A163_C3C5D3CBC4BC_.wvu.PrintTitles" sId="3"/>
    <undo index="0" exp="area" ref3D="1" dr="$A$3:$XFD$4" dn="Z_A4D09F0F_4C69_4056_BD3D_99C01656B021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6943B490_3070_4625_8DEE_85B509FE6D1B_.wvu.PrintTitles" sId="3"/>
    <undo index="0" exp="area" ref3D="1" dr="$A$3:$XFD$4" dn="Z_34FCE91F_37BB_4E1C_80D8_8DC0E1239857_.wvu.PrintTitles" sId="3"/>
    <undo index="0" exp="area" ref3D="1" dr="$A$3:$XFD$4" dn="Заголовки_для_печати" sId="3"/>
    <undo index="0" exp="area" ref3D="1" dr="$A$3:$XFD$4" dn="Z_DE0F5E73_EF4C_476D_B6AE_BFEFF57E867A_.wvu.PrintTitles" sId="3"/>
    <undo index="0" exp="area" ref3D="1" dr="$A$3:$XFD$4" dn="Z_B358A58E_8635_4813_99A2_4F1FD4FD075C_.wvu.PrintTitles" sId="3"/>
    <undo index="0" exp="area" ref3D="1" dr="$A$3:$XFD$4" dn="Z_F8C4027D_D6CA_4157_8FAE_71E83CC44D4D_.wvu.PrintTitles" sId="3"/>
    <undo index="0" exp="area" ref3D="1" dr="$A$3:$XFD$4" dn="Z_EC1DDABA_87E5_4CA0_BDFA_3176D5C21D42_.wvu.PrintTitles" sId="3"/>
    <rfmt sheetId="3" xfDxf="1" sqref="G1:G1048576" start="0" length="0">
      <dxf>
        <fill>
          <patternFill patternType="solid">
            <bgColor theme="0"/>
          </patternFill>
        </fill>
      </dxf>
    </rfmt>
    <rcc rId="0" sId="3">
      <nc r="G4" t="inlineStr">
        <is>
          <t>Сверка</t>
        </is>
      </nc>
    </rcc>
    <rcc rId="0" sId="3">
      <nc r="G5" t="inlineStr">
        <is>
          <t>решение о бюджете</t>
        </is>
      </nc>
    </rcc>
    <rfmt sheetId="3" sqref="G20" start="0" length="0">
      <dxf>
        <numFmt numFmtId="170" formatCode="_-* #,##0.0\ _₽_-;\-* #,##0.0\ _₽_-;_-* &quot;-&quot;?\ _₽_-;_-@_-"/>
      </dxf>
    </rfmt>
  </rrc>
  <rrc rId="12332" sId="3" ref="G1:G1048576" action="deleteCol">
    <undo index="1" exp="ref" v="1" dr="G5" r="I4" sId="3"/>
    <undo index="0" exp="ref" v="1" dr="G4" r="I4" sId="3"/>
    <undo index="0" exp="area" ref3D="1" dr="$A$3:$XFD$4" dn="Z_B1E9D3A3_6A2B_4E76_A163_C3C5D3CBC4BC_.wvu.PrintTitles" sId="3"/>
    <undo index="0" exp="area" ref3D="1" dr="$A$3:$XFD$4" dn="Z_A4D09F0F_4C69_4056_BD3D_99C01656B021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6943B490_3070_4625_8DEE_85B509FE6D1B_.wvu.PrintTitles" sId="3"/>
    <undo index="0" exp="area" ref3D="1" dr="$A$3:$XFD$4" dn="Z_34FCE91F_37BB_4E1C_80D8_8DC0E1239857_.wvu.PrintTitles" sId="3"/>
    <undo index="0" exp="area" ref3D="1" dr="$A$3:$XFD$4" dn="Заголовки_для_печати" sId="3"/>
    <undo index="0" exp="area" ref3D="1" dr="$A$3:$XFD$4" dn="Z_DE0F5E73_EF4C_476D_B6AE_BFEFF57E867A_.wvu.PrintTitles" sId="3"/>
    <undo index="0" exp="area" ref3D="1" dr="$A$3:$XFD$4" dn="Z_B358A58E_8635_4813_99A2_4F1FD4FD075C_.wvu.PrintTitles" sId="3"/>
    <undo index="0" exp="area" ref3D="1" dr="$A$3:$XFD$4" dn="Z_F8C4027D_D6CA_4157_8FAE_71E83CC44D4D_.wvu.PrintTitles" sId="3"/>
    <undo index="0" exp="area" ref3D="1" dr="$A$3:$XFD$4" dn="Z_EC1DDABA_87E5_4CA0_BDFA_3176D5C21D42_.wvu.PrintTitles" sId="3"/>
    <rfmt sheetId="3" xfDxf="1" sqref="G1:G1048576" start="0" length="0">
      <dxf>
        <fill>
          <patternFill patternType="solid">
            <bgColor theme="0"/>
          </patternFill>
        </fill>
      </dxf>
    </rfmt>
    <rfmt sheetId="3" sqref="G2" start="0" length="0">
      <dxf>
        <numFmt numFmtId="4" formatCode="#,##0.00"/>
      </dxf>
    </rfmt>
    <rfmt sheetId="3" sqref="G3" start="0" length="0">
      <dxf>
        <numFmt numFmtId="4" formatCode="#,##0.00"/>
      </dxf>
    </rfmt>
    <rcc rId="0" sId="3" dxf="1">
      <nc r="G4">
        <f>I8</f>
      </nc>
      <ndxf>
        <numFmt numFmtId="4" formatCode="#,##0.00"/>
      </ndxf>
    </rcc>
    <rcc rId="0" sId="3" dxf="1">
      <nc r="G5">
        <f>J8</f>
      </nc>
      <ndxf>
        <numFmt numFmtId="4" formatCode="#,##0.00"/>
      </ndxf>
    </rcc>
    <rfmt sheetId="3" sqref="G6" start="0" length="0">
      <dxf>
        <numFmt numFmtId="4" formatCode="#,##0.00"/>
      </dxf>
    </rfmt>
    <rfmt sheetId="3" sqref="G7" start="0" length="0">
      <dxf>
        <numFmt numFmtId="4" formatCode="#,##0.00"/>
      </dxf>
    </rfmt>
  </rrc>
  <rrc rId="12333" sId="3" ref="G1:G1048576" action="deleteCol">
    <undo index="0" exp="area" ref3D="1" dr="$A$3:$XFD$4" dn="Z_B1E9D3A3_6A2B_4E76_A163_C3C5D3CBC4BC_.wvu.PrintTitles" sId="3"/>
    <undo index="0" exp="area" ref3D="1" dr="$A$3:$XFD$4" dn="Z_A4D09F0F_4C69_4056_BD3D_99C01656B021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6943B490_3070_4625_8DEE_85B509FE6D1B_.wvu.PrintTitles" sId="3"/>
    <undo index="0" exp="area" ref3D="1" dr="$A$3:$XFD$4" dn="Z_34FCE91F_37BB_4E1C_80D8_8DC0E1239857_.wvu.PrintTitles" sId="3"/>
    <undo index="0" exp="area" ref3D="1" dr="$A$3:$XFD$4" dn="Заголовки_для_печати" sId="3"/>
    <undo index="0" exp="area" ref3D="1" dr="$A$3:$XFD$4" dn="Z_DE0F5E73_EF4C_476D_B6AE_BFEFF57E867A_.wvu.PrintTitles" sId="3"/>
    <undo index="0" exp="area" ref3D="1" dr="$A$3:$XFD$4" dn="Z_B358A58E_8635_4813_99A2_4F1FD4FD075C_.wvu.PrintTitles" sId="3"/>
    <undo index="0" exp="area" ref3D="1" dr="$A$3:$XFD$4" dn="Z_F8C4027D_D6CA_4157_8FAE_71E83CC44D4D_.wvu.PrintTitles" sId="3"/>
    <undo index="0" exp="area" ref3D="1" dr="$A$3:$XFD$4" dn="Z_EC1DDABA_87E5_4CA0_BDFA_3176D5C21D42_.wvu.PrintTitles" sId="3"/>
    <rfmt sheetId="3" xfDxf="1" sqref="G1:G1048576" start="0" length="0">
      <dxf>
        <fill>
          <patternFill patternType="solid">
            <bgColor theme="0"/>
          </patternFill>
        </fill>
      </dxf>
    </rfmt>
    <rfmt sheetId="3" sqref="G2" start="0" length="0">
      <dxf>
        <numFmt numFmtId="4" formatCode="#,##0.00"/>
      </dxf>
    </rfmt>
    <rfmt sheetId="3" sqref="G3" start="0" length="0">
      <dxf>
        <numFmt numFmtId="4" formatCode="#,##0.00"/>
      </dxf>
    </rfmt>
    <rfmt sheetId="3" sqref="G4" start="0" length="0">
      <dxf>
        <numFmt numFmtId="4" formatCode="#,##0.00"/>
      </dxf>
    </rfmt>
    <rfmt sheetId="3" sqref="G5" start="0" length="0">
      <dxf>
        <numFmt numFmtId="4" formatCode="#,##0.00"/>
      </dxf>
    </rfmt>
    <rfmt sheetId="3" sqref="G6" start="0" length="0">
      <dxf>
        <numFmt numFmtId="4" formatCode="#,##0.00"/>
      </dxf>
    </rfmt>
    <rfmt sheetId="3" sqref="G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G8" t="inlineStr">
        <is>
          <t>Сверка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9" t="inlineStr">
        <is>
          <t>АЦК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1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34" sId="3" ref="G1:G1048576" action="deleteCol">
    <undo index="0" exp="area" ref3D="1" dr="$A$3:$XFD$4" dn="Z_B1E9D3A3_6A2B_4E76_A163_C3C5D3CBC4BC_.wvu.PrintTitles" sId="3"/>
    <undo index="0" exp="area" ref3D="1" dr="$A$3:$XFD$4" dn="Z_A4D09F0F_4C69_4056_BD3D_99C01656B021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6943B490_3070_4625_8DEE_85B509FE6D1B_.wvu.PrintTitles" sId="3"/>
    <undo index="0" exp="area" ref3D="1" dr="$A$3:$XFD$4" dn="Z_34FCE91F_37BB_4E1C_80D8_8DC0E1239857_.wvu.PrintTitles" sId="3"/>
    <undo index="0" exp="area" ref3D="1" dr="$A$3:$XFD$4" dn="Заголовки_для_печати" sId="3"/>
    <undo index="0" exp="area" ref3D="1" dr="$A$3:$XFD$4" dn="Z_DE0F5E73_EF4C_476D_B6AE_BFEFF57E867A_.wvu.PrintTitles" sId="3"/>
    <undo index="0" exp="area" ref3D="1" dr="$A$3:$XFD$4" dn="Z_B358A58E_8635_4813_99A2_4F1FD4FD075C_.wvu.PrintTitles" sId="3"/>
    <undo index="0" exp="area" ref3D="1" dr="$A$3:$XFD$4" dn="Z_F8C4027D_D6CA_4157_8FAE_71E83CC44D4D_.wvu.PrintTitles" sId="3"/>
    <undo index="0" exp="area" ref3D="1" dr="$A$3:$XFD$4" dn="Z_EC1DDABA_87E5_4CA0_BDFA_3176D5C21D42_.wvu.PrintTitles" sId="3"/>
    <rfmt sheetId="3" xfDxf="1" sqref="G1:G1048576" start="0" length="0">
      <dxf>
        <fill>
          <patternFill patternType="solid">
            <bgColor theme="0"/>
          </patternFill>
        </fill>
      </dxf>
    </rfmt>
    <rcc rId="0" sId="3">
      <nc r="G1">
        <v>115500</v>
      </nc>
    </rcc>
    <rcc rId="0" sId="3" dxf="1" numFmtId="4">
      <nc r="G2">
        <v>168719</v>
      </nc>
      <ndxf>
        <numFmt numFmtId="4" formatCode="#,##0.00"/>
      </ndxf>
    </rcc>
    <rfmt sheetId="3" sqref="G3" start="0" length="0">
      <dxf>
        <numFmt numFmtId="4" formatCode="#,##0.00"/>
      </dxf>
    </rfmt>
    <rcc rId="0" sId="3" dxf="1">
      <nc r="G4">
        <f>#REF!-#REF!</f>
      </nc>
      <ndxf>
        <numFmt numFmtId="4" formatCode="#,##0.00"/>
      </ndxf>
    </rcc>
    <rfmt sheetId="3" sqref="G5" start="0" length="0">
      <dxf>
        <numFmt numFmtId="4" formatCode="#,##0.00"/>
      </dxf>
    </rfmt>
    <rfmt sheetId="3" sqref="G6" start="0" length="0">
      <dxf>
        <numFmt numFmtId="4" formatCode="#,##0.00"/>
      </dxf>
    </rfmt>
    <rcc rId="0" sId="3" dxf="1" numFmtId="4">
      <nc r="G7">
        <v>2024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G8">
        <v>11283951.60719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G9">
        <f>11293363048.59/1000</f>
      </nc>
      <ndxf>
        <font>
          <sz val="8.5"/>
          <color auto="1"/>
          <name val="MS Sans Serif"/>
          <scheme val="none"/>
        </font>
        <numFmt numFmtId="4" formatCode="#,##0.0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1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1" start="0" length="0">
      <dxf>
        <numFmt numFmtId="4" formatCode="#,##0.00"/>
      </dxf>
    </rfmt>
    <rfmt sheetId="3" sqref="G12" start="0" length="0">
      <dxf>
        <numFmt numFmtId="4" formatCode="#,##0.00"/>
      </dxf>
    </rfmt>
  </rrc>
  <rrc rId="12335" sId="3" ref="G1:G1048576" action="deleteCol">
    <undo index="0" exp="area" ref3D="1" dr="$A$3:$XFD$4" dn="Z_B1E9D3A3_6A2B_4E76_A163_C3C5D3CBC4BC_.wvu.PrintTitles" sId="3"/>
    <undo index="0" exp="area" ref3D="1" dr="$A$3:$XFD$4" dn="Z_A4D09F0F_4C69_4056_BD3D_99C01656B021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6943B490_3070_4625_8DEE_85B509FE6D1B_.wvu.PrintTitles" sId="3"/>
    <undo index="0" exp="area" ref3D="1" dr="$A$3:$XFD$4" dn="Z_34FCE91F_37BB_4E1C_80D8_8DC0E1239857_.wvu.PrintTitles" sId="3"/>
    <undo index="0" exp="area" ref3D="1" dr="$A$3:$XFD$4" dn="Заголовки_для_печати" sId="3"/>
    <undo index="0" exp="area" ref3D="1" dr="$A$3:$XFD$4" dn="Z_DE0F5E73_EF4C_476D_B6AE_BFEFF57E867A_.wvu.PrintTitles" sId="3"/>
    <undo index="0" exp="area" ref3D="1" dr="$A$3:$XFD$4" dn="Z_B358A58E_8635_4813_99A2_4F1FD4FD075C_.wvu.PrintTitles" sId="3"/>
    <undo index="0" exp="area" ref3D="1" dr="$A$3:$XFD$4" dn="Z_F8C4027D_D6CA_4157_8FAE_71E83CC44D4D_.wvu.PrintTitles" sId="3"/>
    <undo index="0" exp="area" ref3D="1" dr="$A$3:$XFD$4" dn="Z_EC1DDABA_87E5_4CA0_BDFA_3176D5C21D42_.wvu.PrintTitles" sId="3"/>
    <rfmt sheetId="3" xfDxf="1" sqref="G1:G1048576" start="0" length="0">
      <dxf>
        <fill>
          <patternFill patternType="solid">
            <bgColor theme="0"/>
          </patternFill>
        </fill>
      </dxf>
    </rfmt>
    <rcc rId="0" sId="3">
      <nc r="G4">
        <v>1000</v>
      </nc>
    </rcc>
    <rcc rId="0" sId="3" dxf="1">
      <nc r="G7" t="inlineStr">
        <is>
          <t>Из решения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G8">
        <v>11130010.300000001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11" start="0" length="0">
      <dxf>
        <numFmt numFmtId="4" formatCode="#,##0.00"/>
      </dxf>
    </rfmt>
    <rfmt sheetId="3" sqref="G12" start="0" length="0">
      <dxf>
        <numFmt numFmtId="4" formatCode="#,##0.00"/>
      </dxf>
    </rfmt>
  </rrc>
  <rrc rId="12336" sId="3" ref="G1:G1048576" action="deleteCol">
    <undo index="0" exp="area" ref3D="1" dr="$A$3:$XFD$4" dn="Z_B1E9D3A3_6A2B_4E76_A163_C3C5D3CBC4BC_.wvu.PrintTitles" sId="3"/>
    <undo index="0" exp="area" ref3D="1" dr="$A$3:$XFD$4" dn="Z_A4D09F0F_4C69_4056_BD3D_99C01656B021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6943B490_3070_4625_8DEE_85B509FE6D1B_.wvu.PrintTitles" sId="3"/>
    <undo index="0" exp="area" ref3D="1" dr="$A$3:$XFD$4" dn="Z_34FCE91F_37BB_4E1C_80D8_8DC0E1239857_.wvu.PrintTitles" sId="3"/>
    <undo index="0" exp="area" ref3D="1" dr="$A$3:$XFD$4" dn="Заголовки_для_печати" sId="3"/>
    <undo index="0" exp="area" ref3D="1" dr="$A$3:$XFD$4" dn="Z_DE0F5E73_EF4C_476D_B6AE_BFEFF57E867A_.wvu.PrintTitles" sId="3"/>
    <undo index="0" exp="area" ref3D="1" dr="$A$3:$XFD$4" dn="Z_B358A58E_8635_4813_99A2_4F1FD4FD075C_.wvu.PrintTitles" sId="3"/>
    <undo index="0" exp="area" ref3D="1" dr="$A$3:$XFD$4" dn="Z_F8C4027D_D6CA_4157_8FAE_71E83CC44D4D_.wvu.PrintTitles" sId="3"/>
    <undo index="0" exp="area" ref3D="1" dr="$A$3:$XFD$4" dn="Z_EC1DDABA_87E5_4CA0_BDFA_3176D5C21D42_.wvu.PrintTitles" sId="3"/>
    <rfmt sheetId="3" xfDxf="1" sqref="G1:G1048576" start="0" length="0">
      <dxf>
        <fill>
          <patternFill patternType="solid">
            <bgColor theme="0"/>
          </patternFill>
        </fill>
      </dxf>
    </rfmt>
    <rfmt sheetId="3" sqref="G8" start="0" length="0">
      <dxf>
        <numFmt numFmtId="4" formatCode="#,##0.00"/>
      </dxf>
    </rfmt>
    <rfmt sheetId="3" sqref="G9" start="0" length="0">
      <dxf>
        <numFmt numFmtId="4" formatCode="#,##0.00"/>
      </dxf>
    </rfmt>
    <rfmt sheetId="3" sqref="G10" start="0" length="0">
      <dxf>
        <numFmt numFmtId="4" formatCode="#,##0.00"/>
      </dxf>
    </rfmt>
    <rfmt sheetId="3" sqref="G11" start="0" length="0">
      <dxf>
        <numFmt numFmtId="4" formatCode="#,##0.00"/>
      </dxf>
    </rfmt>
    <rfmt sheetId="3" sqref="G12" start="0" length="0">
      <dxf>
        <numFmt numFmtId="4" formatCode="#,##0.00"/>
      </dxf>
    </rfmt>
  </rrc>
  <rrc rId="12337" sId="3" ref="G1:G1048576" action="deleteCol">
    <undo index="0" exp="area" ref3D="1" dr="$A$3:$XFD$4" dn="Z_B1E9D3A3_6A2B_4E76_A163_C3C5D3CBC4BC_.wvu.PrintTitles" sId="3"/>
    <undo index="0" exp="area" ref3D="1" dr="$A$3:$XFD$4" dn="Z_A4D09F0F_4C69_4056_BD3D_99C01656B021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6943B490_3070_4625_8DEE_85B509FE6D1B_.wvu.PrintTitles" sId="3"/>
    <undo index="0" exp="area" ref3D="1" dr="$A$3:$XFD$4" dn="Z_34FCE91F_37BB_4E1C_80D8_8DC0E1239857_.wvu.PrintTitles" sId="3"/>
    <undo index="0" exp="area" ref3D="1" dr="$A$3:$XFD$4" dn="Заголовки_для_печати" sId="3"/>
    <undo index="0" exp="area" ref3D="1" dr="$A$3:$XFD$4" dn="Z_DE0F5E73_EF4C_476D_B6AE_BFEFF57E867A_.wvu.PrintTitles" sId="3"/>
    <undo index="0" exp="area" ref3D="1" dr="$A$3:$XFD$4" dn="Z_B358A58E_8635_4813_99A2_4F1FD4FD075C_.wvu.PrintTitles" sId="3"/>
    <undo index="0" exp="area" ref3D="1" dr="$A$3:$XFD$4" dn="Z_F8C4027D_D6CA_4157_8FAE_71E83CC44D4D_.wvu.PrintTitles" sId="3"/>
    <undo index="0" exp="area" ref3D="1" dr="$A$3:$XFD$4" dn="Z_EC1DDABA_87E5_4CA0_BDFA_3176D5C21D42_.wvu.PrintTitles" sId="3"/>
    <rfmt sheetId="3" xfDxf="1" sqref="G1:G1048576" start="0" length="0">
      <dxf>
        <fill>
          <patternFill patternType="solid">
            <bgColor theme="0"/>
          </patternFill>
        </fill>
      </dxf>
    </rfmt>
  </rrc>
  <rrc rId="12338" sId="3" ref="G1:G1048576" action="deleteCol">
    <undo index="0" exp="area" ref3D="1" dr="$A$3:$XFD$4" dn="Z_B1E9D3A3_6A2B_4E76_A163_C3C5D3CBC4BC_.wvu.PrintTitles" sId="3"/>
    <undo index="0" exp="area" ref3D="1" dr="$A$3:$XFD$4" dn="Z_A4D09F0F_4C69_4056_BD3D_99C01656B021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undo index="0" exp="area" ref3D="1" dr="$A$3:$XFD$4" dn="Z_354784A5_404C_43C6_9215_508293194394_.wvu.PrintTitles" sId="3"/>
    <undo index="0" exp="area" ref3D="1" dr="$A$3:$XFD$4" dn="Z_6943B490_3070_4625_8DEE_85B509FE6D1B_.wvu.PrintTitles" sId="3"/>
    <undo index="0" exp="area" ref3D="1" dr="$A$3:$XFD$4" dn="Z_34FCE91F_37BB_4E1C_80D8_8DC0E1239857_.wvu.PrintTitles" sId="3"/>
    <undo index="0" exp="area" ref3D="1" dr="$A$3:$XFD$4" dn="Заголовки_для_печати" sId="3"/>
    <undo index="0" exp="area" ref3D="1" dr="$A$3:$XFD$4" dn="Z_DE0F5E73_EF4C_476D_B6AE_BFEFF57E867A_.wvu.PrintTitles" sId="3"/>
    <undo index="0" exp="area" ref3D="1" dr="$A$3:$XFD$4" dn="Z_B358A58E_8635_4813_99A2_4F1FD4FD075C_.wvu.PrintTitles" sId="3"/>
    <undo index="0" exp="area" ref3D="1" dr="$A$3:$XFD$4" dn="Z_F8C4027D_D6CA_4157_8FAE_71E83CC44D4D_.wvu.PrintTitles" sId="3"/>
    <undo index="0" exp="area" ref3D="1" dr="$A$3:$XFD$4" dn="Z_EC1DDABA_87E5_4CA0_BDFA_3176D5C21D42_.wvu.PrintTitles" sId="3"/>
    <rfmt sheetId="3" xfDxf="1" sqref="G1:G1048576" start="0" length="0">
      <dxf>
        <fill>
          <patternFill patternType="solid">
            <bgColor theme="0"/>
          </patternFill>
        </fill>
      </dxf>
    </rfmt>
  </rrc>
  <rcc rId="12339" sId="3">
    <oc r="F20">
      <f>D25+D21</f>
    </oc>
    <nc r="F20"/>
  </rcc>
  <rcc rId="12340" sId="3">
    <oc r="F24">
      <f>D24+D11</f>
    </oc>
    <nc r="F24"/>
  </rcc>
  <rcc rId="12341" sId="3">
    <oc r="F27">
      <f>D20-#REF!+#REF!+D11</f>
    </oc>
    <nc r="F27"/>
  </rcc>
  <rfmt sheetId="2" sqref="G5:I5">
    <dxf>
      <numFmt numFmtId="167" formatCode="#,##0.0"/>
    </dxf>
  </rfmt>
  <rfmt sheetId="2" sqref="H518:H519">
    <dxf>
      <numFmt numFmtId="167" formatCode="#,##0.0"/>
    </dxf>
  </rfmt>
  <rrc rId="12342" sId="2" ref="A520:XFD520" action="deleteRow">
    <rfmt sheetId="2" xfDxf="1" sqref="A520:XFD520" start="0" length="0">
      <dxf>
        <font>
          <b/>
          <sz val="12"/>
          <name val="Times New Roman"/>
          <scheme val="none"/>
        </font>
        <alignment vertical="center" wrapText="1" readingOrder="0"/>
      </dxf>
    </rfmt>
    <rfmt sheetId="2" sqref="A520" start="0" length="0">
      <dxf>
        <font>
          <b val="0"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20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0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0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0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20" start="0" length="0">
      <dxf>
        <font>
          <b val="0"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20" start="0" length="0">
      <dxf>
        <font>
          <b val="0"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20" start="0" length="0">
      <dxf>
        <font>
          <b val="0"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0" start="0" length="0">
      <dxf>
        <font>
          <b val="0"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0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3" sId="2" ref="A520:XFD520" action="deleteRow">
    <rfmt sheetId="2" xfDxf="1" sqref="A520:XFD5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0" t="inlineStr">
        <is>
          <t>Численность работников, содержащихся за счет средств местного бюджета, шт. ед.</t>
        </is>
      </nc>
      <n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20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0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0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0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20" start="0" length="0">
      <dxf>
        <font>
          <b/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G520">
        <v>13947.6</v>
      </nc>
      <ndxf>
        <font>
          <b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20" start="0" length="0">
      <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0" start="0" length="0">
      <dxf>
        <font>
          <b/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0" start="0" length="0">
      <dxf>
        <font>
          <b/>
          <sz val="12"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4" sId="2" ref="A520:XFD520" action="deleteRow">
    <rfmt sheetId="2" xfDxf="1" sqref="A520:XFD5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0" t="inlineStr">
        <is>
          <t>в том числе:</t>
        </is>
      </nc>
      <ndxf>
        <font>
          <i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0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0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0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20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20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20" start="0" length="0">
      <dxf>
        <font>
          <b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0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0" start="0" length="0">
      <dxf>
        <font>
          <b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5" sId="2" ref="A520:XFD520" action="deleteRow">
    <rfmt sheetId="2" xfDxf="1" sqref="A520:XFD5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0" t="inlineStr">
        <is>
          <t>численность работников муниципальных учреждений, шт. ед.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G520">
        <v>13934.6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20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0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0" start="0" length="0">
      <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46" sId="2" ref="A520:XFD520" action="deleteRow">
    <undo index="0" exp="area" ref3D="1" dr="$A$1:$J$520" dn="Z_B1E9D3A3_6A2B_4E76_A163_C3C5D3CBC4BC_.wvu.PrintArea" sId="2"/>
    <undo index="0" exp="area" ref3D="1" dr="$A$1:$J$520" dn="Z_8F1248FC_EA8E_4DC7_8B97_6406CD1514A9_.wvu.PrintArea" sId="2"/>
    <undo index="0" exp="area" ref3D="1" dr="$A$1:$J$520" dn="Z_354784A5_404C_43C6_9215_508293194394_.wvu.PrintArea" sId="2"/>
    <undo index="0" exp="area" ref3D="1" dr="$A$1:$J$520" dn="Z_34FCE91F_37BB_4E1C_80D8_8DC0E1239857_.wvu.PrintArea" sId="2"/>
    <undo index="0" exp="area" ref3D="1" dr="$A$1:$J$520" dn="Z_87167B54_14FD_40B4_B520_8ADAF9DCA900_.wvu.PrintArea" sId="2"/>
    <undo index="0" exp="area" ref3D="1" dr="$A$1:$J$520" dn="Область_печати" sId="2"/>
    <undo index="0" exp="area" ref3D="1" dr="$A$1:$J$520" dn="Z_EC1DDABA_87E5_4CA0_BDFA_3176D5C21D42_.wvu.PrintArea" sId="2"/>
    <undo index="0" exp="area" ref3D="1" dr="$A$1:$J$520" dn="Z_B358A58E_8635_4813_99A2_4F1FD4FD075C_.wvu.PrintArea" sId="2"/>
    <undo index="0" exp="area" ref3D="1" dr="$A$1:$J$520" dn="Z_DE0F5E73_EF4C_476D_B6AE_BFEFF57E867A_.wvu.PrintArea" sId="2"/>
    <undo index="0" exp="area" ref3D="1" dr="$A$1:$J$520" dn="Z_F8C4027D_D6CA_4157_8FAE_71E83CC44D4D_.wvu.PrintArea" sId="2"/>
    <rfmt sheetId="2" xfDxf="1" sqref="A520:XFD5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20" t="inlineStr">
        <is>
          <t>численность муниципальных служащих, шт. ед.</t>
        </is>
      </nc>
      <ndxf>
        <numFmt numFmtId="30" formatCode="@"/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2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G520">
        <v>476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20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20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20" start="0" length="0">
      <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20" start="0" length="0">
      <dxf>
        <numFmt numFmtId="4" formatCode="#,##0.00"/>
      </dxf>
    </rfmt>
  </rrc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расходы!$A$1:$J$519</formula>
    <oldFormula>расходы!$A$1:$J$519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расходы!$A$6:$M$516</formula>
    <oldFormula>расходы!$A$6:$M$516</oldFormula>
  </rdn>
  <rdn rId="0" localSheetId="3" customView="1" name="Z_EC1DDABA_87E5_4CA0_BDFA_3176D5C21D42_.wvu.PrintArea" hidden="1" oldHidden="1">
    <formula>источники!$A$1:$E$28</formula>
    <oldFormula>источники!$A$1:$E$28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доходы!$A$1:$G$72</formula>
    <oldFormula>доходы!$A$1:$G$72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доходы!$A$13:$GB$72</formula>
    <oldFormula>доходы!$A$13:$GB$72</oldFormula>
  </rdn>
  <rdn rId="0" localSheetId="2" customView="1" name="Z_EC1DDABA_87E5_4CA0_BDFA_3176D5C21D42_.wvu.PrintArea" hidden="1" oldHidden="1">
    <formula>расходы!$A$1:$J$519</formula>
    <oldFormula>расходы!$A$1:$J$519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расходы!$A$6:$M$516</formula>
    <oldFormula>расходы!$A$6:$M$516</oldFormula>
  </rdn>
  <rdn rId="0" localSheetId="3" customView="1" name="Z_EC1DDABA_87E5_4CA0_BDFA_3176D5C21D42_.wvu.PrintArea" hidden="1" oldHidden="1">
    <formula>источники!$A$1:$E$28</formula>
    <oldFormula>источники!$A$1:$E$28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365" sId="1" ref="B1:B1048576" action="deleteCol">
    <undo index="0" exp="area" ref3D="1" dr="$A$12:$XFD$13" dn="Z_DE0F5E73_EF4C_476D_B6AE_BFEFF57E867A_.wvu.PrintTitles" sId="1"/>
    <undo index="0" exp="area" ref3D="1" dr="$A$12:$XFD$13" dn="Заголовки_для_печати" sId="1"/>
    <undo index="0" exp="area" ref3D="1" dr="$A$12:$XFD$13" dn="Z_EC1DDABA_87E5_4CA0_BDFA_3176D5C21D42_.wvu.PrintTitles" sId="1"/>
    <undo index="0" exp="area" ref3D="1" dr="$A$12:$XFD$13" dn="Z_F8C4027D_D6CA_4157_8FAE_71E83CC44D4D_.wvu.PrintTitles" sId="1"/>
    <undo index="0" exp="area" ref3D="1" dr="$A$12:$XFD$13" dn="Z_B1E9D3A3_6A2B_4E76_A163_C3C5D3CBC4BC_.wvu.PrintTitles" sId="1"/>
    <undo index="0" exp="area" ref3D="1" dr="$A$12:$XFD$13" dn="Z_34FCE91F_37BB_4E1C_80D8_8DC0E1239857_.wvu.PrintTitles" sId="1"/>
    <undo index="0" exp="area" ref3D="1" dr="$E$1:$G$1048576" dn="Z_87167B54_14FD_40B4_B520_8ADAF9DCA900_.wvu.Cols" sId="1"/>
    <undo index="0" exp="area" ref3D="1" dr="$A$12:$XFD$13" dn="Z_354784A5_404C_43C6_9215_508293194394_.wvu.PrintTitles" sId="1"/>
    <undo index="0" exp="area" ref3D="1" dr="$A$12:$XFD$13" dn="Z_8F1248FC_EA8E_4DC7_8B97_6406CD1514A9_.wvu.PrintTitles" sId="1"/>
    <undo index="0" exp="area" ref3D="1" dr="$A$12:$XFD$13" dn="Z_87167B54_14FD_40B4_B520_8ADAF9DCA900_.wvu.PrintTitles" sId="1"/>
    <undo index="0" exp="area" ref3D="1" dr="$A$12:$XFD$13" dn="Z_B358A58E_8635_4813_99A2_4F1FD4FD075C_.wvu.PrintTitles" sId="1"/>
    <rfmt sheetId="1" xfDxf="1" sqref="B1:B1048576" start="0" length="0"/>
    <rfmt sheetId="1" sqref="B4" start="0" length="0">
      <dxf>
        <font>
          <sz val="9"/>
          <color auto="1"/>
          <name val="Arial"/>
          <scheme val="none"/>
        </font>
      </dxf>
    </rfmt>
    <rfmt sheetId="1" sqref="B5" start="0" length="0">
      <dxf>
        <font>
          <b/>
          <sz val="13"/>
          <color theme="1"/>
          <name val="Times New Roman"/>
          <scheme val="none"/>
        </font>
        <alignment horizontal="center" vertical="top" wrapText="1" readingOrder="0"/>
      </dxf>
    </rfmt>
    <rfmt sheetId="1" sqref="B6" start="0" length="0">
      <dxf>
        <font>
          <b/>
          <sz val="13"/>
          <color theme="1"/>
          <name val="Times New Roman"/>
          <scheme val="none"/>
        </font>
        <alignment horizontal="center" vertical="top" readingOrder="0"/>
      </dxf>
    </rfmt>
    <rfmt sheetId="1" sqref="B7" start="0" length="0">
      <dxf>
        <font>
          <sz val="8"/>
          <color auto="1"/>
          <name val="Arial"/>
          <scheme val="none"/>
        </font>
      </dxf>
    </rfmt>
    <rfmt sheetId="1" sqref="B8" start="0" length="0">
      <dxf>
        <font>
          <sz val="8"/>
          <color auto="1"/>
          <name val="Arial"/>
          <scheme val="none"/>
        </font>
      </dxf>
    </rfmt>
    <rfmt sheetId="1" sqref="B9" start="0" length="0">
      <dxf>
        <font>
          <sz val="8"/>
          <color auto="1"/>
          <name val="Arial"/>
          <scheme val="none"/>
        </font>
      </dxf>
    </rfmt>
    <rfmt sheetId="1" sqref="B10" start="0" length="0">
      <dxf>
        <font>
          <sz val="8"/>
          <color auto="1"/>
          <name val="Arial"/>
          <scheme val="none"/>
        </font>
      </dxf>
    </rfmt>
    <rfmt sheetId="1" sqref="B11" start="0" length="0">
      <dxf>
        <font>
          <b/>
          <sz val="15"/>
          <color theme="1"/>
          <name val="Times New Roman"/>
          <scheme val="none"/>
        </font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B12" t="inlineStr">
        <is>
          <t>Код строки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>
        <v>2</v>
      </nc>
      <n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010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0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1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3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4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8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9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0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1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2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3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4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8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9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0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1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2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3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4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5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6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7" start="0" length="0">
      <dxf>
        <font>
          <sz val="11"/>
          <color auto="1"/>
          <name val="Times New Roman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8" start="0" length="0">
      <dxf>
        <font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49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0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1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2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3" start="0" length="0">
      <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4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5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6" start="0" length="0">
      <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7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8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9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0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1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2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3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4" start="0" length="0">
      <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5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6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7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8" start="0" length="0">
      <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font>
          <b/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0" start="0" length="0">
      <dxf>
        <font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1" start="0" length="0">
      <dxf>
        <font>
          <b/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2" start="0" length="0">
      <dxf>
        <font>
          <sz val="11"/>
          <color theme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366" sId="1" ref="B1:B1048576" action="deleteCol">
    <undo index="0" exp="area" ref3D="1" dr="$A$12:$XFD$13" dn="Z_DE0F5E73_EF4C_476D_B6AE_BFEFF57E867A_.wvu.PrintTitles" sId="1"/>
    <undo index="0" exp="area" ref3D="1" dr="$A$12:$XFD$13" dn="Заголовки_для_печати" sId="1"/>
    <undo index="0" exp="area" ref3D="1" dr="$A$12:$XFD$13" dn="Z_EC1DDABA_87E5_4CA0_BDFA_3176D5C21D42_.wvu.PrintTitles" sId="1"/>
    <undo index="0" exp="area" ref3D="1" dr="$A$12:$XFD$13" dn="Z_F8C4027D_D6CA_4157_8FAE_71E83CC44D4D_.wvu.PrintTitles" sId="1"/>
    <undo index="0" exp="area" ref3D="1" dr="$A$12:$XFD$13" dn="Z_B1E9D3A3_6A2B_4E76_A163_C3C5D3CBC4BC_.wvu.PrintTitles" sId="1"/>
    <undo index="0" exp="area" ref3D="1" dr="$A$12:$XFD$13" dn="Z_34FCE91F_37BB_4E1C_80D8_8DC0E1239857_.wvu.PrintTitles" sId="1"/>
    <undo index="0" exp="area" ref3D="1" dr="$D$1:$F$1048576" dn="Z_87167B54_14FD_40B4_B520_8ADAF9DCA900_.wvu.Cols" sId="1"/>
    <undo index="0" exp="area" ref3D="1" dr="$A$12:$XFD$13" dn="Z_354784A5_404C_43C6_9215_508293194394_.wvu.PrintTitles" sId="1"/>
    <undo index="0" exp="area" ref3D="1" dr="$A$12:$XFD$13" dn="Z_8F1248FC_EA8E_4DC7_8B97_6406CD1514A9_.wvu.PrintTitles" sId="1"/>
    <undo index="0" exp="area" ref3D="1" dr="$A$12:$XFD$13" dn="Z_87167B54_14FD_40B4_B520_8ADAF9DCA900_.wvu.PrintTitles" sId="1"/>
    <undo index="0" exp="area" ref3D="1" dr="$A$12:$XFD$13" dn="Z_B358A58E_8635_4813_99A2_4F1FD4FD075C_.wvu.PrintTitles" sId="1"/>
    <rfmt sheetId="1" xfDxf="1" sqref="B1:B1048576" start="0" length="0">
      <dxf>
        <alignment horizontal="center" readingOrder="0"/>
      </dxf>
    </rfmt>
    <rfmt sheetId="1" sqref="B4" start="0" length="0">
      <dxf>
        <font>
          <sz val="9"/>
          <color auto="1"/>
          <name val="Arial"/>
          <scheme val="none"/>
        </font>
      </dxf>
    </rfmt>
    <rfmt sheetId="1" sqref="B5" start="0" length="0">
      <dxf>
        <font>
          <b/>
          <sz val="13"/>
          <color theme="1"/>
          <name val="Times New Roman"/>
          <scheme val="none"/>
        </font>
        <alignment wrapText="1" readingOrder="0"/>
      </dxf>
    </rfmt>
    <rfmt sheetId="1" sqref="B6" start="0" length="0">
      <dxf>
        <font>
          <b/>
          <sz val="13"/>
          <color theme="1"/>
          <name val="Times New Roman"/>
          <scheme val="none"/>
        </font>
        <alignment readingOrder="0"/>
      </dxf>
    </rfmt>
    <rfmt sheetId="1" sqref="B7" start="0" length="0">
      <dxf>
        <font>
          <sz val="8"/>
          <color auto="1"/>
          <name val="Arial"/>
          <scheme val="none"/>
        </font>
      </dxf>
    </rfmt>
    <rfmt sheetId="1" sqref="B8" start="0" length="0">
      <dxf>
        <font>
          <sz val="8"/>
          <color auto="1"/>
          <name val="Arial"/>
          <scheme val="none"/>
        </font>
      </dxf>
    </rfmt>
    <rfmt sheetId="1" sqref="B9" start="0" length="0">
      <dxf>
        <font>
          <sz val="8"/>
          <color auto="1"/>
          <name val="Arial"/>
          <scheme val="none"/>
        </font>
      </dxf>
    </rfmt>
    <rfmt sheetId="1" sqref="B10" start="0" length="0">
      <dxf>
        <font>
          <sz val="8"/>
          <color auto="1"/>
          <name val="Arial"/>
          <scheme val="none"/>
        </font>
      </dxf>
    </rfmt>
    <rfmt sheetId="1" sqref="B11" start="0" length="0">
      <dxf>
        <font>
          <b/>
          <sz val="15"/>
          <color theme="1"/>
          <name val="Times New Roman"/>
          <scheme val="none"/>
        </font>
        <alignment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B12" t="inlineStr">
        <is>
          <t>Код дохода по бюджетной классификации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>
        <v>3</v>
      </nc>
      <ndxf>
        <font>
          <sz val="11"/>
          <color auto="1"/>
          <name val="Times New Roman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х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5" start="0" length="0">
      <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6" t="inlineStr">
        <is>
          <t>000 1 00 00000 00 0000 000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000 1 01 00000 00 0000 000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" t="inlineStr">
        <is>
          <t>182 1 01 01000 00 0000 110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9" t="inlineStr">
        <is>
          <t>182 1 01 02000 01 0000 110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" t="inlineStr">
        <is>
          <t>000 1 03 00000 00 0000 000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" t="inlineStr">
        <is>
          <t>100 1 03 02000 01 0000 110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 t="inlineStr">
        <is>
          <t>000 1 05 00000 00 0000 000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3" t="inlineStr">
        <is>
          <t>182 1 05 01000 00 0000 110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 t="inlineStr">
        <is>
          <t>182 1 05 02000 02 0000 110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 t="inlineStr">
        <is>
          <t>182 1 05 03000 01 0000 110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 t="inlineStr">
        <is>
          <t>182 1 05 04000 02 0000 110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" t="inlineStr">
        <is>
          <t>000 1 06 00000 00 0000 000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" t="inlineStr">
        <is>
          <t>182 1 06 01000 00 0000 110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 t="inlineStr">
        <is>
          <t>182 1 06 06000 00 0000 110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 t="inlineStr">
        <is>
          <t>000 1 08 00000 00 0000 000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 t="inlineStr">
        <is>
          <t>000 1 08 03000 01 0000 110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" t="inlineStr">
        <is>
          <t>000 1 08 04000 01 0000 110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" t="inlineStr">
        <is>
          <t>000 1 08 07000 01 0000 110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4" t="inlineStr">
        <is>
          <t>000 1 11 00000 00 0000 000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 t="inlineStr">
        <is>
          <t>000 1 11 05000 00 0000 120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6" t="inlineStr">
        <is>
          <t>000 1 11 05010 00 0000 120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000 1 11 05020 00 0000 120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000 1 11 05030 00 0000 120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000 1 11 05070 00 0000 120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 t="inlineStr">
        <is>
          <t>000 1 11 05310 00 0000 120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1" t="inlineStr">
        <is>
          <t>000 1 11 05320 00 0000 120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2" t="inlineStr">
        <is>
          <t>000 1 11 09000 00 0000 120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 t="inlineStr">
        <is>
          <t>000 1 12 00000 00 0000 000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 t="inlineStr">
        <is>
          <t>048 1 12 01000 01 0000 120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 t="inlineStr">
        <is>
          <t>048 1 12 01010 01 0000 120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 t="inlineStr">
        <is>
          <t>048 1 12 01030 01 0000 120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7" t="inlineStr">
        <is>
          <t>048 1 12 01040 01 0000 120</t>
        </is>
      </nc>
      <ndxf>
        <font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8" t="inlineStr">
        <is>
          <t>000 1 13 00000 00 0000 000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 t="inlineStr">
        <is>
          <t>000 1 14 00000 00 0000 000</t>
        </is>
      </nc>
      <ndxf>
        <font>
          <b/>
          <sz val="11"/>
          <color auto="1"/>
          <name val="Times New Roman"/>
          <scheme val="none"/>
        </font>
        <numFmt numFmtId="30" formatCode="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0" t="inlineStr">
        <is>
          <t>000 1 14 02000 00 0000 410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1" t="inlineStr">
        <is>
          <t>000 1 14 06000 00 0000 430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2" t="inlineStr">
        <is>
          <t>000 1 16 00000 00 0000 000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3" t="inlineStr">
        <is>
          <t>000 1 17 00000 00 0000 000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4" t="inlineStr">
        <is>
          <t>000 2 00 00000 00 0000 000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5" t="inlineStr">
        <is>
          <t>000 2 02 00000 00 0000 000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6" t="inlineStr">
        <is>
          <t>000 2 02 20000 00 0000 150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7" t="inlineStr">
        <is>
          <t>000 2 02 25113 00 0000 150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000 2 02 25304 00 0000 150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9" t="inlineStr">
        <is>
          <t>000 2 02 25497 00 0000 150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0" t="inlineStr">
        <is>
          <t>000 2 02 25519 00 0000 150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 t="inlineStr">
        <is>
          <t>000 2 02 25555 00 0000 150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2" t="inlineStr">
        <is>
          <t>000 2 02 29999 00 0000 150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 t="inlineStr">
        <is>
          <t>000 2 02 30000 00 0000 150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4" t="inlineStr">
        <is>
          <t>000 2 02 40000 00 0000 150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5" t="inlineStr">
        <is>
          <t>000 2 04 00000 00 0000 000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6" t="inlineStr">
        <is>
          <t>000 2 04 04000 04 0000 150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7" t="inlineStr">
        <is>
          <t>000 2 08 00000 00 0000 000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8" t="inlineStr">
        <is>
          <t>000 2 08 04000 04 0000 150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9" t="inlineStr">
        <is>
          <t>000 2 18 00000 00 0000 000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0" t="inlineStr">
        <is>
          <t>000 2 18 00000 00 0000 150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1" t="inlineStr">
        <is>
          <t>000 2 19 00000 00 0000 000</t>
        </is>
      </nc>
      <ndxf>
        <font>
          <b/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2" t="inlineStr">
        <is>
          <t>000 2 19 00000 04 0000 150</t>
        </is>
      </nc>
      <ndxf>
        <font>
          <sz val="11"/>
          <color auto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67" sId="1" ref="D1:D1048576" action="deleteCol">
    <undo index="0" exp="area" ref3D="1" dr="$A$12:$XFD$13" dn="Z_DE0F5E73_EF4C_476D_B6AE_BFEFF57E867A_.wvu.PrintTitles" sId="1"/>
    <undo index="0" exp="area" ref3D="1" dr="$A$12:$XFD$13" dn="Заголовки_для_печати" sId="1"/>
    <undo index="0" exp="area" ref3D="1" dr="$A$12:$XFD$13" dn="Z_EC1DDABA_87E5_4CA0_BDFA_3176D5C21D42_.wvu.PrintTitles" sId="1"/>
    <undo index="0" exp="area" ref3D="1" dr="$A$12:$XFD$13" dn="Z_F8C4027D_D6CA_4157_8FAE_71E83CC44D4D_.wvu.PrintTitles" sId="1"/>
    <undo index="0" exp="area" ref3D="1" dr="$A$12:$XFD$13" dn="Z_B1E9D3A3_6A2B_4E76_A163_C3C5D3CBC4BC_.wvu.PrintTitles" sId="1"/>
    <undo index="0" exp="area" ref3D="1" dr="$A$12:$XFD$13" dn="Z_34FCE91F_37BB_4E1C_80D8_8DC0E1239857_.wvu.PrintTitles" sId="1"/>
    <undo index="0" exp="area" ref3D="1" dr="$C$1:$E$1048576" dn="Z_87167B54_14FD_40B4_B520_8ADAF9DCA900_.wvu.Cols" sId="1"/>
    <undo index="0" exp="area" ref3D="1" dr="$A$12:$XFD$13" dn="Z_354784A5_404C_43C6_9215_508293194394_.wvu.PrintTitles" sId="1"/>
    <undo index="0" exp="area" ref3D="1" dr="$A$12:$XFD$13" dn="Z_8F1248FC_EA8E_4DC7_8B97_6406CD1514A9_.wvu.PrintTitles" sId="1"/>
    <undo index="0" exp="area" ref3D="1" dr="$A$12:$XFD$13" dn="Z_87167B54_14FD_40B4_B520_8ADAF9DCA900_.wvu.PrintTitles" sId="1"/>
    <undo index="0" exp="area" ref3D="1" dr="$A$12:$XFD$13" dn="Z_B358A58E_8635_4813_99A2_4F1FD4FD075C_.wvu.PrintTitles" sId="1"/>
    <rfmt sheetId="1" xfDxf="1" sqref="D1:D1048576" start="0" length="0"/>
    <rcc rId="0" sId="1" dxf="1">
      <nc r="D1" t="inlineStr">
        <is>
          <t>Утвержден</t>
        </is>
      </nc>
      <ndxf>
        <font>
          <sz val="12"/>
          <color indexed="8"/>
          <name val="Times New Roman"/>
          <scheme val="none"/>
        </font>
        <alignment horizontal="right" vertical="center" wrapText="1" readingOrder="0"/>
      </ndxf>
    </rcc>
    <rfmt sheetId="1" sqref="D2" start="0" length="0">
      <dxf>
        <font>
          <sz val="12"/>
          <color indexed="8"/>
          <name val="Times New Roman"/>
          <scheme val="none"/>
        </font>
        <alignment horizontal="right" vertical="center" wrapText="1" readingOrder="0"/>
      </dxf>
    </rfmt>
    <rcc rId="0" sId="1" dxf="1">
      <nc r="D3" t="inlineStr">
        <is>
          <t>от "____" _____________ 2024 № ______</t>
        </is>
      </nc>
      <ndxf>
        <font>
          <sz val="12"/>
          <color auto="1"/>
          <name val="Times New Roman"/>
          <scheme val="none"/>
        </font>
        <alignment horizontal="right" vertical="center" wrapText="1" readingOrder="0"/>
      </ndxf>
    </rcc>
    <rfmt sheetId="1" sqref="D4" start="0" length="0">
      <dxf>
        <font>
          <sz val="9"/>
          <color auto="1"/>
          <name val="Arial"/>
          <scheme val="none"/>
        </font>
      </dxf>
    </rfmt>
    <rfmt sheetId="1" sqref="D5" start="0" length="0">
      <dxf>
        <font>
          <b/>
          <sz val="13"/>
          <color theme="1"/>
          <name val="Times New Roman"/>
          <scheme val="none"/>
        </font>
        <alignment horizontal="center" vertical="top" wrapText="1" readingOrder="0"/>
      </dxf>
    </rfmt>
    <rfmt sheetId="1" sqref="D6" start="0" length="0">
      <dxf>
        <font>
          <b/>
          <sz val="13"/>
          <color theme="1"/>
          <name val="Times New Roman"/>
          <scheme val="none"/>
        </font>
        <alignment horizontal="center" vertical="top" readingOrder="0"/>
      </dxf>
    </rfmt>
    <rfmt sheetId="1" sqref="D7" start="0" length="0">
      <dxf>
        <font>
          <sz val="8"/>
          <color auto="1"/>
          <name val="Arial"/>
          <scheme val="none"/>
        </font>
      </dxf>
    </rfmt>
    <rfmt sheetId="1" sqref="D8" start="0" length="0">
      <dxf>
        <font>
          <sz val="8"/>
          <color auto="1"/>
          <name val="Arial"/>
          <scheme val="none"/>
        </font>
      </dxf>
    </rfmt>
    <rfmt sheetId="1" sqref="D9" start="0" length="0">
      <dxf>
        <font>
          <sz val="8"/>
          <color auto="1"/>
          <name val="Arial"/>
          <scheme val="none"/>
        </font>
      </dxf>
    </rfmt>
    <rfmt sheetId="1" sqref="D10" start="0" length="0">
      <dxf>
        <font>
          <sz val="8"/>
          <color auto="1"/>
          <name val="Arial"/>
          <scheme val="none"/>
        </font>
      </dxf>
    </rfmt>
    <rfmt sheetId="1" sqref="D11" start="0" length="0">
      <dxf>
        <font>
          <b/>
          <sz val="15"/>
          <color theme="1"/>
          <name val="Times New Roman"/>
          <scheme val="none"/>
        </font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Неисполненные назначения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">
        <v>6</v>
      </nc>
      <n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4">
        <v>2317527.9458300099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" start="0" length="0">
      <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6">
        <v>2239527.8865200058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7">
        <v>2300764.6000000015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8">
        <v>2399688.5999999996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9">
        <v>-98924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0">
        <v>248.89999999999418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1">
        <v>248.89999999999418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2">
        <v>28089.757999999914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3">
        <v>20805.29999999993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4">
        <v>0.27000000000001023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5">
        <v>-1.2000000000057298E-2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6">
        <v>7284.1999999999971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7">
        <v>-8600.9800000000105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8">
        <v>-8835.1500000000087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9">
        <v>234.17000000000189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0">
        <v>-3290.2099999999919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1">
        <v>-3301.4099999999889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2">
        <v>1.2000000000000002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3">
        <v>10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4">
        <v>-56755.521479999647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5">
        <v>-58796.921479999786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6">
        <v>-52399.79999999993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7">
        <v>-2893.7999999999997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8">
        <v>-117.10000000000014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9">
        <v>387.40000000002328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0">
        <v>-405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1">
        <v>-2.1480000000000055E-2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2">
        <v>-1327.2000000000116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3">
        <v>-186.76000000000931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4">
        <v>-186.76000000000931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5">
        <v>5.1700000000128057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6">
        <v>-5.2000000000116415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7">
        <v>-186.72999999998137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8">
        <v>-41497.800000000003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9">
        <v>-25717.100000000006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0">
        <v>-6599.6000000000058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1">
        <v>-19117.5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2">
        <v>46671.5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3">
        <v>-198.5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4">
        <v>78000.05931000039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5">
        <v>84409.05931000039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6">
        <v>657200.08930999995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7">
        <v>578363.09999999986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8">
        <v>77748.400000000023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D59">
        <v>0</v>
      </nc>
      <ndxf>
        <font>
          <sz val="11"/>
          <color auto="1"/>
          <name val="Times New Roman"/>
          <scheme val="none"/>
        </font>
        <numFmt numFmtId="35" formatCode="_-* #,##0.00\ _₽_-;\-* #,##0.00\ _₽_-;_-* &quot;-&quot;??\ _₽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D60">
        <v>0</v>
      </nc>
      <ndxf>
        <font>
          <sz val="11"/>
          <color auto="1"/>
          <name val="Times New Roman"/>
          <scheme val="none"/>
        </font>
        <numFmt numFmtId="35" formatCode="_-* #,##0.00\ _₽_-;\-* #,##0.00\ _₽_-;_-* &quot;-&quot;??\ _₽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1">
        <v>-1.0689999995520338E-2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2">
        <v>1088.6000000000058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3">
        <v>-592355.73000000045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4">
        <v>19564.700000000012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5">
        <v>0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6">
        <v>0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7">
        <v>0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8">
        <v>0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9">
        <v>-6506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0">
        <v>-6506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1">
        <v>97</v>
      </nc>
      <ndxf>
        <font>
          <b/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2">
        <v>97</v>
      </nc>
      <ndxf>
        <font>
          <sz val="11"/>
          <color auto="1"/>
          <name val="Times New Roman"/>
          <scheme val="none"/>
        </font>
        <numFmt numFmtId="167" formatCode="#,##0.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368" sId="2" ref="A514:XFD514" action="deleteRow">
    <rfmt sheetId="2" xfDxf="1" sqref="A514:XFD514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14" t="inlineStr">
        <is>
          <t>Обслуживание государственного (муниципального) долга</t>
        </is>
      </nc>
      <ndxf>
        <font>
          <b/>
          <sz val="11"/>
          <color theme="1"/>
          <name val="Times New Roman"/>
          <scheme val="none"/>
        </font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4" t="inlineStr">
        <is>
          <t>1301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4" t="inlineStr">
        <is>
          <t>700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4">
        <v>30095.599999999999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4">
        <v>3348.3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4">
        <v>26747.3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4">
        <v>0.11125546591528331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4" start="0" length="0">
      <dxf>
        <numFmt numFmtId="4" formatCode="#,##0.00"/>
      </dxf>
    </rfmt>
    <rfmt sheetId="2" sqref="M514" start="0" length="0">
      <dxf>
        <numFmt numFmtId="4" formatCode="#,##0.00"/>
      </dxf>
    </rfmt>
  </rrc>
  <rrc rId="12369" sId="2" ref="A514:XFD514" action="deleteRow">
    <rfmt sheetId="2" xfDxf="1" sqref="A514:XFD5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4" t="inlineStr">
        <is>
          <t>Обслуживание муниципального долга</t>
        </is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4" t="inlineStr">
        <is>
          <t>1301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4">
        <v>730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4">
        <v>30095.599999999999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4">
        <v>3348.3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4">
        <v>26747.3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4">
        <v>0.11125546591528331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4" start="0" length="0">
      <dxf>
        <numFmt numFmtId="4" formatCode="#,##0.00"/>
      </dxf>
    </rfmt>
    <rfmt sheetId="2" sqref="M514" start="0" length="0">
      <dxf>
        <numFmt numFmtId="4" formatCode="#,##0.00"/>
      </dxf>
    </rfmt>
  </rrc>
  <rrc rId="12370" sId="2" ref="A508:XFD508" action="deleteRow">
    <rfmt sheetId="2" xfDxf="1" sqref="A508:XFD50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8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8" t="inlineStr">
        <is>
          <t>1202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8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8">
        <v>77181.2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8">
        <v>76554.599999999991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8">
        <v>626.60000000000582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8">
        <v>0.991881442631107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08" start="0" length="0">
      <dxf>
        <numFmt numFmtId="4" formatCode="#,##0.00"/>
      </dxf>
    </rfmt>
    <rfmt sheetId="2" sqref="M508" start="0" length="0">
      <dxf>
        <numFmt numFmtId="4" formatCode="#,##0.00"/>
      </dxf>
    </rfmt>
  </rrc>
  <rrc rId="12371" sId="2" ref="A508:XFD508" action="deleteRow">
    <rfmt sheetId="2" xfDxf="1" sqref="A508:XFD50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8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8" t="inlineStr">
        <is>
          <t>1202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8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8">
        <v>77181.2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8">
        <v>76554.599999999991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8">
        <v>626.60000000000582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8">
        <v>0.991881442631107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08" start="0" length="0">
      <dxf>
        <numFmt numFmtId="4" formatCode="#,##0.00"/>
      </dxf>
    </rfmt>
    <rfmt sheetId="2" sqref="M508" start="0" length="0">
      <dxf>
        <numFmt numFmtId="4" formatCode="#,##0.00"/>
      </dxf>
    </rfmt>
  </rrc>
  <rrc rId="12372" sId="2" ref="A508:XFD508" action="deleteRow">
    <undo index="0" exp="area" ref3D="1" dr="$A$1:$J$508" dn="Z_6943B490_3070_4625_8DEE_85B509FE6D1B_.wvu.PrintArea" sId="2"/>
    <rfmt sheetId="2" xfDxf="1" sqref="A508:XFD50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8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8" t="inlineStr">
        <is>
          <t>1202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8" t="inlineStr">
        <is>
          <t>621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8">
        <v>75986.7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8">
        <v>75457.899999999994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8">
        <v>528.80000000000291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8">
        <v>0.99304088741845609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08" start="0" length="0">
      <dxf>
        <numFmt numFmtId="4" formatCode="#,##0.00"/>
      </dxf>
    </rfmt>
    <rfmt sheetId="2" sqref="M508" start="0" length="0">
      <dxf>
        <numFmt numFmtId="4" formatCode="#,##0.00"/>
      </dxf>
    </rfmt>
  </rrc>
  <rrc rId="12373" sId="2" ref="A508:XFD508" action="deleteRow">
    <rfmt sheetId="2" xfDxf="1" sqref="A508:XFD50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08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8" t="inlineStr">
        <is>
          <t>1202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8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8">
        <v>1194.5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8">
        <v>1096.7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8">
        <v>97.799999999999955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8">
        <v>0.91812473838426123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0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08" start="0" length="0">
      <dxf>
        <numFmt numFmtId="4" formatCode="#,##0.00"/>
      </dxf>
    </rfmt>
    <rfmt sheetId="2" sqref="M508" start="0" length="0">
      <dxf>
        <numFmt numFmtId="4" formatCode="#,##0.00"/>
      </dxf>
    </rfmt>
  </rrc>
  <rrc rId="12374" sId="2" ref="A503:XFD503" action="deleteRow">
    <rfmt sheetId="2" xfDxf="1" sqref="A503:XFD50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3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3" t="inlineStr">
        <is>
          <t>1201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3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3">
        <v>58495.5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3">
        <v>51354.1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3">
        <v>7141.4000000000015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3">
        <v>0.87791539520134021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03" start="0" length="0">
      <dxf>
        <numFmt numFmtId="4" formatCode="#,##0.00"/>
      </dxf>
    </rfmt>
    <rfmt sheetId="2" sqref="M503" start="0" length="0">
      <dxf>
        <numFmt numFmtId="4" formatCode="#,##0.00"/>
      </dxf>
    </rfmt>
  </rrc>
  <rrc rId="12375" sId="2" ref="A503:XFD503" action="deleteRow">
    <rfmt sheetId="2" xfDxf="1" sqref="A503:XFD50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3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3" t="inlineStr">
        <is>
          <t>1201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3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3">
        <v>58495.5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3">
        <v>51354.1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3">
        <v>7141.4000000000015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3">
        <v>0.87791539520134021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03" start="0" length="0">
      <dxf>
        <numFmt numFmtId="4" formatCode="#,##0.00"/>
      </dxf>
    </rfmt>
    <rfmt sheetId="2" sqref="M503" start="0" length="0">
      <dxf>
        <numFmt numFmtId="4" formatCode="#,##0.00"/>
      </dxf>
    </rfmt>
  </rrc>
  <rrc rId="12376" sId="2" ref="A503:XFD503" action="deleteRow">
    <rfmt sheetId="2" xfDxf="1" sqref="A503:XFD50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03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3" t="inlineStr">
        <is>
          <t>1201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3" t="inlineStr">
        <is>
          <t>621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3">
        <v>52157.7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3">
        <v>50110.6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3">
        <v>2047.0999999999985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3">
        <v>0.96075172026373867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03" start="0" length="0">
      <dxf>
        <numFmt numFmtId="4" formatCode="#,##0.00"/>
      </dxf>
    </rfmt>
    <rfmt sheetId="2" sqref="M503" start="0" length="0">
      <dxf>
        <numFmt numFmtId="4" formatCode="#,##0.00"/>
      </dxf>
    </rfmt>
  </rrc>
  <rrc rId="12377" sId="2" ref="A503:XFD503" action="deleteRow">
    <rfmt sheetId="2" xfDxf="1" sqref="A503:XFD503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03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03" t="inlineStr">
        <is>
          <t>1201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0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03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03">
        <v>6337.8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03">
        <v>1243.5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03">
        <v>5094.3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03">
        <v>0.19620373000094671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0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03" start="0" length="0">
      <dxf>
        <numFmt numFmtId="4" formatCode="#,##0.00"/>
      </dxf>
    </rfmt>
    <rfmt sheetId="2" sqref="M503" start="0" length="0">
      <dxf>
        <numFmt numFmtId="4" formatCode="#,##0.00"/>
      </dxf>
    </rfmt>
  </rrc>
  <rrc rId="12378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114107.80000000002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111954.5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2153.3000000000175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0.98112924795675649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79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68028.400000000009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66721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1307.4000000000087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0.98078155593840211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80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51369.8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51358.1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11.700000000004366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0.99977223972061402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81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1526.4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1507.5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18.900000000000091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0.98761792452830188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82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15132.2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13855.4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1276.8000000000011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0.91562363701246341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83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46079.400000000009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45233.5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845.90000000000873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0.98164255610967133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84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35008.9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34907.800000000003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101.09999999999854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0.99711216290714655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85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1498.8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1241.4000000000001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257.39999999999986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0.82826261008807056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86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9571.7000000000007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9084.2999999999993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487.40000000000146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0.94907905596706943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87" sId="2" ref="A485:XFD485" action="deleteRow">
    <rfmt sheetId="2" xfDxf="1" sqref="A485:XFD485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485" t="inlineStr">
        <is>
          <t>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200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9293.9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8528.2000000000007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765.69999999999891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0.91761262763748275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font>
          <b val="0"/>
          <name val="Times New Roman"/>
          <scheme val="none"/>
        </font>
        <numFmt numFmtId="4" formatCode="#,##0.00"/>
      </dxf>
    </rfmt>
    <rfmt sheetId="2" sqref="M485" start="0" length="0">
      <dxf>
        <font>
          <b val="0"/>
          <name val="Times New Roman"/>
          <scheme val="none"/>
        </font>
        <numFmt numFmtId="4" formatCode="#,##0.00"/>
      </dxf>
    </rfmt>
  </rrc>
  <rrc rId="12388" sId="2" ref="A485:XFD485" action="deleteRow">
    <rfmt sheetId="2" xfDxf="1" sqref="A485:XFD485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485" t="inlineStr">
        <is>
          <t>Иные закупки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240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9293.9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8528.2000000000007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765.69999999999891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0.91761262763748275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font>
          <b val="0"/>
          <name val="Times New Roman"/>
          <scheme val="none"/>
        </font>
        <numFmt numFmtId="4" formatCode="#,##0.00"/>
      </dxf>
    </rfmt>
    <rfmt sheetId="2" sqref="M485" start="0" length="0">
      <dxf>
        <font>
          <b val="0"/>
          <name val="Times New Roman"/>
          <scheme val="none"/>
        </font>
        <numFmt numFmtId="4" formatCode="#,##0.00"/>
      </dxf>
    </rfmt>
  </rrc>
  <rrc rId="12389" sId="2" ref="A485:XFD485" action="deleteRow">
    <rfmt sheetId="2" xfDxf="1" sqref="A485:XFD485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485" t="inlineStr">
        <is>
          <t>Прочая закупка товаров, работ и услуг для обеспечения государственных (муниципальных) нужд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244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8555.7999999999993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7978.1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577.69999999999891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0.932478552560836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font>
          <b val="0"/>
          <name val="Times New Roman"/>
          <scheme val="none"/>
        </font>
        <numFmt numFmtId="4" formatCode="#,##0.00"/>
      </dxf>
    </rfmt>
    <rfmt sheetId="2" sqref="M485" start="0" length="0">
      <dxf>
        <font>
          <b val="0"/>
          <name val="Times New Roman"/>
          <scheme val="none"/>
        </font>
        <numFmt numFmtId="4" formatCode="#,##0.00"/>
      </dxf>
    </rfmt>
  </rrc>
  <rrc rId="12390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738.1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550.1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188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0.74529196585828483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91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447.7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437.4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10.300000000000011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0.97699352244806792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92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447.7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437.4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10.300000000000011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0.97699352244806792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93" sId="2" ref="A485:XFD485" action="deleteRow">
    <rfmt sheetId="2" xfDxf="1" sqref="A485:XFD4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85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85" t="inlineStr">
        <is>
          <t>1105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85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85">
        <v>447.7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85">
        <v>437.4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85">
        <v>10.300000000000011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85">
        <v>0.97699352244806792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85" start="0" length="0">
      <dxf>
        <numFmt numFmtId="4" formatCode="#,##0.00"/>
      </dxf>
    </rfmt>
    <rfmt sheetId="2" sqref="M485" start="0" length="0">
      <dxf>
        <numFmt numFmtId="4" formatCode="#,##0.00"/>
      </dxf>
    </rfmt>
  </rrc>
  <rrc rId="12394" sId="2" ref="A478:XFD478" action="deleteRow">
    <rfmt sheetId="2" xfDxf="1" sqref="A478:XFD4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8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8" t="inlineStr">
        <is>
          <t>1102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8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8">
        <v>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8">
        <v>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8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8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78" start="0" length="0">
      <dxf>
        <numFmt numFmtId="4" formatCode="#,##0.00"/>
      </dxf>
    </rfmt>
    <rfmt sheetId="2" sqref="M478" start="0" length="0">
      <dxf>
        <numFmt numFmtId="4" formatCode="#,##0.00"/>
      </dxf>
    </rfmt>
  </rrc>
  <rrc rId="12395" sId="2" ref="A478:XFD478" action="deleteRow">
    <rfmt sheetId="2" xfDxf="1" sqref="A478:XFD4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8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8" t="inlineStr">
        <is>
          <t>1102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8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8">
        <v>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8">
        <v>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8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8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78" start="0" length="0">
      <dxf>
        <numFmt numFmtId="4" formatCode="#,##0.00"/>
      </dxf>
    </rfmt>
    <rfmt sheetId="2" sqref="M478" start="0" length="0">
      <dxf>
        <numFmt numFmtId="4" formatCode="#,##0.00"/>
      </dxf>
    </rfmt>
  </rrc>
  <rrc rId="12396" sId="2" ref="A478:XFD478" action="deleteRow">
    <rfmt sheetId="2" xfDxf="1" sqref="A478:XFD4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8" t="inlineStr">
        <is>
          <t>Иные выплаты государственных (муниципальных) органов привлекаемым лицам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8" t="inlineStr">
        <is>
          <t>1102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8" t="inlineStr">
        <is>
          <t>123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8">
        <v>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8">
        <v>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8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8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78" start="0" length="0">
      <dxf>
        <numFmt numFmtId="4" formatCode="#,##0.00"/>
      </dxf>
    </rfmt>
    <rfmt sheetId="2" sqref="M478" start="0" length="0">
      <dxf>
        <numFmt numFmtId="4" formatCode="#,##0.00"/>
      </dxf>
    </rfmt>
  </rrc>
  <rrc rId="12397" sId="2" ref="A478:XFD478" action="deleteRow">
    <rfmt sheetId="2" xfDxf="1" sqref="A478:XFD4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8" t="inlineStr">
        <is>
          <t>1102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8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8">
        <v>7236.7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8">
        <v>6979.7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8">
        <v>257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8">
        <v>0.96448657537275273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78" start="0" length="0">
      <dxf>
        <numFmt numFmtId="4" formatCode="#,##0.00"/>
      </dxf>
    </rfmt>
    <rfmt sheetId="2" sqref="M478" start="0" length="0">
      <dxf>
        <numFmt numFmtId="4" formatCode="#,##0.00"/>
      </dxf>
    </rfmt>
  </rrc>
  <rrc rId="12398" sId="2" ref="A478:XFD478" action="deleteRow">
    <rfmt sheetId="2" xfDxf="1" sqref="A478:XFD4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8" t="inlineStr">
        <is>
          <t>1102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8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8">
        <v>7236.7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8">
        <v>6979.7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8">
        <v>257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8">
        <v>0.96448657537275273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78" start="0" length="0">
      <dxf>
        <numFmt numFmtId="4" formatCode="#,##0.00"/>
      </dxf>
    </rfmt>
    <rfmt sheetId="2" sqref="M478" start="0" length="0">
      <dxf>
        <numFmt numFmtId="4" formatCode="#,##0.00"/>
      </dxf>
    </rfmt>
  </rrc>
  <rrc rId="12399" sId="2" ref="A478:XFD478" action="deleteRow">
    <rfmt sheetId="2" xfDxf="1" sqref="A478:XFD47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8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8" t="inlineStr">
        <is>
          <t>1102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8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8">
        <v>7236.7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8">
        <v>6979.7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8">
        <v>257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8">
        <v>0.96448657537275273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7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78" start="0" length="0">
      <dxf>
        <numFmt numFmtId="4" formatCode="#,##0.00"/>
      </dxf>
    </rfmt>
    <rfmt sheetId="2" sqref="M478" start="0" length="0">
      <dxf>
        <numFmt numFmtId="4" formatCode="#,##0.00"/>
      </dxf>
    </rfmt>
  </rrc>
  <rrc rId="12400" sId="2" ref="A467:XFD467" action="deleteRow">
    <rfmt sheetId="2" xfDxf="1" sqref="A467:XFD4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7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7" t="inlineStr">
        <is>
          <t>1101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7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7">
        <v>233495.6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7">
        <v>164082.4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69413.200000000012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7">
        <v>0.70272159304072535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67" start="0" length="0">
      <dxf>
        <numFmt numFmtId="4" formatCode="#,##0.00"/>
      </dxf>
    </rfmt>
    <rfmt sheetId="2" sqref="M467" start="0" length="0">
      <dxf>
        <numFmt numFmtId="4" formatCode="#,##0.00"/>
      </dxf>
    </rfmt>
  </rrc>
  <rrc rId="12401" sId="2" ref="A467:XFD467" action="deleteRow">
    <rfmt sheetId="2" xfDxf="1" sqref="A467:XFD4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7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7" t="inlineStr">
        <is>
          <t>1101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7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7">
        <v>233495.6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7">
        <v>164082.4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69413.200000000012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7">
        <v>0.70272159304072535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67" start="0" length="0">
      <dxf>
        <numFmt numFmtId="4" formatCode="#,##0.00"/>
      </dxf>
    </rfmt>
    <rfmt sheetId="2" sqref="M467" start="0" length="0">
      <dxf>
        <numFmt numFmtId="4" formatCode="#,##0.00"/>
      </dxf>
    </rfmt>
  </rrc>
  <rrc rId="12402" sId="2" ref="A467:XFD467" action="deleteRow">
    <rfmt sheetId="2" xfDxf="1" sqref="A467:XFD4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7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7" t="inlineStr">
        <is>
          <t>1101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7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7">
        <v>233495.6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7">
        <v>164082.4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69413.200000000012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7">
        <v>0.70272159304072535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67" start="0" length="0">
      <dxf>
        <numFmt numFmtId="4" formatCode="#,##0.00"/>
      </dxf>
    </rfmt>
    <rfmt sheetId="2" sqref="M467" start="0" length="0">
      <dxf>
        <numFmt numFmtId="4" formatCode="#,##0.00"/>
      </dxf>
    </rfmt>
  </rrc>
  <rrc rId="12403" sId="2" ref="A467:XFD467" action="deleteRow">
    <rfmt sheetId="2" xfDxf="1" sqref="A467:XFD4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7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7" t="inlineStr">
        <is>
          <t>1101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7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7">
        <v>8993.2000000000007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7">
        <v>1596.2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7397.0000000000009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7">
        <v>0.17748965885335585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67" start="0" length="0">
      <dxf>
        <numFmt numFmtId="4" formatCode="#,##0.00"/>
      </dxf>
    </rfmt>
    <rfmt sheetId="2" sqref="M467" start="0" length="0">
      <dxf>
        <numFmt numFmtId="4" formatCode="#,##0.00"/>
      </dxf>
    </rfmt>
  </rrc>
  <rrc rId="12404" sId="2" ref="A467:XFD467" action="deleteRow">
    <rfmt sheetId="2" xfDxf="1" sqref="A467:XFD4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7" t="inlineStr">
        <is>
          <t>Бюджетные инвестиции</t>
        </is>
      </nc>
      <ndxf>
        <font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7" t="inlineStr">
        <is>
          <t>1101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7" t="inlineStr">
        <is>
          <t>410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7">
        <v>8993.2000000000007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7">
        <v>1596.2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7397.0000000000009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7">
        <v>0.17748965885335585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67" start="0" length="0">
      <dxf>
        <numFmt numFmtId="4" formatCode="#,##0.00"/>
      </dxf>
    </rfmt>
    <rfmt sheetId="2" sqref="M467" start="0" length="0">
      <dxf>
        <numFmt numFmtId="4" formatCode="#,##0.00"/>
      </dxf>
    </rfmt>
  </rrc>
  <rrc rId="12405" sId="2" ref="A467:XFD467" action="deleteRow">
    <rfmt sheetId="2" xfDxf="1" sqref="A467:XFD4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7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7" t="inlineStr">
        <is>
          <t>1101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7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7">
        <v>8993.2000000000007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7">
        <v>1596.2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7397.0000000000009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7">
        <v>0.17748965885335585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67" start="0" length="0">
      <dxf>
        <numFmt numFmtId="4" formatCode="#,##0.00"/>
      </dxf>
    </rfmt>
    <rfmt sheetId="2" sqref="M467" start="0" length="0">
      <dxf>
        <numFmt numFmtId="4" formatCode="#,##0.00"/>
      </dxf>
    </rfmt>
  </rrc>
  <rrc rId="12406" sId="2" ref="A467:XFD467" action="deleteRow">
    <rfmt sheetId="2" xfDxf="1" sqref="A467:XFD4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7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7" t="inlineStr">
        <is>
          <t>1101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7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7">
        <v>1229662.7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7">
        <v>1180031.5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49631.199999999953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7">
        <v>0.95963836261765123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67" start="0" length="0">
      <dxf>
        <numFmt numFmtId="4" formatCode="#,##0.00"/>
      </dxf>
    </rfmt>
    <rfmt sheetId="2" sqref="M467" start="0" length="0">
      <dxf>
        <numFmt numFmtId="4" formatCode="#,##0.00"/>
      </dxf>
    </rfmt>
  </rrc>
  <rrc rId="12407" sId="2" ref="A467:XFD467" action="deleteRow">
    <rfmt sheetId="2" xfDxf="1" sqref="A467:XFD4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7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7" t="inlineStr">
        <is>
          <t>1101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7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7">
        <v>1229662.7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7">
        <v>1180031.5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49631.199999999953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7">
        <v>0.95963836261765123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67" start="0" length="0">
      <dxf>
        <numFmt numFmtId="4" formatCode="#,##0.00"/>
      </dxf>
    </rfmt>
    <rfmt sheetId="2" sqref="M467" start="0" length="0">
      <dxf>
        <numFmt numFmtId="4" formatCode="#,##0.00"/>
      </dxf>
    </rfmt>
  </rrc>
  <rrc rId="12408" sId="2" ref="A467:XFD467" action="deleteRow">
    <rfmt sheetId="2" xfDxf="1" sqref="A467:XFD4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7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7" t="inlineStr">
        <is>
          <t>1101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7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7">
        <v>1202238.7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7">
        <v>1153991.2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48247.5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7">
        <v>0.95986861843658833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67" start="0" length="0">
      <dxf>
        <numFmt numFmtId="4" formatCode="#,##0.00"/>
      </dxf>
    </rfmt>
    <rfmt sheetId="2" sqref="M467" start="0" length="0">
      <dxf>
        <numFmt numFmtId="4" formatCode="#,##0.00"/>
      </dxf>
    </rfmt>
  </rrc>
  <rrc rId="12409" sId="2" ref="A467:XFD467" action="deleteRow">
    <rfmt sheetId="2" xfDxf="1" sqref="A467:XFD46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67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7" t="inlineStr">
        <is>
          <t>1101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6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67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67">
        <v>27424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67">
        <v>26040.3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67">
        <v>1383.7000000000007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67">
        <v>0.94954419486581099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6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67" start="0" length="0">
      <dxf>
        <numFmt numFmtId="4" formatCode="#,##0.00"/>
      </dxf>
    </rfmt>
    <rfmt sheetId="2" sqref="M467" start="0" length="0">
      <dxf>
        <numFmt numFmtId="4" formatCode="#,##0.00"/>
      </dxf>
    </rfmt>
  </rrc>
  <rrc rId="12410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46886.999999999993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44980.7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1906.2999999999956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0.95934267494188163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</rrc>
  <rrc rId="12411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46886.999999999993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44980.7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1906.2999999999956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0.95934267494188163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12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35597.699999999997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34834.6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763.09999999999854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0.97856322178118249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13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1382.1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1382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9.9999999999909051E-2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0.99992764633528697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14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9907.2000000000007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8764.1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1143.1000000000004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0.88461926679586556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15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39426.800000000003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20161.100000000002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19265.7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0.51135522030699931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16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39426.800000000003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20161.100000000002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19265.7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0.51135522030699931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17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39162.800000000003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19940.7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19222.100000000002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0.50917452276139596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18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264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220.4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43.599999999999994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0.83484848484848484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19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27509.8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27509.8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20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360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27509.8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27509.8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21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127677.1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116369.60000000001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11307.5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0.91143674159265831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22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Субсидии некоммерческим организациям (за исключением государственных (муниципальных) учреждений)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630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127677.1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116369.60000000001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11307.5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0.91143674159265831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23" sId="2" ref="A451:XFD451" action="deleteRow">
    <rfmt sheetId="2" xfDxf="1" sqref="A451:XFD4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51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1" t="inlineStr">
        <is>
          <t>1006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51" t="inlineStr">
        <is>
          <t>633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51">
        <v>127677.1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51">
        <v>116369.60000000001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51">
        <v>11307.5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51">
        <v>0.91143674159265831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51" start="0" length="0">
      <dxf>
        <numFmt numFmtId="4" formatCode="#,##0.00"/>
      </dxf>
    </rfmt>
    <rfmt sheetId="2" sqref="M451" start="0" length="0">
      <dxf>
        <numFmt numFmtId="4" formatCode="#,##0.00"/>
      </dxf>
    </rfmt>
  </rrc>
  <rrc rId="12424" sId="2" ref="A440:XFD440" action="deleteRow">
    <rfmt sheetId="2" xfDxf="1" sqref="A440:XFD44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0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0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0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0">
        <v>53.8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0">
        <v>53.8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0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40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40" start="0" length="0">
      <dxf>
        <numFmt numFmtId="4" formatCode="#,##0.00"/>
      </dxf>
    </rfmt>
  </rrc>
  <rrc rId="12425" sId="2" ref="A440:XFD440" action="deleteRow">
    <rfmt sheetId="2" xfDxf="1" sqref="A440:XFD44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0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0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0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0">
        <v>53.8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0">
        <v>53.8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0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40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40" start="0" length="0">
      <dxf>
        <numFmt numFmtId="4" formatCode="#,##0.00"/>
      </dxf>
    </rfmt>
    <rfmt sheetId="2" sqref="M440" start="0" length="0">
      <dxf>
        <numFmt numFmtId="4" formatCode="#,##0.00"/>
      </dxf>
    </rfmt>
  </rrc>
  <rrc rId="12426" sId="2" ref="A440:XFD440" action="deleteRow">
    <rfmt sheetId="2" xfDxf="1" sqref="A440:XFD44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0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0" t="inlineStr">
        <is>
          <t>1004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0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0">
        <v>41.3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0">
        <v>41.3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0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40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40" start="0" length="0">
      <dxf>
        <numFmt numFmtId="4" formatCode="#,##0.00"/>
      </dxf>
    </rfmt>
    <rfmt sheetId="2" sqref="M440" start="0" length="0">
      <dxf>
        <numFmt numFmtId="4" formatCode="#,##0.00"/>
      </dxf>
    </rfmt>
  </rrc>
  <rrc rId="12427" sId="2" ref="A440:XFD440" action="deleteRow">
    <rfmt sheetId="2" xfDxf="1" sqref="A440:XFD44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0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0" t="inlineStr">
        <is>
          <t>1004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0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0">
        <v>12.5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0">
        <v>12.5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0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40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40" start="0" length="0">
      <dxf>
        <numFmt numFmtId="4" formatCode="#,##0.00"/>
      </dxf>
    </rfmt>
    <rfmt sheetId="2" sqref="M440" start="0" length="0">
      <dxf>
        <numFmt numFmtId="4" formatCode="#,##0.00"/>
      </dxf>
    </rfmt>
  </rrc>
  <rrc rId="12428" sId="2" ref="A440:XFD440" action="deleteRow">
    <rfmt sheetId="2" xfDxf="1" sqref="A440:XFD44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0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0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0">
        <v>44204.5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0">
        <v>29076.9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0">
        <v>15127.599999999999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40">
        <v>0.65778144759017754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40" start="0" length="0">
      <dxf>
        <numFmt numFmtId="4" formatCode="#,##0.00"/>
      </dxf>
    </rfmt>
    <rfmt sheetId="2" sqref="M440" start="0" length="0">
      <dxf>
        <numFmt numFmtId="4" formatCode="#,##0.00"/>
      </dxf>
    </rfmt>
  </rrc>
  <rrc rId="12429" sId="2" ref="A440:XFD440" action="deleteRow">
    <rfmt sheetId="2" xfDxf="1" sqref="A440:XFD44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0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0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0">
        <v>44204.5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0">
        <v>29076.9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0">
        <v>15127.599999999999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40">
        <v>0.65778144759017754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40" start="0" length="0">
      <dxf>
        <numFmt numFmtId="4" formatCode="#,##0.00"/>
      </dxf>
    </rfmt>
    <rfmt sheetId="2" sqref="M440" start="0" length="0">
      <dxf>
        <numFmt numFmtId="4" formatCode="#,##0.00"/>
      </dxf>
    </rfmt>
  </rrc>
  <rrc rId="12430" sId="2" ref="A440:XFD440" action="deleteRow">
    <rfmt sheetId="2" xfDxf="1" sqref="A440:XFD44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0" t="inlineStr">
        <is>
          <t>1004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0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0">
        <v>44204.5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0">
        <v>29076.9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0">
        <v>15127.599999999999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40">
        <v>0.65778144759017754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40" start="0" length="0">
      <dxf>
        <numFmt numFmtId="4" formatCode="#,##0.00"/>
      </dxf>
    </rfmt>
    <rfmt sheetId="2" sqref="M440" start="0" length="0">
      <dxf>
        <numFmt numFmtId="4" formatCode="#,##0.00"/>
      </dxf>
    </rfmt>
  </rrc>
  <rrc rId="12431" sId="2" ref="A440:XFD440" action="deleteRow">
    <rfmt sheetId="2" xfDxf="1" sqref="A440:XFD44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0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0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0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0">
        <v>5379.7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0">
        <v>1727.3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0">
        <v>3652.3999999999996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40">
        <v>0.32107738349722104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40" start="0" length="0">
      <dxf>
        <numFmt numFmtId="4" formatCode="#,##0.00"/>
      </dxf>
    </rfmt>
    <rfmt sheetId="2" sqref="M440" start="0" length="0">
      <dxf>
        <numFmt numFmtId="4" formatCode="#,##0.00"/>
      </dxf>
    </rfmt>
  </rrc>
  <rrc rId="12432" sId="2" ref="A440:XFD440" action="deleteRow">
    <rfmt sheetId="2" xfDxf="1" sqref="A440:XFD44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0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0" t="inlineStr">
        <is>
          <t>1004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0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0">
        <v>5379.7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0">
        <v>1727.3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0">
        <v>3652.3999999999996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40">
        <v>0.32107738349722104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40" start="0" length="0">
      <dxf>
        <numFmt numFmtId="4" formatCode="#,##0.00"/>
      </dxf>
    </rfmt>
    <rfmt sheetId="2" sqref="M440" start="0" length="0">
      <dxf>
        <numFmt numFmtId="4" formatCode="#,##0.00"/>
      </dxf>
    </rfmt>
  </rrc>
  <rrc rId="12433" sId="2" ref="A440:XFD440" action="deleteRow">
    <rfmt sheetId="2" xfDxf="1" sqref="A440:XFD44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40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40" t="inlineStr">
        <is>
          <t>1004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4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40" t="inlineStr">
        <is>
          <t>323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40">
        <v>5379.7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40">
        <v>1727.3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40">
        <v>3652.3999999999996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40">
        <v>0.32107738349722104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4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40" start="0" length="0">
      <dxf>
        <numFmt numFmtId="4" formatCode="#,##0.00"/>
      </dxf>
    </rfmt>
    <rfmt sheetId="2" sqref="M440" start="0" length="0">
      <dxf>
        <numFmt numFmtId="4" formatCode="#,##0.00"/>
      </dxf>
    </rfmt>
  </rrc>
  <rrc rId="12434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8126.4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5236.5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2889.8999999999996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0.64438127584170113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</rrc>
  <rrc rId="12435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8126.4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5236.5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2889.8999999999996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0.64438127584170113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36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8126.4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5236.5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2889.8999999999996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0.64438127584170113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37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721222.3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689040.4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32181.900000000023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0.95537866757586387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38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Публичные нормативные социальные выплаты гражданам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310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3670.2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3669.9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0.29999999999972715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0.99991826058525424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39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Пособия, компенсации, меры социальной поддержки по публичным нормативным обязательствам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313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3670.2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3669.9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0.29999999999972715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0.99991826058525424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40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716628.90000000014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684525.2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32103.700000000186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0.95520177877280665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41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550045.80000000005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522146.3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27899.500000000058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0.94927786013455595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42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Субсидии гражданам на приобретение жилья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322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33132.300000000003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33132.300000000003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43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Приобретение товаров, работ, услуг в пользу граждан в целях их социального обеспечения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323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133450.79999999999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129246.6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4204.1999999999825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0.96849625479952173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44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Стипендии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340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923.2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845.3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77.900000000000091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0.91561958405545918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45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493745.6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407102.5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86643.099999999977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0.82451874001510095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46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472055.1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388938.5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83116.599999999977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0.82392606286850845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47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472055.1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388938.5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83116.599999999977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0.82392606286850845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48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21690.5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18164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3526.5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0.83741730250570523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49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21690.5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18164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3526.5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0.83741730250570523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50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7436.7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7041.1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395.59999999999945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0.9468043621498784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51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7436.7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7041.1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395.59999999999945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0.9468043621498784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52" sId="2" ref="A420:XFD420" action="deleteRow">
    <rfmt sheetId="2" xfDxf="1" sqref="A420:XFD42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20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0" t="inlineStr">
        <is>
          <t>1003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2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20" t="inlineStr">
        <is>
          <t>811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20">
        <v>7436.7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20">
        <v>7041.1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20">
        <v>395.59999999999945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20">
        <v>0.9468043621498784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2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20" start="0" length="0">
      <dxf>
        <numFmt numFmtId="4" formatCode="#,##0.00"/>
      </dxf>
    </rfmt>
    <rfmt sheetId="2" sqref="M420" start="0" length="0">
      <dxf>
        <numFmt numFmtId="4" formatCode="#,##0.00"/>
      </dxf>
    </rfmt>
  </rrc>
  <rrc rId="12453" sId="2" ref="A411:XFD411" action="deleteRow">
    <rfmt sheetId="2" xfDxf="1" sqref="A411:XFD4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1" t="inlineStr">
        <is>
          <t>1001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1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1">
        <v>339.6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1">
        <v>336.5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1">
        <v>3.1000000000000227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1">
        <v>0.99087161366313303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11" start="0" length="0">
      <dxf>
        <numFmt numFmtId="4" formatCode="#,##0.00"/>
      </dxf>
    </rfmt>
    <rfmt sheetId="2" sqref="M411" start="0" length="0">
      <dxf>
        <numFmt numFmtId="4" formatCode="#,##0.00"/>
      </dxf>
    </rfmt>
  </rrc>
  <rrc rId="12454" sId="2" ref="A411:XFD411" action="deleteRow">
    <rfmt sheetId="2" xfDxf="1" sqref="A411:XFD4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1" t="inlineStr">
        <is>
          <t>1001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1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1">
        <v>339.6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1">
        <v>336.5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1">
        <v>3.1000000000000227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1">
        <v>0.99087161366313303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11" start="0" length="0">
      <dxf>
        <numFmt numFmtId="4" formatCode="#,##0.00"/>
      </dxf>
    </rfmt>
    <rfmt sheetId="2" sqref="M411" start="0" length="0">
      <dxf>
        <numFmt numFmtId="4" formatCode="#,##0.00"/>
      </dxf>
    </rfmt>
  </rrc>
  <rrc rId="12455" sId="2" ref="A411:XFD411" action="deleteRow">
    <rfmt sheetId="2" xfDxf="1" sqref="A411:XFD4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1" t="inlineStr">
        <is>
          <t>1001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1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1">
        <v>339.6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1">
        <v>336.5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1">
        <v>3.1000000000000227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1">
        <v>0.99087161366313303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11" start="0" length="0">
      <dxf>
        <numFmt numFmtId="4" formatCode="#,##0.00"/>
      </dxf>
    </rfmt>
    <rfmt sheetId="2" sqref="M411" start="0" length="0">
      <dxf>
        <numFmt numFmtId="4" formatCode="#,##0.00"/>
      </dxf>
    </rfmt>
  </rrc>
  <rrc rId="12456" sId="2" ref="A411:XFD411" action="deleteRow">
    <rfmt sheetId="2" xfDxf="1" sqref="A411:XFD4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1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1" t="inlineStr">
        <is>
          <t>1001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1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1">
        <v>51211.7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1">
        <v>51006.400000000001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1">
        <v>205.29999999999563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1">
        <v>0.99599115045975828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11" start="0" length="0">
      <dxf>
        <numFmt numFmtId="4" formatCode="#,##0.00"/>
      </dxf>
    </rfmt>
    <rfmt sheetId="2" sqref="M411" start="0" length="0">
      <dxf>
        <numFmt numFmtId="4" formatCode="#,##0.00"/>
      </dxf>
    </rfmt>
  </rrc>
  <rrc rId="12457" sId="2" ref="A411:XFD411" action="deleteRow">
    <rfmt sheetId="2" xfDxf="1" sqref="A411:XFD4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1" t="inlineStr">
        <is>
          <t>Публичные нормативные социальные выплаты гражданам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1" t="inlineStr">
        <is>
          <t>1001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1" t="inlineStr">
        <is>
          <t>310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1">
        <v>50451.7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1">
        <v>50266.400000000001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1">
        <v>185.29999999999563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1">
        <v>0.99632718025358913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11" start="0" length="0">
      <dxf>
        <numFmt numFmtId="4" formatCode="#,##0.00"/>
      </dxf>
    </rfmt>
    <rfmt sheetId="2" sqref="M411" start="0" length="0">
      <dxf>
        <numFmt numFmtId="4" formatCode="#,##0.00"/>
      </dxf>
    </rfmt>
  </rrc>
  <rrc rId="12458" sId="2" ref="A411:XFD411" action="deleteRow">
    <rfmt sheetId="2" xfDxf="1" sqref="A411:XFD4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1" t="inlineStr">
        <is>
          <t>Иные пенсии, социальные доплаты к пенсиям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1" t="inlineStr">
        <is>
          <t>1001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1" t="inlineStr">
        <is>
          <t>312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1">
        <v>50451.7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1">
        <v>50266.400000000001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1">
        <v>185.29999999999563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1">
        <v>0.99632718025358913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11" start="0" length="0">
      <dxf>
        <numFmt numFmtId="4" formatCode="#,##0.00"/>
      </dxf>
    </rfmt>
    <rfmt sheetId="2" sqref="M411" start="0" length="0">
      <dxf>
        <numFmt numFmtId="4" formatCode="#,##0.00"/>
      </dxf>
    </rfmt>
  </rrc>
  <rrc rId="12459" sId="2" ref="A411:XFD411" action="deleteRow">
    <rfmt sheetId="2" xfDxf="1" sqref="A411:XFD4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1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1" t="inlineStr">
        <is>
          <t>1001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1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1">
        <v>760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1">
        <v>740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1">
        <v>20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1">
        <v>0.97368421052631582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11" start="0" length="0">
      <dxf>
        <numFmt numFmtId="4" formatCode="#,##0.00"/>
      </dxf>
    </rfmt>
    <rfmt sheetId="2" sqref="M411" start="0" length="0">
      <dxf>
        <numFmt numFmtId="4" formatCode="#,##0.00"/>
      </dxf>
    </rfmt>
  </rrc>
  <rrc rId="12460" sId="2" ref="A411:XFD411" action="deleteRow">
    <rfmt sheetId="2" xfDxf="1" sqref="A411:XFD41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11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1" t="inlineStr">
        <is>
          <t>1001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1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11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11">
        <v>760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11">
        <v>740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11">
        <v>20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11">
        <v>0.97368421052631582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1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11" start="0" length="0">
      <dxf>
        <numFmt numFmtId="4" formatCode="#,##0.00"/>
      </dxf>
    </rfmt>
    <rfmt sheetId="2" sqref="M411" start="0" length="0">
      <dxf>
        <numFmt numFmtId="4" formatCode="#,##0.00"/>
      </dxf>
    </rfmt>
  </rrc>
  <rrc rId="12461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255560.6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255435.10000000003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125.4999999999709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0.99950892273691649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62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216799.2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216678.90000000002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120.29999999998836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0.99944510865353753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63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166868.6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166868.6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64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5327.7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5284.7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43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0.99192897497982246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65" sId="2" ref="A390:XFD390" action="deleteRow">
    <rfmt sheetId="2" xfDxf="1" sqref="A390:XFD390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90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119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44602.9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44525.599999999999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77.30000000000291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0.99826692883198176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font>
          <b val="0"/>
          <name val="Times New Roman"/>
          <scheme val="none"/>
        </font>
        <numFmt numFmtId="4" formatCode="#,##0.00"/>
      </dxf>
    </rfmt>
    <rfmt sheetId="2" sqref="M390" start="0" length="0">
      <dxf>
        <font>
          <b val="0"/>
          <name val="Times New Roman"/>
          <scheme val="none"/>
        </font>
        <numFmt numFmtId="4" formatCode="#,##0.00"/>
      </dxf>
    </rfmt>
  </rrc>
  <rrc rId="12466" sId="2" ref="A390:XFD390" action="deleteRow">
    <rfmt sheetId="2" xfDxf="1" sqref="A390:XFD390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90" t="inlineStr">
        <is>
          <t>Расходы на выплаты персоналу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120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38761.4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38756.200000000004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5.1999999999970896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0.99986584591887817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font>
          <b val="0"/>
          <name val="Times New Roman"/>
          <scheme val="none"/>
        </font>
        <numFmt numFmtId="4" formatCode="#,##0.00"/>
      </dxf>
    </rfmt>
    <rfmt sheetId="2" sqref="M390" start="0" length="0">
      <dxf>
        <font>
          <b val="0"/>
          <name val="Times New Roman"/>
          <scheme val="none"/>
        </font>
        <numFmt numFmtId="4" formatCode="#,##0.00"/>
      </dxf>
    </rfmt>
  </rrc>
  <rrc rId="12467" sId="2" ref="A390:XFD390" action="deleteRow">
    <rfmt sheetId="2" xfDxf="1" sqref="A390:XFD390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90" t="inlineStr">
        <is>
          <t>Фонд оплаты труда государственных (муниципальных) органов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121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29882.2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29882.2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1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font>
          <b val="0"/>
          <name val="Times New Roman"/>
          <scheme val="none"/>
        </font>
        <numFmt numFmtId="4" formatCode="#,##0.00"/>
      </dxf>
    </rfmt>
    <rfmt sheetId="2" sqref="M390" start="0" length="0">
      <dxf>
        <font>
          <b val="0"/>
          <name val="Times New Roman"/>
          <scheme val="none"/>
        </font>
        <numFmt numFmtId="4" formatCode="#,##0.00"/>
      </dxf>
    </rfmt>
  </rrc>
  <rrc rId="12468" sId="2" ref="A390:XFD390" action="deleteRow">
    <rfmt sheetId="2" xfDxf="1" sqref="A390:XFD390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390" t="inlineStr">
        <is>
          <t>Иные выплаты персоналу государственных (муниципальных) органов, за исключением фонда оплаты труда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122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1070.5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1065.4000000000001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5.0999999999999091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0.9952358710882766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font>
          <b val="0"/>
          <name val="Times New Roman"/>
          <scheme val="none"/>
        </font>
        <numFmt numFmtId="4" formatCode="#,##0.00"/>
      </dxf>
    </rfmt>
    <rfmt sheetId="2" sqref="M390" start="0" length="0">
      <dxf>
        <font>
          <b val="0"/>
          <name val="Times New Roman"/>
          <scheme val="none"/>
        </font>
        <numFmt numFmtId="4" formatCode="#,##0.00"/>
      </dxf>
    </rfmt>
  </rrc>
  <rrc rId="12469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7808.7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7808.6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9.9999999999454303E-2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0.99998719377105028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70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11019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10156.299999999999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862.70000000000073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0.92170795897994362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71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11019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10156.299999999999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862.70000000000073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0.92170795897994362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72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10029.1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9323.7999999999993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705.30000000000109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0.92967464677787626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73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989.9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832.5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157.39999999999998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0.84099403980200027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74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610.70000000000005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610.5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0.20000000000004547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0.99967250695922705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75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610.70000000000005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610.5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0.20000000000004547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0.99967250695922705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76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610.70000000000005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610.5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0.20000000000004547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0.99967250695922705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77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93112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42334.9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50777.1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0.45466642323223644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78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Бюджетные инвестиции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93112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42334.9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50777.1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0.45466642323223644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79" sId="2" ref="A390:XFD390" action="deleteRow">
    <rfmt sheetId="2" xfDxf="1" sqref="A390:XFD3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90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90" t="inlineStr">
        <is>
          <t>0804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9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90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90">
        <v>93112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90">
        <v>42334.9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90">
        <v>50777.1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90">
        <v>0.45466642323223644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90" start="0" length="0">
      <dxf>
        <numFmt numFmtId="4" formatCode="#,##0.00"/>
      </dxf>
    </rfmt>
    <rfmt sheetId="2" sqref="M390" start="0" length="0">
      <dxf>
        <numFmt numFmtId="4" formatCode="#,##0.00"/>
      </dxf>
    </rfmt>
  </rrc>
  <rrc rId="12480" sId="2" ref="A382:XFD382" action="deleteRow">
    <rfmt sheetId="2" xfDxf="1" sqref="A382:XFD38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2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2" t="inlineStr">
        <is>
          <t>0801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2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2">
        <v>87909.6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2">
        <v>63408.800000000003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2">
        <v>24500.800000000003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2">
        <v>0.7212955126630084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82" start="0" length="0">
      <dxf>
        <numFmt numFmtId="4" formatCode="#,##0.00"/>
      </dxf>
    </rfmt>
    <rfmt sheetId="2" sqref="M382" start="0" length="0">
      <dxf>
        <numFmt numFmtId="4" formatCode="#,##0.00"/>
      </dxf>
    </rfmt>
  </rrc>
  <rrc rId="12481" sId="2" ref="A382:XFD382" action="deleteRow">
    <rfmt sheetId="2" xfDxf="1" sqref="A382:XFD38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2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2" t="inlineStr">
        <is>
          <t>0801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2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2">
        <v>87909.6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2">
        <v>63408.800000000003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2">
        <v>24500.800000000003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2">
        <v>0.7212955126630084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82" start="0" length="0">
      <dxf>
        <numFmt numFmtId="4" formatCode="#,##0.00"/>
      </dxf>
    </rfmt>
    <rfmt sheetId="2" sqref="M382" start="0" length="0">
      <dxf>
        <numFmt numFmtId="4" formatCode="#,##0.00"/>
      </dxf>
    </rfmt>
  </rrc>
  <rrc rId="12482" sId="2" ref="A382:XFD382" action="deleteRow">
    <rfmt sheetId="2" xfDxf="1" sqref="A382:XFD38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2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2" t="inlineStr">
        <is>
          <t>0801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2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2">
        <v>87909.6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2">
        <v>63408.800000000003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2">
        <v>24500.800000000003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2">
        <v>0.7212955126630084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82" start="0" length="0">
      <dxf>
        <numFmt numFmtId="4" formatCode="#,##0.00"/>
      </dxf>
    </rfmt>
    <rfmt sheetId="2" sqref="M382" start="0" length="0">
      <dxf>
        <numFmt numFmtId="4" formatCode="#,##0.00"/>
      </dxf>
    </rfmt>
  </rrc>
  <rrc rId="12483" sId="2" ref="A382:XFD382" action="deleteRow">
    <rfmt sheetId="2" xfDxf="1" sqref="A382:XFD38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2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2" t="inlineStr">
        <is>
          <t>0801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2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2">
        <v>789274.8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2">
        <v>768635.90100000007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2">
        <v>20638.898999999976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2">
        <v>0.97385080709532346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82" start="0" length="0">
      <dxf>
        <numFmt numFmtId="4" formatCode="#,##0.00"/>
      </dxf>
    </rfmt>
    <rfmt sheetId="2" sqref="M382" start="0" length="0">
      <dxf>
        <numFmt numFmtId="4" formatCode="#,##0.00"/>
      </dxf>
    </rfmt>
  </rrc>
  <rrc rId="12484" sId="2" ref="A382:XFD382" action="deleteRow">
    <rfmt sheetId="2" xfDxf="1" sqref="A382:XFD38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2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2" t="inlineStr">
        <is>
          <t>0801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2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2">
        <v>789274.8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2">
        <v>768635.90100000007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2">
        <v>20638.898999999976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2">
        <v>0.97385080709532346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82" start="0" length="0">
      <dxf>
        <numFmt numFmtId="4" formatCode="#,##0.00"/>
      </dxf>
    </rfmt>
    <rfmt sheetId="2" sqref="M382" start="0" length="0">
      <dxf>
        <numFmt numFmtId="4" formatCode="#,##0.00"/>
      </dxf>
    </rfmt>
  </rrc>
  <rrc rId="12485" sId="2" ref="A382:XFD382" action="deleteRow">
    <rfmt sheetId="2" xfDxf="1" sqref="A382:XFD38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2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2" t="inlineStr">
        <is>
          <t>0801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2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2">
        <v>769013.3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2">
        <v>749596.8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2">
        <v>19416.5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2">
        <v>0.97475141197167847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82" start="0" length="0">
      <dxf>
        <numFmt numFmtId="4" formatCode="#,##0.00"/>
      </dxf>
    </rfmt>
    <rfmt sheetId="2" sqref="M382" start="0" length="0">
      <dxf>
        <numFmt numFmtId="4" formatCode="#,##0.00"/>
      </dxf>
    </rfmt>
  </rrc>
  <rrc rId="12486" sId="2" ref="A382:XFD382" action="deleteRow">
    <rfmt sheetId="2" xfDxf="1" sqref="A382:XFD38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82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82" t="inlineStr">
        <is>
          <t>0801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8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82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82">
        <v>20261.5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82">
        <v>19039.100999999999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82">
        <v>1222.3990000000013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82">
        <v>0.93966887940182109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8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82" start="0" length="0">
      <dxf>
        <numFmt numFmtId="4" formatCode="#,##0.00"/>
      </dxf>
    </rfmt>
    <rfmt sheetId="2" sqref="M382" start="0" length="0">
      <dxf>
        <numFmt numFmtId="4" formatCode="#,##0.00"/>
      </dxf>
    </rfmt>
  </rrc>
  <rrc rId="12487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488341.49999999994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481653.9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6687.5999999999185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0.98630548499359583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</rrc>
  <rrc rId="12488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318200.19999999995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315235.5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2964.6999999999534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0.99068290969018891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489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242268.9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242268.4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0.5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0.99999793617752841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490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9618.7999999999993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6693.8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2924.9999999999991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0.6959080134736142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491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Иные выплаты учреждений привлекаемым лицам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492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Взносы по обязательному социальному страхованию на выплаты по оплате труда работников и иные выплаты работникам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66308.5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66273.3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35.19999999999709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0.99946914799761721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493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170141.3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166418.40000000002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3722.8999999999651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0.97811877539433423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494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128503.6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127426.6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1077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0.99161891184371487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495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5566.3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3328.6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2237.7000000000003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0.59799148446903683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496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123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277.3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266.60000000000002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10.699999999999989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0.96141363144608727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497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35794.1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35396.6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397.5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0.98889481786104416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498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263607.40000000002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249763.3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13844.100000000035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0.94748212682951982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499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263607.40000000002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249763.3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13844.100000000035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0.94748212682951982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00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1526.6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586.29999999999995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940.3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0.38405607231756844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01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258215.6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245952.7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12262.899999999994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0.95250906606727093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02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3865.2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3224.3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640.89999999999964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0.83418710545379293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03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20948.599999999999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12146.5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8802.0999999999985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0.57982395004916798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04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20948.599999999999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12146.5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8802.0999999999985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0.57982395004916798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05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11815.6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3947.9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7867.7000000000007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0.33412607061850436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06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Приобретение товаров, работ, услуг в пользу граждан в целях их социального обеспечения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323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9133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8198.6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934.39999999999964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0.89768969670425935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07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93501.299999999988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82819.900000000009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10681.39999999998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0.88576201614309125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08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90815.799999999988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80563.8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10251.999999999985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0.88711215449294079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09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38742.1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38067.800000000003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674.29999999999563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0.98259516133611768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10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52073.7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42496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9577.6999999999971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0.81607414107313292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11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2685.5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2256.1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429.40000000000009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0.84010426363805624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12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2685.5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2256.1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429.40000000000009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0.84010426363805624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13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50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213.5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213.5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14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213.5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213.5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15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Уплата прочих налогов, сборов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852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40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40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16" sId="2" ref="A350:XFD350" action="deleteRow">
    <rfmt sheetId="2" xfDxf="1" sqref="A350:XFD3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50" t="inlineStr">
        <is>
          <t>Уплата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50" t="inlineStr">
        <is>
          <t>0709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50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50">
        <v>173.5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50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50">
        <v>173.5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50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50" start="0" length="0">
      <dxf>
        <numFmt numFmtId="4" formatCode="#,##0.00"/>
      </dxf>
    </rfmt>
    <rfmt sheetId="2" sqref="M350" start="0" length="0">
      <dxf>
        <numFmt numFmtId="4" formatCode="#,##0.00"/>
      </dxf>
    </rfmt>
  </rrc>
  <rrc rId="12517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41.3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37.700000000000003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3.5999999999999943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0.91283292978208241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</rrc>
  <rrc rId="12518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41.3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37.700000000000003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3.5999999999999943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0.91283292978208241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19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123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41.3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37.700000000000003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3.5999999999999943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0.91283292978208241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20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11246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10163.799999999999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1082.2000000000007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0.90377022941490304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21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11246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10163.799999999999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1082.2000000000007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0.90377022941490304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22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5648.2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5021.5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626.69999999999982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0.88904429729825429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23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5597.8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5142.3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455.5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0.9186287470077531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24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6311.1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6137.4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173.70000000000073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0.97247706422018332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25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Стипендии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340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2587.5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2587.5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26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Премии и гранты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350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3723.6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3549.9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173.69999999999982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0.95335159523042223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27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142193.5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119956.6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22236.899999999994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0.84361521447886156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28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137104.5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115049.60000000001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22054.899999999994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0.83913802975102936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29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119506.7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104040.1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15466.599999999991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0.87057964114145914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30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17597.8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11009.5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6588.2999999999993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0.62561797497414451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31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768.7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588.6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180.10000000000002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0.76570833875374011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32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768.7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588.6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180.10000000000002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0.76570833875374011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33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Субсидии некоммерческим организациям (за исключением государственных (муниципальных) учреждений)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630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4320.3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4318.3999999999996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1.9000000000005457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0.9995602157257597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34" sId="2" ref="A331:XFD331" action="deleteRow">
    <rfmt sheetId="2" xfDxf="1" sqref="A331:XFD33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31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31" t="inlineStr">
        <is>
          <t>0707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3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31" t="inlineStr">
        <is>
          <t>633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31">
        <v>4320.3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31">
        <v>4318.3999999999996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31">
        <v>1.9000000000005457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31">
        <v>0.9995602157257597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3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31" start="0" length="0">
      <dxf>
        <numFmt numFmtId="4" formatCode="#,##0.00"/>
      </dxf>
    </rfmt>
    <rfmt sheetId="2" sqref="M331" start="0" length="0">
      <dxf>
        <numFmt numFmtId="4" formatCode="#,##0.00"/>
      </dxf>
    </rfmt>
  </rrc>
  <rrc rId="12535" sId="2" ref="A327:XFD327" action="deleteRow">
    <rfmt sheetId="2" xfDxf="1" sqref="A327:XFD32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27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27" t="inlineStr">
        <is>
          <t>0705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2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27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27">
        <v>3284.3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7">
        <v>2985.2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7">
        <v>299.10000000000036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27">
        <v>0.9089303656791401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27" start="0" length="0">
      <dxf>
        <numFmt numFmtId="4" formatCode="#,##0.00"/>
      </dxf>
    </rfmt>
    <rfmt sheetId="2" sqref="M327" start="0" length="0">
      <dxf>
        <numFmt numFmtId="4" formatCode="#,##0.00"/>
      </dxf>
    </rfmt>
  </rrc>
  <rrc rId="12536" sId="2" ref="A327:XFD327" action="deleteRow">
    <rfmt sheetId="2" xfDxf="1" sqref="A327:XFD32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27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27" t="inlineStr">
        <is>
          <t>0705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2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27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27">
        <v>3284.3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7">
        <v>2985.2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7">
        <v>299.10000000000036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27">
        <v>0.9089303656791401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27" start="0" length="0">
      <dxf>
        <numFmt numFmtId="4" formatCode="#,##0.00"/>
      </dxf>
    </rfmt>
    <rfmt sheetId="2" sqref="M327" start="0" length="0">
      <dxf>
        <numFmt numFmtId="4" formatCode="#,##0.00"/>
      </dxf>
    </rfmt>
  </rrc>
  <rrc rId="12537" sId="2" ref="A327:XFD327" action="deleteRow">
    <rfmt sheetId="2" xfDxf="1" sqref="A327:XFD32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27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27" t="inlineStr">
        <is>
          <t>0705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2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27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27">
        <v>3284.3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27">
        <v>2985.2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27">
        <v>299.10000000000036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27">
        <v>0.9089303656791401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2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27" start="0" length="0">
      <dxf>
        <numFmt numFmtId="4" formatCode="#,##0.00"/>
      </dxf>
    </rfmt>
    <rfmt sheetId="2" sqref="M327" start="0" length="0">
      <dxf>
        <numFmt numFmtId="4" formatCode="#,##0.00"/>
      </dxf>
    </rfmt>
  </rrc>
  <rrc rId="12538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81005.2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18220.900000000001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62784.299999999996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0.22493494244813916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39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81005.2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18220.900000000001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62784.299999999996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0.22493494244813916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40" sId="2" ref="A307:XFD307" action="deleteRow">
    <rfmt sheetId="2" xfDxf="1" sqref="A307:XFD307" start="0" length="0">
      <dxf>
        <font>
          <b/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font>
          <b val="0"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243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81005.2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18220.900000000001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62784.299999999996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0.22493494244813916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font>
          <b val="0"/>
          <name val="Times New Roman"/>
          <scheme val="none"/>
        </font>
        <numFmt numFmtId="4" formatCode="#,##0.00"/>
      </dxf>
    </rfmt>
    <rfmt sheetId="2" sqref="M307" start="0" length="0">
      <dxf>
        <font>
          <b val="0"/>
          <name val="Times New Roman"/>
          <scheme val="none"/>
        </font>
        <numFmt numFmtId="4" formatCode="#,##0.00"/>
      </dxf>
    </rfmt>
  </rrc>
  <rrc rId="12541" sId="2" ref="A307:XFD307" action="deleteRow">
    <rfmt sheetId="2" xfDxf="1" sqref="A307:XFD307" start="0" length="0">
      <dxf>
        <font>
          <b/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Предоставление субсидий бюджетным, автономным учреждениям и иным некоммерческим организациям</t>
        </is>
      </nc>
      <ndxf>
        <numFmt numFmtId="168" formatCode="?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1842271.7000000002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1815285.2000000002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26986.499999999942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0.98535150922635351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font>
          <b val="0"/>
          <name val="Times New Roman"/>
          <scheme val="none"/>
        </font>
        <numFmt numFmtId="4" formatCode="#,##0.00"/>
      </dxf>
    </rfmt>
    <rfmt sheetId="2" sqref="M307" start="0" length="0">
      <dxf>
        <font>
          <b val="0"/>
          <name val="Times New Roman"/>
          <scheme val="none"/>
        </font>
        <numFmt numFmtId="4" formatCode="#,##0.00"/>
      </dxf>
    </rfmt>
  </rrc>
  <rrc rId="12542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Субсидии бюджетным учреждениям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1556443.7000000002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1534133.9000000001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22309.799999999988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0.98566616961474418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43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1210543.1000000001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1201549.1000000001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8994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0.992570276927769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44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31728.6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26280.1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5448.5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0.82827795742642285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45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313849.5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306215.2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7634.2999999999884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0.97567528385420399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46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615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89.5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233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0.27751937984496122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47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Субсидии автономным учреждениям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285505.5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281151.30000000005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4354.1999999999534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0.98474915544534181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48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165722.9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165330.70000000001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392.19999999998254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0.99763339888452363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49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15140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14333.5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806.5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0.94673051519154561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50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624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104320.1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101487.1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2833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0.97284320087883347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51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625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52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7" t="inlineStr">
        <is>
          <t>Субсидии некоммерческим организациям (за исключением государственных (муниципальных) учреждений)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322.5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53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7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635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322.5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54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347.8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347.8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55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307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347.8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347.8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56" sId="2" ref="A307:XFD307" action="deleteRow">
    <rfmt sheetId="2" xfDxf="1" sqref="A307:XFD307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307" t="inlineStr">
        <is>
      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07" t="inlineStr">
        <is>
          <t>0703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0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07" t="inlineStr">
        <is>
          <t>816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307">
        <v>347.8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307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307">
        <v>347.8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307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30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307" start="0" length="0">
      <dxf>
        <numFmt numFmtId="4" formatCode="#,##0.00"/>
      </dxf>
    </rfmt>
    <rfmt sheetId="2" sqref="M307" start="0" length="0">
      <dxf>
        <numFmt numFmtId="4" formatCode="#,##0.00"/>
      </dxf>
    </rfmt>
  </rrc>
  <rrc rId="12557" sId="2" ref="A296:XFD296" action="deleteRow">
    <rfmt sheetId="2" xfDxf="1" sqref="A296:XFD2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6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6" t="inlineStr">
        <is>
          <t>0702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6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6">
        <v>200111.3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6">
        <v>116497.9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83613.399999999994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6">
        <v>0.5821655248854013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6" start="0" length="0">
      <dxf>
        <numFmt numFmtId="4" formatCode="#,##0.00"/>
      </dxf>
    </rfmt>
    <rfmt sheetId="2" sqref="M296" start="0" length="0">
      <dxf>
        <numFmt numFmtId="4" formatCode="#,##0.00"/>
      </dxf>
    </rfmt>
  </rrc>
  <rrc rId="12558" sId="2" ref="A296:XFD296" action="deleteRow">
    <rfmt sheetId="2" xfDxf="1" sqref="A296:XFD2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6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6" t="inlineStr">
        <is>
          <t>0702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6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6">
        <v>200111.3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6">
        <v>116497.9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83613.399999999994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6">
        <v>0.5821655248854013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6" start="0" length="0">
      <dxf>
        <numFmt numFmtId="4" formatCode="#,##0.00"/>
      </dxf>
    </rfmt>
    <rfmt sheetId="2" sqref="M296" start="0" length="0">
      <dxf>
        <numFmt numFmtId="4" formatCode="#,##0.00"/>
      </dxf>
    </rfmt>
  </rrc>
  <rrc rId="12559" sId="2" ref="A296:XFD296" action="deleteRow">
    <rfmt sheetId="2" xfDxf="1" sqref="A296:XFD2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6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6" t="inlineStr">
        <is>
          <t>0702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6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6">
        <v>200111.3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6">
        <v>116497.9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83613.399999999994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6">
        <v>0.5821655248854013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6" start="0" length="0">
      <dxf>
        <numFmt numFmtId="4" formatCode="#,##0.00"/>
      </dxf>
    </rfmt>
    <rfmt sheetId="2" sqref="M296" start="0" length="0">
      <dxf>
        <numFmt numFmtId="4" formatCode="#,##0.00"/>
      </dxf>
    </rfmt>
  </rrc>
  <rrc rId="12560" sId="2" ref="A296:XFD296" action="deleteRow">
    <rfmt sheetId="2" xfDxf="1" sqref="A296:XFD2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6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6" t="inlineStr">
        <is>
          <t>0702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6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6">
        <v>6683569.4000000004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6">
        <v>6553741.5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129827.89999999982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6">
        <v>0.98057506517400717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6" start="0" length="0">
      <dxf>
        <numFmt numFmtId="4" formatCode="#,##0.00"/>
      </dxf>
    </rfmt>
    <rfmt sheetId="2" sqref="M296" start="0" length="0">
      <dxf>
        <numFmt numFmtId="4" formatCode="#,##0.00"/>
      </dxf>
    </rfmt>
  </rrc>
  <rrc rId="12561" sId="2" ref="A296:XFD296" action="deleteRow">
    <rfmt sheetId="2" xfDxf="1" sqref="A296:XFD2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6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6" t="inlineStr">
        <is>
          <t>0702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6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6">
        <v>6357776.2000000002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6">
        <v>6234928.7999999998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122847.39999999982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6">
        <v>0.98067761491824756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6" start="0" length="0">
      <dxf>
        <numFmt numFmtId="4" formatCode="#,##0.00"/>
      </dxf>
    </rfmt>
    <rfmt sheetId="2" sqref="M296" start="0" length="0">
      <dxf>
        <numFmt numFmtId="4" formatCode="#,##0.00"/>
      </dxf>
    </rfmt>
  </rrc>
  <rrc rId="12562" sId="2" ref="A296:XFD296" action="deleteRow">
    <rfmt sheetId="2" xfDxf="1" sqref="A296:XFD2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6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6" t="inlineStr">
        <is>
          <t>0702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6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6">
        <v>6225246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6">
        <v>6117030.2000000002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108215.79999999981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6">
        <v>0.98261662270053263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6" start="0" length="0">
      <dxf>
        <numFmt numFmtId="4" formatCode="#,##0.00"/>
      </dxf>
    </rfmt>
    <rfmt sheetId="2" sqref="M296" start="0" length="0">
      <dxf>
        <numFmt numFmtId="4" formatCode="#,##0.00"/>
      </dxf>
    </rfmt>
  </rrc>
  <rrc rId="12563" sId="2" ref="A296:XFD296" action="deleteRow">
    <rfmt sheetId="2" xfDxf="1" sqref="A296:XFD2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6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6" t="inlineStr">
        <is>
          <t>0702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6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6">
        <v>132530.20000000001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6">
        <v>117898.6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14631.600000000006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6">
        <v>0.8895979935139311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6" start="0" length="0">
      <dxf>
        <numFmt numFmtId="4" formatCode="#,##0.00"/>
      </dxf>
    </rfmt>
    <rfmt sheetId="2" sqref="M296" start="0" length="0">
      <dxf>
        <numFmt numFmtId="4" formatCode="#,##0.00"/>
      </dxf>
    </rfmt>
  </rrc>
  <rrc rId="12564" sId="2" ref="A296:XFD296" action="deleteRow">
    <rfmt sheetId="2" xfDxf="1" sqref="A296:XFD29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6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6" t="inlineStr">
        <is>
          <t>0702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6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6">
        <v>325793.2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6">
        <v>318812.7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6980.5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6">
        <v>0.9785738314980178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6" start="0" length="0">
      <dxf>
        <numFmt numFmtId="4" formatCode="#,##0.00"/>
      </dxf>
    </rfmt>
    <rfmt sheetId="2" sqref="M296" start="0" length="0">
      <dxf>
        <numFmt numFmtId="4" formatCode="#,##0.00"/>
      </dxf>
    </rfmt>
  </rrc>
  <rrc rId="12565" sId="2" ref="A296:XFD296" action="deleteRow">
    <rfmt sheetId="2" xfDxf="1" sqref="A296:XFD296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296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6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6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6" t="inlineStr">
        <is>
          <t>0702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6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6" t="inlineStr">
        <is>
          <t>621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6">
        <v>319020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6">
        <v>312369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6651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6">
        <v>0.97915177731803649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6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296" start="0" length="0">
      <dxf>
        <font>
          <b val="0"/>
          <name val="Times New Roman"/>
          <scheme val="none"/>
        </font>
        <numFmt numFmtId="4" formatCode="#,##0.00"/>
      </dxf>
    </rfmt>
    <rfmt sheetId="2" sqref="M296" start="0" length="0">
      <dxf>
        <font>
          <b val="0"/>
          <name val="Times New Roman"/>
          <scheme val="none"/>
        </font>
        <numFmt numFmtId="4" formatCode="#,##0.00"/>
      </dxf>
    </rfmt>
  </rrc>
  <rrc rId="12566" sId="2" ref="A296:XFD296" action="deleteRow">
    <rfmt sheetId="2" xfDxf="1" sqref="A296:XFD296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296" t="inlineStr">
        <is>
          <t>Субсидии автономным учреждениям на иные цели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6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6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6" t="inlineStr">
        <is>
          <t>0702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6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6" t="inlineStr">
        <is>
          <t>622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6">
        <v>6773.2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6">
        <v>6443.7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6">
        <v>329.5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6">
        <v>0.95135238882655171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6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296" start="0" length="0">
      <dxf>
        <font>
          <b val="0"/>
          <name val="Times New Roman"/>
          <scheme val="none"/>
        </font>
        <numFmt numFmtId="4" formatCode="#,##0.00"/>
      </dxf>
    </rfmt>
    <rfmt sheetId="2" sqref="M296" start="0" length="0">
      <dxf>
        <font>
          <b val="0"/>
          <name val="Times New Roman"/>
          <scheme val="none"/>
        </font>
        <numFmt numFmtId="4" formatCode="#,##0.00"/>
      </dxf>
    </rfmt>
  </rrc>
  <rrc rId="12567" sId="2" ref="A285:XFD285" action="deleteRow">
    <rfmt sheetId="2" xfDxf="1" sqref="A285:XFD2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5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5" t="inlineStr">
        <is>
          <t>0701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5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5">
        <v>239426.1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5">
        <v>210439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5">
        <v>28987.100000000006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5">
        <v>0.87893091020569603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85" start="0" length="0">
      <dxf>
        <numFmt numFmtId="4" formatCode="#,##0.00"/>
      </dxf>
    </rfmt>
    <rfmt sheetId="2" sqref="M285" start="0" length="0">
      <dxf>
        <numFmt numFmtId="4" formatCode="#,##0.00"/>
      </dxf>
    </rfmt>
  </rrc>
  <rrc rId="12568" sId="2" ref="A285:XFD285" action="deleteRow">
    <rfmt sheetId="2" xfDxf="1" sqref="A285:XFD2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5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5" t="inlineStr">
        <is>
          <t>0701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5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5">
        <v>239426.1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5">
        <v>210439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5">
        <v>28987.100000000006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5">
        <v>0.87893091020569603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85" start="0" length="0">
      <dxf>
        <numFmt numFmtId="4" formatCode="#,##0.00"/>
      </dxf>
    </rfmt>
    <rfmt sheetId="2" sqref="M285" start="0" length="0">
      <dxf>
        <numFmt numFmtId="4" formatCode="#,##0.00"/>
      </dxf>
    </rfmt>
  </rrc>
  <rrc rId="12569" sId="2" ref="A285:XFD285" action="deleteRow">
    <rfmt sheetId="2" xfDxf="1" sqref="A285:XFD2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5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5" t="inlineStr">
        <is>
          <t>0701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5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5">
        <v>239426.1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5">
        <v>210439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5">
        <v>28987.100000000006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5">
        <v>0.87893091020569603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85" start="0" length="0">
      <dxf>
        <numFmt numFmtId="4" formatCode="#,##0.00"/>
      </dxf>
    </rfmt>
    <rfmt sheetId="2" sqref="M285" start="0" length="0">
      <dxf>
        <numFmt numFmtId="4" formatCode="#,##0.00"/>
      </dxf>
    </rfmt>
  </rrc>
  <rrc rId="12570" sId="2" ref="A285:XFD285" action="deleteRow">
    <rfmt sheetId="2" xfDxf="1" sqref="A285:XFD2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5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5" t="inlineStr">
        <is>
          <t>0701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5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5">
        <v>5348378.3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5">
        <v>5193475.8000000007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5">
        <v>154902.49999999983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5">
        <v>0.97103748252063637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85" start="0" length="0">
      <dxf>
        <numFmt numFmtId="4" formatCode="#,##0.00"/>
      </dxf>
    </rfmt>
    <rfmt sheetId="2" sqref="M285" start="0" length="0">
      <dxf>
        <numFmt numFmtId="4" formatCode="#,##0.00"/>
      </dxf>
    </rfmt>
  </rrc>
  <rrc rId="12571" sId="2" ref="A285:XFD285" action="deleteRow">
    <rfmt sheetId="2" xfDxf="1" sqref="A285:XFD2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5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5" t="inlineStr">
        <is>
          <t>0701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5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5">
        <v>4488813.0999999996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5">
        <v>4361748.6000000006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5">
        <v>127064.49999999983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5">
        <v>0.97169307405558969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85" start="0" length="0">
      <dxf>
        <numFmt numFmtId="4" formatCode="#,##0.00"/>
      </dxf>
    </rfmt>
    <rfmt sheetId="2" sqref="M285" start="0" length="0">
      <dxf>
        <numFmt numFmtId="4" formatCode="#,##0.00"/>
      </dxf>
    </rfmt>
  </rrc>
  <rrc rId="12572" sId="2" ref="A285:XFD285" action="deleteRow">
    <rfmt sheetId="2" xfDxf="1" sqref="A285:XFD2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5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5" t="inlineStr">
        <is>
          <t>0701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5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5">
        <v>4332645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5">
        <v>4246966.2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5">
        <v>85678.799999999814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5">
        <v>0.98022482802075872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85" start="0" length="0">
      <dxf>
        <numFmt numFmtId="4" formatCode="#,##0.00"/>
      </dxf>
    </rfmt>
    <rfmt sheetId="2" sqref="M285" start="0" length="0">
      <dxf>
        <numFmt numFmtId="4" formatCode="#,##0.00"/>
      </dxf>
    </rfmt>
  </rrc>
  <rrc rId="12573" sId="2" ref="A285:XFD285" action="deleteRow">
    <rfmt sheetId="2" xfDxf="1" sqref="A285:XFD2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5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5" t="inlineStr">
        <is>
          <t>0701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5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5">
        <v>156168.1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5">
        <v>114782.39999999999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5">
        <v>41385.700000000012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5">
        <v>0.73499261372841185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85" start="0" length="0">
      <dxf>
        <numFmt numFmtId="4" formatCode="#,##0.00"/>
      </dxf>
    </rfmt>
    <rfmt sheetId="2" sqref="M285" start="0" length="0">
      <dxf>
        <numFmt numFmtId="4" formatCode="#,##0.00"/>
      </dxf>
    </rfmt>
  </rrc>
  <rrc rId="12574" sId="2" ref="A285:XFD285" action="deleteRow">
    <rfmt sheetId="2" xfDxf="1" sqref="A285:XFD2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5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5" t="inlineStr">
        <is>
          <t>0701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5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5">
        <v>859565.2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5">
        <v>831727.2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5">
        <v>27838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5">
        <v>0.96761385872764505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85" start="0" length="0">
      <dxf>
        <numFmt numFmtId="4" formatCode="#,##0.00"/>
      </dxf>
    </rfmt>
    <rfmt sheetId="2" sqref="M285" start="0" length="0">
      <dxf>
        <numFmt numFmtId="4" formatCode="#,##0.00"/>
      </dxf>
    </rfmt>
  </rrc>
  <rrc rId="12575" sId="2" ref="A285:XFD285" action="deleteRow">
    <rfmt sheetId="2" xfDxf="1" sqref="A285:XFD2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5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5" t="inlineStr">
        <is>
          <t>0701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5" t="inlineStr">
        <is>
          <t>621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5">
        <v>827685.5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5">
        <v>809711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5">
        <v>17974.5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5">
        <v>0.9782834180374067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85" start="0" length="0">
      <dxf>
        <numFmt numFmtId="4" formatCode="#,##0.00"/>
      </dxf>
    </rfmt>
    <rfmt sheetId="2" sqref="M285" start="0" length="0">
      <dxf>
        <numFmt numFmtId="4" formatCode="#,##0.00"/>
      </dxf>
    </rfmt>
  </rrc>
  <rrc rId="12576" sId="2" ref="A285:XFD285" action="deleteRow">
    <rfmt sheetId="2" xfDxf="1" sqref="A285:XFD285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85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5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5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5" t="inlineStr">
        <is>
          <t>0701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85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85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85">
        <v>31879.7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85">
        <v>22016.2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85">
        <v>9863.5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85">
        <v>0.69060248371220556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85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85" start="0" length="0">
      <dxf>
        <numFmt numFmtId="4" formatCode="#,##0.00"/>
      </dxf>
    </rfmt>
    <rfmt sheetId="2" sqref="M285" start="0" length="0">
      <dxf>
        <numFmt numFmtId="4" formatCode="#,##0.00"/>
      </dxf>
    </rfmt>
  </rrc>
  <rrc rId="12577" sId="2" ref="A272:XFD272" action="deleteRow">
    <rfmt sheetId="2" xfDxf="1" sqref="A272:XFD2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2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2" t="inlineStr">
        <is>
          <t>0605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2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2">
        <v>45945.5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44750.9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1194.6000000000038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2">
        <v>0.97399962999640877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72" start="0" length="0">
      <dxf>
        <numFmt numFmtId="4" formatCode="#,##0.00"/>
      </dxf>
    </rfmt>
    <rfmt sheetId="2" sqref="M272" start="0" length="0">
      <dxf>
        <numFmt numFmtId="4" formatCode="#,##0.00"/>
      </dxf>
    </rfmt>
  </rrc>
  <rrc rId="12578" sId="2" ref="A272:XFD272" action="deleteRow">
    <rfmt sheetId="2" xfDxf="1" sqref="A272:XFD272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2" t="inlineStr">
        <is>
          <t>Расходы на выплаты персоналу казенных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2" t="inlineStr">
        <is>
          <t>0605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2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2">
        <v>45945.5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44750.9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1194.6000000000038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2">
        <v>0.97399962999640877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72" start="0" length="0">
      <dxf>
        <numFmt numFmtId="4" formatCode="#,##0.00"/>
      </dxf>
    </rfmt>
    <rfmt sheetId="2" sqref="M272" start="0" length="0">
      <dxf>
        <numFmt numFmtId="4" formatCode="#,##0.00"/>
      </dxf>
    </rfmt>
  </rrc>
  <rrc rId="12579" sId="2" ref="A272:XFD272" action="deleteRow">
    <rfmt sheetId="2" xfDxf="1" sqref="A272:XFD272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2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2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2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2">
        <v>34638.5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33903.199999999997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735.30000000000291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2">
        <v>0.97877217546949191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72" start="0" length="0">
      <dxf>
        <numFmt numFmtId="4" formatCode="#,##0.00"/>
      </dxf>
    </rfmt>
    <rfmt sheetId="2" sqref="M272" start="0" length="0">
      <dxf>
        <numFmt numFmtId="4" formatCode="#,##0.00"/>
      </dxf>
    </rfmt>
  </rrc>
  <rrc rId="12580" sId="2" ref="A272:XFD272" action="deleteRow">
    <rfmt sheetId="2" xfDxf="1" sqref="A272:XFD272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2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2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2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2">
        <v>1785.9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1677.8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108.10000000000014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2">
        <v>0.93947029508931068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72" start="0" length="0">
      <dxf>
        <numFmt numFmtId="4" formatCode="#,##0.00"/>
      </dxf>
    </rfmt>
    <rfmt sheetId="2" sqref="M272" start="0" length="0">
      <dxf>
        <numFmt numFmtId="4" formatCode="#,##0.00"/>
      </dxf>
    </rfmt>
  </rrc>
  <rrc rId="12581" sId="2" ref="A272:XFD272" action="deleteRow">
    <rfmt sheetId="2" xfDxf="1" sqref="A272:XFD272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2" t="inlineStr">
        <is>
          <t>Расходы на выплаты персоналу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2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2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2">
        <v>9521.1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9169.9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351.20000000000073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2">
        <v>0.96311350579239785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72" start="0" length="0">
      <dxf>
        <numFmt numFmtId="4" formatCode="#,##0.00"/>
      </dxf>
    </rfmt>
    <rfmt sheetId="2" sqref="M272" start="0" length="0">
      <dxf>
        <numFmt numFmtId="4" formatCode="#,##0.00"/>
      </dxf>
    </rfmt>
  </rrc>
  <rrc rId="12582" sId="2" ref="A272:XFD272" action="deleteRow">
    <rfmt sheetId="2" xfDxf="1" sqref="A272:XFD272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272" t="inlineStr">
        <is>
          <t>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2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2" t="inlineStr">
        <is>
          <t>200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2">
        <v>7701.7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5910.8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1790.8999999999996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2">
        <v>0.76746692288715479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72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272" start="0" length="0">
      <dxf>
        <font>
          <b val="0"/>
          <name val="Times New Roman"/>
          <scheme val="none"/>
        </font>
        <numFmt numFmtId="4" formatCode="#,##0.00"/>
      </dxf>
    </rfmt>
    <rfmt sheetId="2" sqref="M272" start="0" length="0">
      <dxf>
        <font>
          <b val="0"/>
          <name val="Times New Roman"/>
          <scheme val="none"/>
        </font>
        <numFmt numFmtId="4" formatCode="#,##0.00"/>
      </dxf>
    </rfmt>
  </rrc>
  <rrc rId="12583" sId="2" ref="A272:XFD272" action="deleteRow">
    <rfmt sheetId="2" xfDxf="1" sqref="A272:XFD272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72" t="inlineStr">
        <is>
          <t>Фонд оплаты труда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2" t="inlineStr">
        <is>
          <t>0605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2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2">
        <v>7701.7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5910.8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1790.8999999999996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2">
        <v>0.76746692288715479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72" start="0" length="0">
      <dxf>
        <numFmt numFmtId="4" formatCode="#,##0.00"/>
      </dxf>
    </rfmt>
    <rfmt sheetId="2" sqref="M272" start="0" length="0">
      <dxf>
        <numFmt numFmtId="4" formatCode="#,##0.00"/>
      </dxf>
    </rfmt>
  </rrc>
  <rrc rId="12584" sId="2" ref="A272:XFD272" action="deleteRow">
    <rfmt sheetId="2" xfDxf="1" sqref="A272:XFD2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2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2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2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2">
        <v>7701.7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5910.8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1790.8999999999996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2">
        <v>0.76746692288715479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72" start="0" length="0">
      <dxf>
        <numFmt numFmtId="4" formatCode="#,##0.00"/>
      </dxf>
    </rfmt>
    <rfmt sheetId="2" sqref="M272" start="0" length="0">
      <dxf>
        <numFmt numFmtId="4" formatCode="#,##0.00"/>
      </dxf>
    </rfmt>
  </rrc>
  <rrc rId="12585" sId="2" ref="A272:XFD272" action="deleteRow">
    <rfmt sheetId="2" xfDxf="1" sqref="A272:XFD2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2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2" t="inlineStr">
        <is>
          <t>0605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2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2">
        <v>20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20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72" start="0" length="0">
      <dxf>
        <numFmt numFmtId="4" formatCode="#,##0.00"/>
      </dxf>
    </rfmt>
    <rfmt sheetId="2" sqref="M272" start="0" length="0">
      <dxf>
        <numFmt numFmtId="4" formatCode="#,##0.00"/>
      </dxf>
    </rfmt>
  </rrc>
  <rrc rId="12586" sId="2" ref="A272:XFD272" action="deleteRow">
    <rfmt sheetId="2" xfDxf="1" sqref="A272:XFD2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2" t="inlineStr">
        <is>
          <t>Уплата налогов, сборов и иных платежей</t>
        </is>
      </nc>
      <ndxf>
        <font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2" t="inlineStr">
        <is>
          <t>0605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2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2">
        <v>20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20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72" start="0" length="0">
      <dxf>
        <numFmt numFmtId="4" formatCode="#,##0.00"/>
      </dxf>
    </rfmt>
    <rfmt sheetId="2" sqref="M272" start="0" length="0">
      <dxf>
        <numFmt numFmtId="4" formatCode="#,##0.00"/>
      </dxf>
    </rfmt>
  </rrc>
  <rrc rId="12587" sId="2" ref="A272:XFD272" action="deleteRow">
    <rfmt sheetId="2" xfDxf="1" sqref="A272:XFD27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72" t="inlineStr">
        <is>
          <t>Уплата иных платежей</t>
        </is>
      </nc>
      <ndxf>
        <font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72" t="inlineStr">
        <is>
          <t>0605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7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72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72">
        <v>20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72">
        <v>20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72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7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7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72" start="0" length="0">
      <dxf>
        <numFmt numFmtId="4" formatCode="#,##0.00"/>
      </dxf>
    </rfmt>
    <rfmt sheetId="2" sqref="M272" start="0" length="0">
      <dxf>
        <numFmt numFmtId="4" formatCode="#,##0.00"/>
      </dxf>
    </rfmt>
  </rrc>
  <rrc rId="12588" sId="2" ref="A268:XFD268" action="deleteRow">
    <rfmt sheetId="2" xfDxf="1" sqref="A268:XFD2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8" t="inlineStr">
        <is>
          <t>0603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8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8">
        <v>16287.4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8">
        <v>14777.2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8">
        <v>1510.1999999999989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8">
        <v>0.90727801859105817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68" start="0" length="0">
      <dxf>
        <numFmt numFmtId="4" formatCode="#,##0.00"/>
      </dxf>
    </rfmt>
    <rfmt sheetId="2" sqref="M268" start="0" length="0">
      <dxf>
        <numFmt numFmtId="4" formatCode="#,##0.00"/>
      </dxf>
    </rfmt>
  </rrc>
  <rrc rId="12589" sId="2" ref="A268:XFD268" action="deleteRow">
    <rfmt sheetId="2" xfDxf="1" sqref="A268:XFD2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8" t="inlineStr">
        <is>
          <t>0603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8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8">
        <v>16287.4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8">
        <v>14777.2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8">
        <v>1510.1999999999989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8">
        <v>0.90727801859105817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68" start="0" length="0">
      <dxf>
        <numFmt numFmtId="4" formatCode="#,##0.00"/>
      </dxf>
    </rfmt>
    <rfmt sheetId="2" sqref="M268" start="0" length="0">
      <dxf>
        <numFmt numFmtId="4" formatCode="#,##0.00"/>
      </dxf>
    </rfmt>
  </rrc>
  <rrc rId="12590" sId="2" ref="A268:XFD268" action="deleteRow">
    <rfmt sheetId="2" xfDxf="1" sqref="A268:XFD2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8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8" t="inlineStr">
        <is>
          <t>0603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8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8">
        <v>16287.4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8">
        <v>14777.2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8">
        <v>1510.1999999999989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8">
        <v>0.90727801859105817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68" start="0" length="0">
      <dxf>
        <numFmt numFmtId="4" formatCode="#,##0.00"/>
      </dxf>
    </rfmt>
    <rfmt sheetId="2" sqref="M268" start="0" length="0">
      <dxf>
        <numFmt numFmtId="4" formatCode="#,##0.00"/>
      </dxf>
    </rfmt>
  </rrc>
  <rrc rId="12591" sId="2" ref="A264:XFD264" action="deleteRow">
    <rfmt sheetId="2" xfDxf="1" sqref="A264:XFD26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4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4" t="inlineStr">
        <is>
          <t>0602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4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4">
        <v>152255.20000000001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4">
        <v>133158.39999999999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4">
        <v>19096.800000000017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4">
        <v>0.87457374198056936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64" start="0" length="0">
      <dxf>
        <numFmt numFmtId="4" formatCode="#,##0.00"/>
      </dxf>
    </rfmt>
    <rfmt sheetId="2" sqref="M264" start="0" length="0">
      <dxf>
        <numFmt numFmtId="4" formatCode="#,##0.00"/>
      </dxf>
    </rfmt>
  </rrc>
  <rrc rId="12592" sId="2" ref="A264:XFD264" action="deleteRow">
    <rfmt sheetId="2" xfDxf="1" sqref="A264:XFD26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4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4" t="inlineStr">
        <is>
          <t>0602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4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4">
        <v>152255.20000000001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4">
        <v>133158.39999999999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4">
        <v>19096.800000000017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4">
        <v>0.87457374198056936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64" start="0" length="0">
      <dxf>
        <numFmt numFmtId="4" formatCode="#,##0.00"/>
      </dxf>
    </rfmt>
    <rfmt sheetId="2" sqref="M264" start="0" length="0">
      <dxf>
        <numFmt numFmtId="4" formatCode="#,##0.00"/>
      </dxf>
    </rfmt>
  </rrc>
  <rrc rId="12593" sId="2" ref="A264:XFD264" action="deleteRow">
    <rfmt sheetId="2" xfDxf="1" sqref="A264:XFD26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64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64" t="inlineStr">
        <is>
          <t>0602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6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64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64">
        <v>152255.20000000001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64">
        <v>133158.39999999999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64">
        <v>19096.800000000017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64">
        <v>0.87457374198056936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6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64" start="0" length="0">
      <dxf>
        <numFmt numFmtId="4" formatCode="#,##0.00"/>
      </dxf>
    </rfmt>
    <rfmt sheetId="2" sqref="M264" start="0" length="0">
      <dxf>
        <numFmt numFmtId="4" formatCode="#,##0.00"/>
      </dxf>
    </rfmt>
  </rrc>
  <rrc rId="12594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375947.9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369523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6424.9000000000033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0.98291013196243404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595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9" t="inlineStr">
        <is>
          <t>Расходы на выплаты персоналу казенных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110287.2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109831.2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456.00000000000318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0.9958653406741671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596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9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85255.3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84801.5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453.80000000000291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0.99467716376577175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597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9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2062.4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2062.1999999999998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0.20000000000027285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0.99990302560124111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598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39" t="inlineStr">
        <is>
          <t>Взносы по обязательному социальному страхованию на выплаты по оплате труда работников и иные выплаты работникам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22969.5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22967.5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0.99991292801323495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599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265660.7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259691.8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5968.9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0.97753186677592874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00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202772.4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200771.9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2000.5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0.99013425890308548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01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4747.7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3758.3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989.39999999999964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0.79160435579333155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02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58140.6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55161.599999999999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2979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0.94876213867761938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03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88523.6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66785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21738.600000000002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0.75443158660515386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04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88523.6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66785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21738.600000000002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0.75443158660515386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05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8027.1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160.80000000000001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7866.3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2.0032141121949398E-2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06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74115.8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61297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12818.800000000003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0.82704362632529094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07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6380.7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5327.2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1053.5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0.83489272336890941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08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918.2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895.9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22.300000000000068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0.97571335221084721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09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918.2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895.9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22.300000000000068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0.97571335221084721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10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918.2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895.9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22.300000000000068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0.97571335221084721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11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Иные бюджетные ассигнования</t>
        </is>
      </nc>
      <ndxf>
        <font>
          <sz val="11"/>
          <color theme="1"/>
          <name val="Calibri"/>
          <scheme val="minor"/>
        </font>
        <fill>
          <patternFill patternType="solid">
            <bgColor theme="0"/>
          </patternFill>
        </fill>
        <alignment horizontal="justify" vertical="top" wrapText="0" readingOrder="0"/>
      </ndxf>
    </rcc>
    <rcc rId="0" sId="2" dxf="1">
      <nc r="B2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4273.7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4268.0999999999995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5.5999999999997954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0.99868966001357129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12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954.8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949.4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5.3999999999999773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0.99434436531210724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13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168" formatCode="?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954.8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949.4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5.3999999999999773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0.99434436531210724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14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3318.8999999999996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3318.7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0.1999999999998181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0.99993973907017386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15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Уплата прочих налогов, сборов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852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3105.2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3105.1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9.9999999999909051E-2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0.99996779595517205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16" sId="2" ref="A239:XFD239" action="deleteRow">
    <rfmt sheetId="2" xfDxf="1" sqref="A239:XFD2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39" t="inlineStr">
        <is>
          <t>Уплата иных платежей</t>
        </is>
      </nc>
      <ndxf>
        <font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39" t="inlineStr">
        <is>
          <t>0505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39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39">
        <v>213.7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39">
        <v>213.6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39">
        <v>9.9999999999994316E-2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39">
        <v>0.99953205428170333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39" start="0" length="0">
      <dxf>
        <numFmt numFmtId="4" formatCode="#,##0.00"/>
      </dxf>
    </rfmt>
    <rfmt sheetId="2" sqref="M239" start="0" length="0">
      <dxf>
        <numFmt numFmtId="4" formatCode="#,##0.00"/>
      </dxf>
    </rfmt>
  </rrc>
  <rrc rId="12617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6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899609.5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843054.4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56555.099999999955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0.93713372302093301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18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6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899609.5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843054.4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56555.099999999955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0.93713372302093301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19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6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890282.6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838848.4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51434.199999999953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0.94222710856080982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20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6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9326.9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4206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5120.8999999999996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0.45095369308130251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21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6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8488.2999999999993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8488.2000000000007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9.9999999998544808E-2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0.99998821907802526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22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6" t="inlineStr">
        <is>
          <t>Бюджетные инвестиции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8488.2999999999993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8488.2000000000007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9.9999999998544808E-2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0.99998821907802526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23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6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8488.2999999999993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8488.2000000000007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9.9999999998544808E-2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0.99998821907802526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24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26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15498.1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15498.1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25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26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9515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9515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26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6" t="inlineStr">
        <is>
  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9515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9515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27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6" t="inlineStr">
        <is>
          <t>Исполнение судебных актов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5983.1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5983.1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28" sId="2" ref="A226:XFD226" action="deleteRow">
    <rfmt sheetId="2" xfDxf="1" sqref="A226:XFD22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26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26" t="inlineStr">
        <is>
          <t>0503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2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26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26">
        <v>5983.1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26">
        <v>5983.1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26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26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2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26" start="0" length="0">
      <dxf>
        <numFmt numFmtId="4" formatCode="#,##0.00"/>
      </dxf>
    </rfmt>
    <rfmt sheetId="2" sqref="M226" start="0" length="0">
      <dxf>
        <numFmt numFmtId="4" formatCode="#,##0.00"/>
      </dxf>
    </rfmt>
  </rrc>
  <rrc rId="12629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99954.200000000012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2">
        <v>90865.099999999991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9089.1000000000095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0.90906735284760398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</rrc>
  <rrc rId="12630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99954.200000000012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2">
        <v>90865.099999999991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9089.1000000000095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0.90906735284760398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31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94619.6</v>
      </nc>
      <ndxf>
        <font>
          <color auto="1"/>
          <name val="Times New Roman"/>
          <scheme val="none"/>
        </font>
        <numFmt numFmtId="167" formatCode="#,##0.0"/>
        <alignment horizontal="right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2" dxf="1" numFmtId="4">
      <nc r="H212">
        <v>86677.7</v>
      </nc>
      <ndxf>
        <font>
          <color auto="1"/>
          <name val="Times New Roman"/>
          <scheme val="none"/>
        </font>
        <numFmt numFmtId="167" formatCode="#,##0.0"/>
        <alignment horizontal="right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2" dxf="1" numFmtId="4">
      <nc r="I212">
        <v>7941.9000000000087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0.91606495905710861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32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5334.6</v>
      </nc>
      <ndxf>
        <font>
          <color auto="1"/>
          <name val="Times New Roman"/>
          <scheme val="none"/>
        </font>
        <numFmt numFmtId="167" formatCode="#,##0.0"/>
        <alignment horizontal="right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2" dxf="1" numFmtId="4">
      <nc r="H212">
        <v>4187.3999999999996</v>
      </nc>
      <ndxf>
        <font>
          <color auto="1"/>
          <name val="Times New Roman"/>
          <scheme val="none"/>
        </font>
        <numFmt numFmtId="167" formatCode="#,##0.0"/>
        <alignment horizontal="right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2" dxf="1" numFmtId="4">
      <nc r="I212">
        <v>1147.2000000000007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0.7849510741198964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33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810057.70000000007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2">
        <v>671739.4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138318.30000000005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0.82924883005247652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34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810023.8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2">
        <v>671705.5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138318.30000000005</v>
      </nc>
      <ndxf>
        <font>
          <b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0.82924168400977838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35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811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1564.5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2">
        <v>1564.4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9.9999999999909051E-2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0.99993608181527649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36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608458.9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2">
        <v>479746.6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128712.30000000005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0.78846180078884531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37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Субсидии юридическим лицам на осуществление капитальных вложений в объекты недвижимого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815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200000.4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2">
        <v>190394.5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9605.8999999999942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0.95197059605880796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38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2.9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2">
        <v>2.9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39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2">
        <v>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40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Уплата налогов, сборов и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31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2">
        <v>31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41" sId="2" ref="A212:XFD212" action="deleteRow">
    <rfmt sheetId="2" xfDxf="1" sqref="A212:XFD2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2" t="inlineStr">
        <is>
          <t>Уплата иных платежей</t>
        </is>
      </nc>
      <ndxf>
        <font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2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2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2">
        <v>31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2">
        <v>31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12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12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12" start="0" length="0">
      <dxf>
        <numFmt numFmtId="4" formatCode="#,##0.00"/>
      </dxf>
    </rfmt>
    <rfmt sheetId="2" sqref="M212" start="0" length="0">
      <dxf>
        <numFmt numFmtId="4" formatCode="#,##0.00"/>
      </dxf>
    </rfmt>
  </rrc>
  <rrc rId="12642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8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606716.80000000005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549416.30000000005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57300.5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0.90555643094109151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43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8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606716.80000000005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549416.30000000005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57300.5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0.90555643094109151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44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8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606716.80000000005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549416.30000000005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57300.5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0.90555643094109151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45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98" t="inlineStr">
        <is>
          <t>Капитальные вложения в объекты государственной (муниципальной) собственности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1943743.6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1525331.4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418412.20000000019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0.78473899541071146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46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98" t="inlineStr">
        <is>
          <t>Бюджетные инвестиции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1943743.6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1525331.4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418412.20000000019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0.78473899541071146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47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98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1943743.6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1525331.4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418412.20000000019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0.78473899541071146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48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8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3103868.9999999995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2735333.9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368535.1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0.88126589749760709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49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8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2739945.3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2371601.7999999998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368343.5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0.8655653819074417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50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8" t="inlineStr">
        <is>
      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2739945.3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2371601.7999999998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368343.5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0.8655653819074417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51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8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1940.4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1940.4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52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8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168" formatCode="?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1940.4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1940.4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53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8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361983.3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361791.7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191.59999999997672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0.9994706938137754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54" sId="2" ref="A198:XFD198" action="deleteRow">
    <rfmt sheetId="2" xfDxf="1" sqref="A198:XFD19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8" t="inlineStr">
        <is>
          <t>Уплата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8" t="inlineStr">
        <is>
          <t>0501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8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8">
        <v>361983.3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8">
        <v>361791.7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8">
        <v>191.59999999997672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8">
        <v>0.9994706938137754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8" start="0" length="0">
      <dxf>
        <numFmt numFmtId="4" formatCode="#,##0.00"/>
      </dxf>
    </rfmt>
    <rfmt sheetId="2" sqref="M198" start="0" length="0">
      <dxf>
        <numFmt numFmtId="4" formatCode="#,##0.00"/>
      </dxf>
    </rfmt>
  </rrc>
  <rrc rId="12655" sId="2" ref="A190:XFD190" action="deleteRow">
    <rfmt sheetId="2" xfDxf="1" sqref="A190:XFD1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0" t="inlineStr">
        <is>
          <t>0412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0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0">
        <v>5062.7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0">
        <v>3252.7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0">
        <v>1810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0">
        <v>0.64248325992059574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0" start="0" length="0">
      <dxf>
        <numFmt numFmtId="4" formatCode="#,##0.00"/>
      </dxf>
    </rfmt>
  </rrc>
  <rrc rId="12656" sId="2" ref="A190:XFD190" action="deleteRow">
    <rfmt sheetId="2" xfDxf="1" sqref="A190:XFD1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0" t="inlineStr">
        <is>
          <t>0412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0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0">
        <v>5062.7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0">
        <v>3252.7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0">
        <v>1810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0">
        <v>0.64248325992059574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0" start="0" length="0">
      <dxf>
        <numFmt numFmtId="4" formatCode="#,##0.00"/>
      </dxf>
    </rfmt>
    <rfmt sheetId="2" sqref="M190" start="0" length="0">
      <dxf>
        <numFmt numFmtId="4" formatCode="#,##0.00"/>
      </dxf>
    </rfmt>
  </rrc>
  <rrc rId="12657" sId="2" ref="A190:XFD190" action="deleteRow">
    <rfmt sheetId="2" xfDxf="1" sqref="A190:XFD1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0" t="inlineStr">
        <is>
          <t>0412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0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0">
        <v>5062.7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0">
        <v>3252.7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0">
        <v>1810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0">
        <v>0.64248325992059574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0" start="0" length="0">
      <dxf>
        <numFmt numFmtId="4" formatCode="#,##0.00"/>
      </dxf>
    </rfmt>
    <rfmt sheetId="2" sqref="M190" start="0" length="0">
      <dxf>
        <numFmt numFmtId="4" formatCode="#,##0.00"/>
      </dxf>
    </rfmt>
  </rrc>
  <rrc rId="12658" sId="2" ref="A190:XFD190" action="deleteRow">
    <rfmt sheetId="2" xfDxf="1" sqref="A190:XFD1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0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0" t="inlineStr">
        <is>
          <t>0412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0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0">
        <v>41600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0">
        <v>35350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0">
        <v>6250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0">
        <v>0.84975961538461542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0" start="0" length="0">
      <dxf>
        <numFmt numFmtId="4" formatCode="#,##0.00"/>
      </dxf>
    </rfmt>
    <rfmt sheetId="2" sqref="M190" start="0" length="0">
      <dxf>
        <numFmt numFmtId="4" formatCode="#,##0.00"/>
      </dxf>
    </rfmt>
  </rrc>
  <rrc rId="12659" sId="2" ref="A190:XFD190" action="deleteRow">
    <rfmt sheetId="2" xfDxf="1" sqref="A190:XFD1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0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0" t="inlineStr">
        <is>
          <t>0412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0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0">
        <v>41600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0">
        <v>35350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0">
        <v>6250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0">
        <v>0.84975961538461542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0" start="0" length="0">
      <dxf>
        <numFmt numFmtId="4" formatCode="#,##0.00"/>
      </dxf>
    </rfmt>
    <rfmt sheetId="2" sqref="M190" start="0" length="0">
      <dxf>
        <numFmt numFmtId="4" formatCode="#,##0.00"/>
      </dxf>
    </rfmt>
  </rrc>
  <rrc rId="12660" sId="2" ref="A190:XFD190" action="deleteRow">
    <rfmt sheetId="2" xfDxf="1" sqref="A190:XFD19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90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90" t="inlineStr">
        <is>
          <t>0412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9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90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90">
        <v>41600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90">
        <v>35350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90">
        <v>6250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90">
        <v>0.84975961538461542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9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90" start="0" length="0">
      <dxf>
        <numFmt numFmtId="4" formatCode="#,##0.00"/>
      </dxf>
    </rfmt>
    <rfmt sheetId="2" sqref="M190" start="0" length="0">
      <dxf>
        <numFmt numFmtId="4" formatCode="#,##0.00"/>
      </dxf>
    </rfmt>
  </rrc>
  <rrc rId="12661" sId="2" ref="A181:XFD181" action="deleteRow">
    <rfmt sheetId="2" xfDxf="1" sqref="A181:XFD181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81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sz val="11"/>
          <color theme="1"/>
          <name val="Times New Roman"/>
          <scheme val="none"/>
        </font>
        <numFmt numFmtId="168" formatCode="?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1" t="inlineStr">
        <is>
          <t>0410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1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1">
        <v>55909.2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1">
        <v>51640.9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1">
        <v>4268.2999999999975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1">
        <v>0.92365657172701454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81" start="0" length="0">
      <dxf>
        <numFmt numFmtId="4" formatCode="#,##0.00"/>
      </dxf>
    </rfmt>
    <rfmt sheetId="2" sqref="M181" start="0" length="0">
      <dxf>
        <numFmt numFmtId="4" formatCode="#,##0.00"/>
      </dxf>
    </rfmt>
  </rrc>
  <rrc rId="12662" sId="2" ref="A181:XFD181" action="deleteRow">
    <rfmt sheetId="2" xfDxf="1" sqref="A181:XFD1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1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1" t="inlineStr">
        <is>
          <t>0410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1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1">
        <v>55909.2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1">
        <v>51640.9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1">
        <v>4268.2999999999975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1">
        <v>0.92365657172701454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81" start="0" length="0">
      <dxf>
        <numFmt numFmtId="4" formatCode="#,##0.00"/>
      </dxf>
    </rfmt>
    <rfmt sheetId="2" sqref="M181" start="0" length="0">
      <dxf>
        <numFmt numFmtId="4" formatCode="#,##0.00"/>
      </dxf>
    </rfmt>
  </rrc>
  <rrc rId="12663" sId="2" ref="A181:XFD181" action="deleteRow">
    <rfmt sheetId="2" xfDxf="1" sqref="A181:XFD1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1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1" t="inlineStr">
        <is>
          <t>0410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1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1">
        <v>43245.2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1">
        <v>40701.5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1">
        <v>2543.6999999999971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1">
        <v>0.94117959912313975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81" start="0" length="0">
      <dxf>
        <numFmt numFmtId="4" formatCode="#,##0.00"/>
      </dxf>
    </rfmt>
    <rfmt sheetId="2" sqref="M181" start="0" length="0">
      <dxf>
        <numFmt numFmtId="4" formatCode="#,##0.00"/>
      </dxf>
    </rfmt>
  </rrc>
  <rrc rId="12664" sId="2" ref="A181:XFD181" action="deleteRow">
    <rfmt sheetId="2" xfDxf="1" sqref="A181:XFD1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1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1" t="inlineStr">
        <is>
          <t>0410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1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1">
        <v>1014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1">
        <v>476.4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1">
        <v>537.6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1">
        <v>0.46982248520710057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81" start="0" length="0">
      <dxf>
        <numFmt numFmtId="4" formatCode="#,##0.00"/>
      </dxf>
    </rfmt>
    <rfmt sheetId="2" sqref="M181" start="0" length="0">
      <dxf>
        <numFmt numFmtId="4" formatCode="#,##0.00"/>
      </dxf>
    </rfmt>
  </rrc>
  <rrc rId="12665" sId="2" ref="A181:XFD181" action="deleteRow">
    <rfmt sheetId="2" xfDxf="1" sqref="A181:XFD1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1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1" t="inlineStr">
        <is>
          <t>0410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1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1">
        <v>11650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1">
        <v>10463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1">
        <v>1187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1">
        <v>0.89811158798283264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81" start="0" length="0">
      <dxf>
        <numFmt numFmtId="4" formatCode="#,##0.00"/>
      </dxf>
    </rfmt>
    <rfmt sheetId="2" sqref="M181" start="0" length="0">
      <dxf>
        <numFmt numFmtId="4" formatCode="#,##0.00"/>
      </dxf>
    </rfmt>
  </rrc>
  <rrc rId="12666" sId="2" ref="A181:XFD181" action="deleteRow">
    <rfmt sheetId="2" xfDxf="1" sqref="A181:XFD1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1" t="inlineStr">
        <is>
          <t>0410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1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1">
        <v>38037.199999999997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1">
        <v>33822.800000000003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1">
        <v>4214.3999999999942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1">
        <v>0.8892032010768407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81" start="0" length="0">
      <dxf>
        <numFmt numFmtId="4" formatCode="#,##0.00"/>
      </dxf>
    </rfmt>
    <rfmt sheetId="2" sqref="M181" start="0" length="0">
      <dxf>
        <numFmt numFmtId="4" formatCode="#,##0.00"/>
      </dxf>
    </rfmt>
  </rrc>
  <rrc rId="12667" sId="2" ref="A181:XFD181" action="deleteRow">
    <rfmt sheetId="2" xfDxf="1" sqref="A181:XFD1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1" t="inlineStr">
        <is>
          <t>0410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1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1">
        <v>38037.199999999997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1">
        <v>33822.800000000003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1">
        <v>4214.3999999999942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1">
        <v>0.8892032010768407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81" start="0" length="0">
      <dxf>
        <numFmt numFmtId="4" formatCode="#,##0.00"/>
      </dxf>
    </rfmt>
    <rfmt sheetId="2" sqref="M181" start="0" length="0">
      <dxf>
        <numFmt numFmtId="4" formatCode="#,##0.00"/>
      </dxf>
    </rfmt>
  </rrc>
  <rrc rId="12668" sId="2" ref="A181:XFD181" action="deleteRow">
    <rfmt sheetId="2" xfDxf="1" sqref="A181:XFD18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8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81" t="inlineStr">
        <is>
          <t>0410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8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81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81">
        <v>38037.199999999997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81">
        <v>33822.800000000003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81">
        <v>4214.3999999999942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81">
        <v>0.8892032010768407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8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81" start="0" length="0">
      <dxf>
        <numFmt numFmtId="4" formatCode="#,##0.00"/>
      </dxf>
    </rfmt>
    <rfmt sheetId="2" sqref="M181" start="0" length="0">
      <dxf>
        <numFmt numFmtId="4" formatCode="#,##0.00"/>
      </dxf>
    </rfmt>
  </rrc>
  <rrc rId="12669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9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sz val="11"/>
          <color theme="1"/>
          <name val="Times New Roman"/>
          <scheme val="none"/>
        </font>
        <numFmt numFmtId="168" formatCode="?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120291.20000000001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120195.3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95.900000000002137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0.99920276794977514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70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9" t="inlineStr">
        <is>
          <t>Расходы на выплаты персоналу казенных учреждений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120291.20000000001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120195.3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95.900000000002137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0.99920276794977514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71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9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93046.8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93046.3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0.99999462636006831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72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9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1975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1879.7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95.299999999999955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0.95174683544303795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73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9" t="inlineStr">
        <is>
          <t>Взносы по обязательному социальному страхованию на выплаты по оплате труда работников и иные выплаты работникам учреждений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25269.4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25269.3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0.10000000000218279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0.99999604264446318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74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3169101.6999999997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3093006.2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76095.499999999724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0.97598830608686382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75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3169101.6999999997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3093006.2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76095.499999999724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0.97598830608686382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76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4421.8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4421.8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77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3112555.3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3052823.6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59731.699999999721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0.98080943332958626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78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52124.6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40182.6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11942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0.77089512437505514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79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106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105.9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9.9999999999994316E-2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0.99905660377358496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80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106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105.9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9.9999999999994316E-2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0.99905660377358496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81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106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105.9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9.9999999999994316E-2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0.99905660377358496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82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9" t="inlineStr">
        <is>
          <t>Капитальные вложения в объекты государственной (муниципальной) собственности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199808.9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125284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74524.899999999994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0.62701911676607003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83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9" t="inlineStr">
        <is>
          <t>Бюджетные инвестиции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199808.9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125284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74524.899999999994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0.62701911676607003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84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9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199808.9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125284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74524.899999999994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0.62701911676607003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85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59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408212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361219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46993.000000000022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0.88488089522111057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86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407920.2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360927.3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46992.900000000023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0.88479879152834295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87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407920.2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360927.3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46992.900000000023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0.88479879152834295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88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291.8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291.7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0.10000000000002274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0.9996572995202192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89" sId="2" ref="A159:XFD159" action="deleteRow">
    <rfmt sheetId="2" xfDxf="1" sqref="A159:XFD15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9" t="inlineStr">
        <is>
          <t>Уплата прочих налогов, сборов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9" t="inlineStr">
        <is>
          <t>0409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9" t="inlineStr">
        <is>
          <t>852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9">
        <v>291.8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9">
        <v>291.7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9">
        <v>0.10000000000002274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9">
        <v>0.9996572995202192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9" start="0" length="0">
      <dxf>
        <numFmt numFmtId="4" formatCode="#,##0.00"/>
      </dxf>
    </rfmt>
    <rfmt sheetId="2" sqref="M159" start="0" length="0">
      <dxf>
        <numFmt numFmtId="4" formatCode="#,##0.00"/>
      </dxf>
    </rfmt>
  </rrc>
  <rrc rId="12690" sId="2" ref="A150:XFD150" action="deleteRow">
    <rfmt sheetId="2" xfDxf="1" sqref="A150:XFD1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0" t="inlineStr">
        <is>
          <t>0408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0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0">
        <v>65068.800000000003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0">
        <v>63628.6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0">
        <v>1440.1999999999985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0">
        <v>0.97786650437690559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0" start="0" length="0">
      <dxf>
        <numFmt numFmtId="4" formatCode="#,##0.00"/>
      </dxf>
    </rfmt>
    <rfmt sheetId="2" sqref="M150" start="0" length="0">
      <dxf>
        <numFmt numFmtId="4" formatCode="#,##0.00"/>
      </dxf>
    </rfmt>
  </rrc>
  <rrc rId="12691" sId="2" ref="A150:XFD150" action="deleteRow">
    <rfmt sheetId="2" xfDxf="1" sqref="A150:XFD1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0" t="inlineStr">
        <is>
          <t>0408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0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0">
        <v>65068.800000000003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0">
        <v>63628.6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0">
        <v>1440.1999999999985</v>
      </nc>
      <ndxf>
        <font>
          <b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0">
        <v>0.97786650437690559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0" start="0" length="0">
      <dxf>
        <numFmt numFmtId="4" formatCode="#,##0.00"/>
      </dxf>
    </rfmt>
    <rfmt sheetId="2" sqref="M150" start="0" length="0">
      <dxf>
        <numFmt numFmtId="4" formatCode="#,##0.00"/>
      </dxf>
    </rfmt>
  </rrc>
  <rrc rId="12692" sId="2" ref="A150:XFD150" action="deleteRow">
    <rfmt sheetId="2" xfDxf="1" sqref="A150:XFD1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0" t="inlineStr">
        <is>
          <t>0408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0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0">
        <v>65062.5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0">
        <v>63622.400000000001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0">
        <v>1440.0999999999985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0">
        <v>0.97786589817483194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0" start="0" length="0">
      <dxf>
        <numFmt numFmtId="4" formatCode="#,##0.00"/>
      </dxf>
    </rfmt>
    <rfmt sheetId="2" sqref="M150" start="0" length="0">
      <dxf>
        <numFmt numFmtId="4" formatCode="#,##0.00"/>
      </dxf>
    </rfmt>
  </rrc>
  <rrc rId="12693" sId="2" ref="A150:XFD150" action="deleteRow">
    <rfmt sheetId="2" xfDxf="1" sqref="A150:XFD1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0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0" t="inlineStr">
        <is>
          <t>0408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0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0">
        <v>6.3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0">
        <v>6.2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0">
        <v>9.9999999999999645E-2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0">
        <v>0.98412698412698418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0" start="0" length="0">
      <dxf>
        <numFmt numFmtId="4" formatCode="#,##0.00"/>
      </dxf>
    </rfmt>
    <rfmt sheetId="2" sqref="M150" start="0" length="0">
      <dxf>
        <numFmt numFmtId="4" formatCode="#,##0.00"/>
      </dxf>
    </rfmt>
  </rrc>
  <rrc rId="12694" sId="2" ref="A150:XFD150" action="deleteRow">
    <rfmt sheetId="2" xfDxf="1" sqref="A150:XFD1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0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0" t="inlineStr">
        <is>
          <t>0408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0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0">
        <v>1533668.8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0">
        <v>1483608.5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0">
        <v>50060.299999999952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0">
        <v>0.96735911951785158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0" start="0" length="0">
      <dxf>
        <numFmt numFmtId="4" formatCode="#,##0.00"/>
      </dxf>
    </rfmt>
    <rfmt sheetId="2" sqref="M150" start="0" length="0">
      <dxf>
        <numFmt numFmtId="4" formatCode="#,##0.00"/>
      </dxf>
    </rfmt>
  </rrc>
  <rrc rId="12695" sId="2" ref="A150:XFD150" action="deleteRow">
    <rfmt sheetId="2" xfDxf="1" sqref="A150:XFD1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0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0" t="inlineStr">
        <is>
          <t>0408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0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0">
        <v>1533668.8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0">
        <v>1483608.5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0">
        <v>50060.299999999952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0">
        <v>0.96735911951785158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0" start="0" length="0">
      <dxf>
        <numFmt numFmtId="4" formatCode="#,##0.00"/>
      </dxf>
    </rfmt>
    <rfmt sheetId="2" sqref="M150" start="0" length="0">
      <dxf>
        <numFmt numFmtId="4" formatCode="#,##0.00"/>
      </dxf>
    </rfmt>
  </rrc>
  <rrc rId="12696" sId="2" ref="A150:XFD150" action="deleteRow">
    <rfmt sheetId="2" xfDxf="1" sqref="A150:XFD1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0" t="inlineStr">
        <is>
  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0" t="inlineStr">
        <is>
          <t>0408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0" t="inlineStr">
        <is>
          <t>811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0">
        <v>1504010.7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0">
        <v>1457768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0">
        <v>46242.699999999953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0">
        <v>0.96925374267616582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0" start="0" length="0">
      <dxf>
        <numFmt numFmtId="4" formatCode="#,##0.00"/>
      </dxf>
    </rfmt>
    <rfmt sheetId="2" sqref="M150" start="0" length="0">
      <dxf>
        <numFmt numFmtId="4" formatCode="#,##0.00"/>
      </dxf>
    </rfmt>
  </rrc>
  <rrc rId="12697" sId="2" ref="A150:XFD150" action="deleteRow">
    <rfmt sheetId="2" xfDxf="1" sqref="A150:XFD15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50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0" t="inlineStr">
        <is>
          <t>0408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5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50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50">
        <v>29658.1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50">
        <v>25840.5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50">
        <v>3817.5999999999985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50">
        <v>0.8712796841335082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5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50" start="0" length="0">
      <dxf>
        <numFmt numFmtId="4" formatCode="#,##0.00"/>
      </dxf>
    </rfmt>
    <rfmt sheetId="2" sqref="M150" start="0" length="0">
      <dxf>
        <numFmt numFmtId="4" formatCode="#,##0.00"/>
      </dxf>
    </rfmt>
  </rrc>
  <rrc rId="12698" sId="2" ref="A139:XFD139" action="deleteRow">
    <rfmt sheetId="2" xfDxf="1" sqref="A139:XFD139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9" t="inlineStr">
        <is>
          <t>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9" t="inlineStr">
        <is>
          <t>0314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9" t="inlineStr">
        <is>
          <t>200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9">
        <v>137546.6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9">
        <v>123251.5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9">
        <v>14295.100000000006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9">
        <v>0.89607085889436744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39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39" start="0" length="0">
      <dxf>
        <font>
          <b val="0"/>
          <name val="Times New Roman"/>
          <scheme val="none"/>
        </font>
        <numFmt numFmtId="4" formatCode="#,##0.00"/>
      </dxf>
    </rfmt>
    <rfmt sheetId="2" sqref="M139" start="0" length="0">
      <dxf>
        <font>
          <b val="0"/>
          <name val="Times New Roman"/>
          <scheme val="none"/>
        </font>
        <numFmt numFmtId="4" formatCode="#,##0.00"/>
      </dxf>
    </rfmt>
  </rrc>
  <rrc rId="12699" sId="2" ref="A139:XFD139" action="deleteRow">
    <rfmt sheetId="2" xfDxf="1" sqref="A139:XFD139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9" t="inlineStr">
        <is>
          <t>Иные закупки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9" t="inlineStr">
        <is>
          <t>0314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9" t="inlineStr">
        <is>
          <t>240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9">
        <v>137546.6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9">
        <v>123251.5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9">
        <v>14295.100000000006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9">
        <v>0.89607085889436744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39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39" start="0" length="0">
      <dxf>
        <font>
          <b val="0"/>
          <name val="Times New Roman"/>
          <scheme val="none"/>
        </font>
        <numFmt numFmtId="4" formatCode="#,##0.00"/>
      </dxf>
    </rfmt>
    <rfmt sheetId="2" sqref="M139" start="0" length="0">
      <dxf>
        <font>
          <b val="0"/>
          <name val="Times New Roman"/>
          <scheme val="none"/>
        </font>
        <numFmt numFmtId="4" formatCode="#,##0.00"/>
      </dxf>
    </rfmt>
  </rrc>
  <rrc rId="12700" sId="2" ref="A139:XFD139" action="deleteRow">
    <rfmt sheetId="2" xfDxf="1" sqref="A139:XFD139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9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9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9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9" t="inlineStr">
        <is>
          <t>0314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9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9" t="inlineStr">
        <is>
          <t>243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9">
        <v>9451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9">
        <v>0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9">
        <v>9451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9">
        <v>0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39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39" start="0" length="0">
      <dxf>
        <font>
          <b val="0"/>
          <name val="Times New Roman"/>
          <scheme val="none"/>
        </font>
        <numFmt numFmtId="4" formatCode="#,##0.00"/>
      </dxf>
    </rfmt>
    <rfmt sheetId="2" sqref="M139" start="0" length="0">
      <dxf>
        <font>
          <b val="0"/>
          <name val="Times New Roman"/>
          <scheme val="none"/>
        </font>
        <numFmt numFmtId="4" formatCode="#,##0.00"/>
      </dxf>
    </rfmt>
  </rrc>
  <rrc rId="12701" sId="2" ref="A139:XFD139" action="deleteRow">
    <rfmt sheetId="2" xfDxf="1" sqref="A139:XFD139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39" t="inlineStr">
        <is>
          <t>Прочая закупка товаров, работ и услуг для обеспечения государственных (муниципальных) нужд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9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9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9" t="inlineStr">
        <is>
          <t>0314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9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9" t="inlineStr">
        <is>
          <t>244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9">
        <v>128095.6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9">
        <v>123251.5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9">
        <v>4844.1000000000058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9">
        <v>0.96218371278951031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39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39" start="0" length="0">
      <dxf>
        <font>
          <b val="0"/>
          <name val="Times New Roman"/>
          <scheme val="none"/>
        </font>
        <numFmt numFmtId="4" formatCode="#,##0.00"/>
      </dxf>
    </rfmt>
    <rfmt sheetId="2" sqref="M139" start="0" length="0">
      <dxf>
        <font>
          <b val="0"/>
          <name val="Times New Roman"/>
          <scheme val="none"/>
        </font>
        <numFmt numFmtId="4" formatCode="#,##0.00"/>
      </dxf>
    </rfmt>
  </rrc>
  <rrc rId="12702" sId="2" ref="A139:XFD139" action="deleteRow">
    <rfmt sheetId="2" xfDxf="1" sqref="A139:XFD1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9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9" t="inlineStr">
        <is>
          <t>0314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9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9">
        <v>8591.7000000000007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9">
        <v>8574.7000000000007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9">
        <v>17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9">
        <v>0.99802134618294402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39" start="0" length="0">
      <dxf>
        <numFmt numFmtId="4" formatCode="#,##0.00"/>
      </dxf>
    </rfmt>
    <rfmt sheetId="2" sqref="M139" start="0" length="0">
      <dxf>
        <numFmt numFmtId="4" formatCode="#,##0.00"/>
      </dxf>
    </rfmt>
  </rrc>
  <rrc rId="12703" sId="2" ref="A139:XFD139" action="deleteRow">
    <rfmt sheetId="2" xfDxf="1" sqref="A139:XFD1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9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9" t="inlineStr">
        <is>
          <t>0314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9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9">
        <v>443.2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9">
        <v>443.2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9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9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39" start="0" length="0">
      <dxf>
        <numFmt numFmtId="4" formatCode="#,##0.00"/>
      </dxf>
    </rfmt>
    <rfmt sheetId="2" sqref="M139" start="0" length="0">
      <dxf>
        <numFmt numFmtId="4" formatCode="#,##0.00"/>
      </dxf>
    </rfmt>
  </rrc>
  <rrc rId="12704" sId="2" ref="A139:XFD139" action="deleteRow">
    <rfmt sheetId="2" xfDxf="1" sqref="A139:XFD1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9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9" t="inlineStr">
        <is>
          <t>0314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9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9">
        <v>443.2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9">
        <v>443.2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9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9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39" start="0" length="0">
      <dxf>
        <numFmt numFmtId="4" formatCode="#,##0.00"/>
      </dxf>
    </rfmt>
    <rfmt sheetId="2" sqref="M139" start="0" length="0">
      <dxf>
        <numFmt numFmtId="4" formatCode="#,##0.00"/>
      </dxf>
    </rfmt>
  </rrc>
  <rrc rId="12705" sId="2" ref="A139:XFD139" action="deleteRow">
    <rfmt sheetId="2" xfDxf="1" sqref="A139:XFD1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9" t="inlineStr">
        <is>
      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9" t="inlineStr">
        <is>
          <t>0314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9" t="inlineStr">
        <is>
          <t>630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9">
        <v>8148.5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9">
        <v>8131.5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9">
        <v>17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9">
        <v>0.99791372645272136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39" start="0" length="0">
      <dxf>
        <numFmt numFmtId="4" formatCode="#,##0.00"/>
      </dxf>
    </rfmt>
    <rfmt sheetId="2" sqref="M139" start="0" length="0">
      <dxf>
        <numFmt numFmtId="4" formatCode="#,##0.00"/>
      </dxf>
    </rfmt>
  </rrc>
  <rrc rId="12706" sId="2" ref="A139:XFD139" action="deleteRow">
    <rfmt sheetId="2" xfDxf="1" sqref="A139:XFD13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39" t="inlineStr">
        <is>
          <t>Субсидии (гранты в форме субсидий),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9" t="inlineStr">
        <is>
          <t>0314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39" t="inlineStr">
        <is>
          <t>633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39">
        <v>8148.5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39">
        <v>8131.5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39">
        <v>17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39">
        <v>0.99791372645272136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3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39" start="0" length="0">
      <dxf>
        <numFmt numFmtId="4" formatCode="#,##0.00"/>
      </dxf>
    </rfmt>
    <rfmt sheetId="2" sqref="M139" start="0" length="0">
      <dxf>
        <numFmt numFmtId="4" formatCode="#,##0.00"/>
      </dxf>
    </rfmt>
  </rrc>
  <rrc rId="12707" sId="2" ref="A123:XFD123" action="deleteRow">
    <rfmt sheetId="2" xfDxf="1" sqref="A123:XFD123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3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100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304620.3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297136.7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7483.5999999999913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0.97543302268430576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font>
          <b val="0"/>
          <name val="Times New Roman"/>
          <scheme val="none"/>
        </font>
        <numFmt numFmtId="4" formatCode="#,##0.00"/>
      </dxf>
    </rfmt>
    <rfmt sheetId="2" sqref="M123" start="0" length="0">
      <dxf>
        <font>
          <b val="0"/>
          <name val="Times New Roman"/>
          <scheme val="none"/>
        </font>
        <numFmt numFmtId="4" formatCode="#,##0.00"/>
      </dxf>
    </rfmt>
  </rrc>
  <rrc rId="12708" sId="2" ref="A123:XFD123" action="deleteRow">
    <rfmt sheetId="2" xfDxf="1" sqref="A123:XFD123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3" t="inlineStr">
        <is>
          <t>Расходы на выплаты персоналу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110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304620.3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297136.7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7483.5999999999913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0.97543302268430576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font>
          <b val="0"/>
          <name val="Times New Roman"/>
          <scheme val="none"/>
        </font>
        <numFmt numFmtId="4" formatCode="#,##0.00"/>
      </dxf>
    </rfmt>
    <rfmt sheetId="2" sqref="M123" start="0" length="0">
      <dxf>
        <font>
          <b val="0"/>
          <name val="Times New Roman"/>
          <scheme val="none"/>
        </font>
        <numFmt numFmtId="4" formatCode="#,##0.00"/>
      </dxf>
    </rfmt>
  </rrc>
  <rrc rId="12709" sId="2" ref="A123:XFD123" action="deleteRow">
    <rfmt sheetId="2" xfDxf="1" sqref="A123:XFD123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3" t="inlineStr">
        <is>
          <t>Фонд оплаты труда учреждений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111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231595.3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229560.1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2035.1999999999825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0.9912122568981323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font>
          <b val="0"/>
          <name val="Times New Roman"/>
          <scheme val="none"/>
        </font>
        <numFmt numFmtId="4" formatCode="#,##0.00"/>
      </dxf>
    </rfmt>
    <rfmt sheetId="2" sqref="M123" start="0" length="0">
      <dxf>
        <font>
          <b val="0"/>
          <name val="Times New Roman"/>
          <scheme val="none"/>
        </font>
        <numFmt numFmtId="4" formatCode="#,##0.00"/>
      </dxf>
    </rfmt>
  </rrc>
  <rrc rId="12710" sId="2" ref="A123:XFD123" action="deleteRow">
    <rfmt sheetId="2" xfDxf="1" sqref="A123:XFD1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3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5235.3999999999996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5156.8999999999996</v>
      </nc>
      <ndxf>
        <font>
          <color auto="1"/>
          <name val="Times New Roman"/>
          <scheme val="none"/>
        </font>
        <numFmt numFmtId="167" formatCode="#,##0.0"/>
        <alignment horizontal="right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2" dxf="1" numFmtId="4">
      <nc r="I123">
        <v>78.5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0.98500592122855946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numFmt numFmtId="4" formatCode="#,##0.00"/>
      </dxf>
    </rfmt>
    <rfmt sheetId="2" sqref="M123" start="0" length="0">
      <dxf>
        <numFmt numFmtId="4" formatCode="#,##0.00"/>
      </dxf>
    </rfmt>
  </rrc>
  <rrc rId="12711" sId="2" ref="A123:XFD123" action="deleteRow">
    <rfmt sheetId="2" xfDxf="1" sqref="A123:XFD1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3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67789.600000000006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62419.7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5369.9000000000087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0.92078578425009139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numFmt numFmtId="4" formatCode="#,##0.00"/>
      </dxf>
    </rfmt>
    <rfmt sheetId="2" sqref="M123" start="0" length="0">
      <dxf>
        <numFmt numFmtId="4" formatCode="#,##0.00"/>
      </dxf>
    </rfmt>
  </rrc>
  <rrc rId="12712" sId="2" ref="A123:XFD123" action="deleteRow">
    <rfmt sheetId="2" xfDxf="1" sqref="A123:XFD1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3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89712.5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70775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18937.500000000007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0.78890901490873622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numFmt numFmtId="4" formatCode="#,##0.00"/>
      </dxf>
    </rfmt>
    <rfmt sheetId="2" sqref="M123" start="0" length="0">
      <dxf>
        <numFmt numFmtId="4" formatCode="#,##0.00"/>
      </dxf>
    </rfmt>
  </rrc>
  <rrc rId="12713" sId="2" ref="A123:XFD123" action="deleteRow">
    <rfmt sheetId="2" xfDxf="1" sqref="A123:XFD123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3" t="inlineStr">
        <is>
          <t>Иные закупки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240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89712.5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70775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18937.500000000007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0.78890901490873622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font>
          <b val="0"/>
          <name val="Times New Roman"/>
          <scheme val="none"/>
        </font>
        <numFmt numFmtId="4" formatCode="#,##0.00"/>
      </dxf>
    </rfmt>
    <rfmt sheetId="2" sqref="M123" start="0" length="0">
      <dxf>
        <font>
          <b val="0"/>
          <name val="Times New Roman"/>
          <scheme val="none"/>
        </font>
        <numFmt numFmtId="4" formatCode="#,##0.00"/>
      </dxf>
    </rfmt>
  </rrc>
  <rrc rId="12714" sId="2" ref="A123:XFD123" action="deleteRow">
    <rfmt sheetId="2" xfDxf="1" sqref="A123:XFD123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3" t="inlineStr">
        <is>
          <t>Прочая закупка товаров, работ и услуг для обеспечения государственных (муниципальных) нужд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244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81298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66059.399999999994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15238.600000000006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0.81255873453221472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font>
          <b val="0"/>
          <name val="Times New Roman"/>
          <scheme val="none"/>
        </font>
        <numFmt numFmtId="4" formatCode="#,##0.00"/>
      </dxf>
    </rfmt>
    <rfmt sheetId="2" sqref="M123" start="0" length="0">
      <dxf>
        <font>
          <b val="0"/>
          <name val="Times New Roman"/>
          <scheme val="none"/>
        </font>
        <numFmt numFmtId="4" formatCode="#,##0.00"/>
      </dxf>
    </rfmt>
  </rrc>
  <rrc rId="12715" sId="2" ref="A123:XFD123" action="deleteRow">
    <rfmt sheetId="2" xfDxf="1" sqref="A123:XFD1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3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8414.5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4715.6000000000004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3698.8999999999996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0.56041357181056517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numFmt numFmtId="4" formatCode="#,##0.00"/>
      </dxf>
    </rfmt>
    <rfmt sheetId="2" sqref="M123" start="0" length="0">
      <dxf>
        <numFmt numFmtId="4" formatCode="#,##0.00"/>
      </dxf>
    </rfmt>
  </rrc>
  <rrc rId="12716" sId="2" ref="A123:XFD123" action="deleteRow">
    <rfmt sheetId="2" xfDxf="1" sqref="A123:XFD123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3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87.7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87.6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0.10000000000000853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0.99885974914481179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numFmt numFmtId="4" formatCode="#,##0.00"/>
      </dxf>
    </rfmt>
    <rfmt sheetId="2" sqref="M123" start="0" length="0">
      <dxf>
        <numFmt numFmtId="4" formatCode="#,##0.00"/>
      </dxf>
    </rfmt>
  </rrc>
  <rrc rId="12717" sId="2" ref="A123:XFD123" action="deleteRow">
    <rfmt sheetId="2" xfDxf="1" sqref="A123:XFD123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3" t="inlineStr">
        <is>
          <t>Социальные выплаты гражданам, кроме публичных нормативных социальных выплат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320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87.7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87.6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0.10000000000000853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0.99885974914481179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font>
          <b val="0"/>
          <name val="Times New Roman"/>
          <scheme val="none"/>
        </font>
        <numFmt numFmtId="4" formatCode="#,##0.00"/>
      </dxf>
    </rfmt>
    <rfmt sheetId="2" sqref="M123" start="0" length="0">
      <dxf>
        <font>
          <b val="0"/>
          <name val="Times New Roman"/>
          <scheme val="none"/>
        </font>
        <numFmt numFmtId="4" formatCode="#,##0.00"/>
      </dxf>
    </rfmt>
  </rrc>
  <rrc rId="12718" sId="2" ref="A123:XFD123" action="deleteRow">
    <rfmt sheetId="2" xfDxf="1" sqref="A123:XFD123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3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321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87.7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87.6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0.10000000000000853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0.99885974914481179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font>
          <b val="0"/>
          <name val="Times New Roman"/>
          <scheme val="none"/>
        </font>
        <numFmt numFmtId="4" formatCode="#,##0.00"/>
      </dxf>
    </rfmt>
    <rfmt sheetId="2" sqref="M123" start="0" length="0">
      <dxf>
        <font>
          <b val="0"/>
          <name val="Times New Roman"/>
          <scheme val="none"/>
        </font>
        <numFmt numFmtId="4" formatCode="#,##0.00"/>
      </dxf>
    </rfmt>
  </rrc>
  <rrc rId="12719" sId="2" ref="A123:XFD123" action="deleteRow">
    <rfmt sheetId="2" xfDxf="1" sqref="A123:XFD123" start="0" length="0">
      <dxf>
        <font>
          <b/>
          <name val="Times New Roman"/>
          <scheme val="none"/>
        </font>
        <alignment vertical="center" wrapText="1" readingOrder="0"/>
      </dxf>
    </rfmt>
    <rcc rId="0" sId="2" s="1" dxf="1">
      <nc r="A123" t="inlineStr">
        <is>
          <t>Иные бюджетные ассигнования</t>
        </is>
      </nc>
      <ndxf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800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53.1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25.2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27.900000000000002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0.47457627118644063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font>
          <b val="0"/>
          <name val="Times New Roman"/>
          <scheme val="none"/>
        </font>
        <numFmt numFmtId="4" formatCode="#,##0.00"/>
      </dxf>
    </rfmt>
    <rfmt sheetId="2" sqref="M123" start="0" length="0">
      <dxf>
        <font>
          <b val="0"/>
          <name val="Times New Roman"/>
          <scheme val="none"/>
        </font>
        <numFmt numFmtId="4" formatCode="#,##0.00"/>
      </dxf>
    </rfmt>
  </rrc>
  <rrc rId="12720" sId="2" ref="A123:XFD123" action="deleteRow">
    <rfmt sheetId="2" xfDxf="1" sqref="A123:XFD123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3" t="inlineStr">
        <is>
          <t>Уплата налогов, сборов и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850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53.1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25.2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27.900000000000002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0.47457627118644063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font>
          <b val="0"/>
          <name val="Times New Roman"/>
          <scheme val="none"/>
        </font>
        <numFmt numFmtId="4" formatCode="#,##0.00"/>
      </dxf>
    </rfmt>
    <rfmt sheetId="2" sqref="M123" start="0" length="0">
      <dxf>
        <font>
          <b val="0"/>
          <name val="Times New Roman"/>
          <scheme val="none"/>
        </font>
        <numFmt numFmtId="4" formatCode="#,##0.00"/>
      </dxf>
    </rfmt>
  </rrc>
  <rrc rId="12721" sId="2" ref="A123:XFD123" action="deleteRow">
    <rfmt sheetId="2" xfDxf="1" sqref="A123:XFD123" start="0" length="0">
      <dxf>
        <font>
          <b/>
          <name val="Times New Roman"/>
          <scheme val="none"/>
        </font>
        <alignment vertical="center" wrapText="1" readingOrder="0"/>
      </dxf>
    </rfmt>
    <rcc rId="0" sId="2" dxf="1">
      <nc r="A123" t="inlineStr">
        <is>
          <t>Уплата прочих налогов, сборов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3">
        <v>200</v>
      </nc>
      <ndxf>
        <font>
          <b val="0"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3" t="inlineStr">
        <is>
          <t>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3" t="inlineStr">
        <is>
          <t>0310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3" t="inlineStr">
        <is>
          <t>00 0 00 00000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3" t="inlineStr">
        <is>
          <t>852</t>
        </is>
      </nc>
      <ndxf>
        <font>
          <b val="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3">
        <v>53.1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3">
        <v>25.2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23">
        <v>27.900000000000002</v>
      </nc>
      <ndxf>
        <font>
          <b val="0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23">
        <v>0.47457627118644063</v>
      </nc>
      <ndxf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23" start="0" length="0">
      <dxf>
        <font>
          <b val="0"/>
          <name val="Times New Roman"/>
          <scheme val="none"/>
        </font>
        <numFmt numFmtId="4" formatCode="#,##0.00"/>
        <fill>
          <patternFill patternType="solid">
            <bgColor theme="6" tint="0.59999389629810485"/>
          </patternFill>
        </fill>
      </dxf>
    </rfmt>
    <rfmt sheetId="2" sqref="L123" start="0" length="0">
      <dxf>
        <font>
          <b val="0"/>
          <name val="Times New Roman"/>
          <scheme val="none"/>
        </font>
        <numFmt numFmtId="4" formatCode="#,##0.00"/>
      </dxf>
    </rfmt>
    <rfmt sheetId="2" sqref="M123" start="0" length="0">
      <dxf>
        <font>
          <b val="0"/>
          <name val="Times New Roman"/>
          <scheme val="none"/>
        </font>
        <numFmt numFmtId="4" formatCode="#,##0.00"/>
      </dxf>
    </rfmt>
  </rrc>
  <rrc rId="12722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0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68993.099999999991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68654.3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338.79999999999745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0.99508936400886483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23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0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68993.099999999991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68654.3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338.79999999999745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0.99508936400886483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24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0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53124.1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53090.400000000001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33.69999999999709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0.99936563631195641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25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0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1626.1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1613.1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13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0.9920054117212963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26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0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14242.9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13950.8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292.10000000000036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0.97949153613379292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27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0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33199.9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26081.800000000003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7118.1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0.78559875180346939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28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0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33199.9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26081.800000000003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7118.1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0.78559875180346939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29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0" t="inlineStr">
        <is>
          <t>Закупка товаров, работ и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17379.900000000001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13011.6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4368.3000000000011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0.74865793243919698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30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0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15820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13070.2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2749.7999999999993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0.82618204804045514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31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110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1146.7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1146.5999999999999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0.10000000000013642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0.99991279323275473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32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0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1146.7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10">
        <v>1146.5999999999999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10">
        <v>0.10000000000013642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0.99991279323275473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33" sId="2" ref="A110:XFD110" action="deleteRow">
    <rfmt sheetId="2" xfDxf="1" sqref="A110:XFD110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10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0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0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10" t="inlineStr">
        <is>
          <t>0309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10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10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10">
        <v>1146.7</v>
      </nc>
      <ndxf>
        <font>
          <color auto="1"/>
          <name val="Times New Roman"/>
          <scheme val="none"/>
        </font>
        <numFmt numFmtId="167" formatCode="#,##0.0"/>
        <alignment horizontal="right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2" dxf="1" numFmtId="4">
      <nc r="H110">
        <v>1146.5999999999999</v>
      </nc>
      <ndxf>
        <font>
          <color auto="1"/>
          <name val="Times New Roman"/>
          <scheme val="none"/>
        </font>
        <numFmt numFmtId="167" formatCode="#,##0.0"/>
        <alignment horizontal="right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2" dxf="1" numFmtId="4">
      <nc r="I110">
        <v>0.10000000000013642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10">
        <v>0.99991279323275473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10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10" start="0" length="0">
      <dxf>
        <numFmt numFmtId="4" formatCode="#,##0.00"/>
      </dxf>
    </rfmt>
    <rfmt sheetId="2" sqref="M110" start="0" length="0">
      <dxf>
        <numFmt numFmtId="4" formatCode="#,##0.00"/>
      </dxf>
    </rfmt>
  </rrc>
  <rrc rId="12734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412073.2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392829.30000000005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19243.900000000009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0.95329980207400056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</rrc>
  <rrc rId="12735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Расходы на выплаты персоналу казенных учреждений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110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274585.2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262227.90000000002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12357.30000000001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0.9549964819662532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36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Фонд оплаты труда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111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210193.2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202148.6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8044.6000000000058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0.96172759156813825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37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Иные выплаты персоналу учреждений,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112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6240.1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5799.1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441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0.92932805564013399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38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 xml:space="preserve">Взносы по обязательному социальному страхованию на выплаты по оплате труда работников и иные выплаты работникам учреждений 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119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58151.9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54280.2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3871.7000000000044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0.93342092003872612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39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137488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130601.4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6886.6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0.94991126498312572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40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105874.3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102202.3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3672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0.96531736219271347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41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2974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1827.9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1146.0999999999999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0.6146267652992603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42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28639.7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26571.200000000001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2068.5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0.92777508144289222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43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278733.19999999995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228956.69999999998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49776.500000000007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0.82141883349382139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44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278733.19999999995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228956.69999999998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49776.500000000007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0.82141883349382139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45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29452.1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4214.5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25237.599999999999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0.14309675710730305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46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245946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221850.4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24095.600000000006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0.9020289006529888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47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3335.1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2891.8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443.29999999999973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0.86708044736289769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48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5883.3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5713.2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170.10000000000036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0.97108765488756299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49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5883.3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5713.2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170.10000000000036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0.97108765488756299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50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5883.3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5713.2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170.10000000000036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0.97108765488756299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51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Капитальные вложения в объекты государственной (муниципальной) собственности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400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23954.9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11740.3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12214.600000000002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0.4901001465253455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52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Бюджетные инвестиции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410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23954.9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11740.3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12214.600000000002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0.4901001465253455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53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Бюджетные инвестиции в объекты капитального строительства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414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23954.9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11740.3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12214.600000000002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0.4901001465253455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54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Предоставление субсидий бюджетным, автономным учреждениям и иным некоммерческим организациям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600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881874.89999999991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859954.5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21920.399999999907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0.9751434131984027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55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Субсидии бюджетным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610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849497.2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833159.5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16337.69999999991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0.98076780005867004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56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611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792940.7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776612.8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16327.899999999907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0.97940842234482361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57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Субсидии бюджетным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612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56556.5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56546.7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9.8000000000029104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0.99982672195061573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58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Субсидии автономным учреждениям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620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32377.699999999997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26795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5582.6999999999971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0.82757576974275515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59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  </is>
      </nc>
      <ndxf>
        <font>
          <i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621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21254.799999999999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17641.400000000001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3613.3999999999978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0.8299960479515216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60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Субсидии автономным учреждениям на иные цели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622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11122.9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9153.6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1969.2999999999993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0.82295084914905292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61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71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461507.9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9462.1999999999989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452045.7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2.0502790959808052E-2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62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810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7156.5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1952.1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5204.3999999999996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0.27277300356319428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63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811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2234.3000000000002</v>
      </nc>
      <ndxf>
        <font>
          <color auto="1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1952.1</v>
      </nc>
      <ndxf>
        <font>
          <color auto="1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282.20000000000027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0.87369645974130594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64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813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4922.2</v>
      </nc>
      <ndxf>
        <font>
          <color auto="1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0</v>
      </nc>
      <ndxf>
        <font>
          <color auto="1"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4922.2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65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6250.1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5182.3999999999996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1067.7000000000007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0.82917073326826762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66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168" formatCode="?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6250.1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5182.3999999999996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1067.7000000000007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0.82917073326826762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67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2440.9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2327.6999999999998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113.20000000000027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0.9536236634028431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68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Уплата прочих налогов, сборов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852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221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108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113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0.48868778280542985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69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Уплата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2219.9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2219.6999999999998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0.20000000000027285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0.99990990585161477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70" sId="2" ref="A71:XFD71" action="deleteRow">
    <rfmt sheetId="2" xfDxf="1" sqref="A71:XFD7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71" t="inlineStr">
        <is>
          <t>Резервные средства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7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71" t="inlineStr">
        <is>
          <t>0113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7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71" t="inlineStr">
        <is>
          <t>870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71">
        <v>445660.4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71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71">
        <v>445660.4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71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7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71" start="0" length="0">
      <dxf>
        <numFmt numFmtId="4" formatCode="#,##0.00"/>
      </dxf>
    </rfmt>
    <rfmt sheetId="2" sqref="M71" start="0" length="0">
      <dxf>
        <numFmt numFmtId="4" formatCode="#,##0.00"/>
      </dxf>
    </rfmt>
  </rrc>
  <rrc rId="12771" sId="2" ref="A68:XFD68" action="deleteRow">
    <rfmt sheetId="2" xfDxf="1" sqref="A68:XFD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68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6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6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68" t="inlineStr">
        <is>
          <t>0111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6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68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68">
        <v>13260.2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68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8">
        <v>13260.2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68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68" start="0" length="0">
      <dxf>
        <numFmt numFmtId="4" formatCode="#,##0.00"/>
      </dxf>
    </rfmt>
    <rfmt sheetId="2" sqref="M68" start="0" length="0">
      <dxf>
        <numFmt numFmtId="4" formatCode="#,##0.00"/>
      </dxf>
    </rfmt>
  </rrc>
  <rrc rId="12772" sId="2" ref="A68:XFD68" action="deleteRow">
    <rfmt sheetId="2" xfDxf="1" sqref="A68:XFD6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68" t="inlineStr">
        <is>
          <t>Резервные средства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6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6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68" t="inlineStr">
        <is>
          <t>0111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6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68" t="inlineStr">
        <is>
          <t>870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68">
        <v>13260.2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68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68">
        <v>13260.2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68">
        <v>0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6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68" start="0" length="0">
      <dxf>
        <numFmt numFmtId="4" formatCode="#,##0.00"/>
      </dxf>
    </rfmt>
    <rfmt sheetId="2" sqref="M68" start="0" length="0">
      <dxf>
        <numFmt numFmtId="4" formatCode="#,##0.00"/>
      </dxf>
    </rfmt>
  </rrc>
  <rrc rId="12773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160023.59999999998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157618.70000000001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2404.8999999999978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0.98497159169022586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</rrc>
  <rrc rId="12774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160023.59999999998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157618.70000000001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2404.8999999999978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0.98497159169022586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75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123296.7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123250.7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46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0.99962691621105837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76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4866.8999999999996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4514.6000000000004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352.29999999999927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0.92761305964782526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77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31860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29853.4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2006.5999999999985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0.93701820464532337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78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22994.1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17071.300000000003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5922.8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0.74242088187839506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79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22994.1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17071.300000000003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5922.8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0.74242088187839506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80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13538.6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8617.6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4921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0.63652076285583448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81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8504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7758.8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745.19999999999982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0.91237064910630294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82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951.5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694.9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256.60000000000002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0.73032054650551759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83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295.89999999999998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295.8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9.9999999999965894E-2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0.99966204798918568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84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295.89999999999998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295.8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9.9999999999965894E-2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0.99966204798918568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85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295.89999999999998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295.8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9.9999999999965894E-2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0.99966204798918568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86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1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87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63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0</v>
      </nc>
      <ndxf>
        <font>
          <b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88" sId="2" ref="A51:XFD51" action="deleteRow">
    <rfmt sheetId="2" xfDxf="1" sqref="A51:XFD51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51" t="inlineStr">
        <is>
          <t>Уплата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0106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51">
        <v>63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51">
        <v>63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51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51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51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51" start="0" length="0">
      <dxf>
        <numFmt numFmtId="4" formatCode="#,##0.00"/>
      </dxf>
    </rfmt>
    <rfmt sheetId="2" sqref="M51" start="0" length="0">
      <dxf>
        <numFmt numFmtId="4" formatCode="#,##0.00"/>
      </dxf>
    </rfmt>
  </rrc>
  <rrc rId="12789" sId="2" ref="A47:XFD47" action="deleteRow">
    <rfmt sheetId="2" xfDxf="1" sqref="A47:XFD4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" t="inlineStr">
        <is>
          <t>0105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">
        <v>50.4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">
        <v>50.4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7" start="0" length="0">
      <dxf>
        <numFmt numFmtId="4" formatCode="#,##0.00"/>
      </dxf>
    </rfmt>
  </rrc>
  <rrc rId="12790" sId="2" ref="A47:XFD47" action="deleteRow">
    <rfmt sheetId="2" xfDxf="1" sqref="A47:XFD4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" t="inlineStr">
        <is>
          <t>0105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">
        <v>50.4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">
        <v>50.4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7" start="0" length="0">
      <dxf>
        <numFmt numFmtId="4" formatCode="#,##0.00"/>
      </dxf>
    </rfmt>
    <rfmt sheetId="2" sqref="M47" start="0" length="0">
      <dxf>
        <numFmt numFmtId="4" formatCode="#,##0.00"/>
      </dxf>
    </rfmt>
  </rrc>
  <rrc rId="12791" sId="2" ref="A47:XFD47" action="deleteRow">
    <rfmt sheetId="2" xfDxf="1" sqref="A47:XFD4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47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" t="inlineStr">
        <is>
          <t>0105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7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7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47">
        <v>50.4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47">
        <v>50.4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47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47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4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47" start="0" length="0">
      <dxf>
        <numFmt numFmtId="4" formatCode="#,##0.00"/>
      </dxf>
    </rfmt>
    <rfmt sheetId="2" sqref="M47" start="0" length="0">
      <dxf>
        <numFmt numFmtId="4" formatCode="#,##0.00"/>
      </dxf>
    </rfmt>
  </rrc>
  <rrc rId="12792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1045805.2000000001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927900.8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117904.40000000001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0.88725969234040913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</rrc>
  <rrc rId="12793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1045805.2000000001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927900.8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117904.40000000001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0.88725969234040913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794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811002.3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724710.3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86292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0.89359832888266777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795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27146.400000000001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19041.2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8105.2000000000007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0.7014263401408658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796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207656.5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184149.3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23507.200000000012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0.88679766826465811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797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105746.5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90018.900000000009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15727.599999999995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0.85127072763637579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798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105746.5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90018.900000000009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15727.599999999995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0.85127072763637579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799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Закупка товаров, работ, услуг в целях капитального ремонта государственного (муниципального) имущества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243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9462.1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5542.6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3919.5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0.58576848691093941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800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87947.7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77965.3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9982.3999999999942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0.88649617897909783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801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Закупка энергетических ресурсов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247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8336.7000000000007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6511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1825.7000000000007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0.78100447419242625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802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1600.7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1489.7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111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0.93065533828949831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803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Социальные выплаты гражданам, кроме публичных нормативных социальных выплат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320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830.7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719.7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111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0.86637775370169734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804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Пособия, компенсации и иные социальные выплаты гражданам, кроме публичных нормативных обязательств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321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830.7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719.7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111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0.86637775370169734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805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Премии и гранты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350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770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770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806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29" t="inlineStr">
        <is>
          <t>Иные бюджетные ассигнования</t>
        </is>
      </nc>
      <ndxf>
        <font>
          <b/>
          <sz val="11"/>
          <color theme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4969.6000000000004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4969.3999999999996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0.2000000000007276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0.99995975531229864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807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Уплата налогов, сборов и иных платежей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850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4969.6000000000004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4969.3999999999996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0.2000000000007276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0.99995975531229864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808" sId="2" ref="A29:XFD29" action="deleteRow">
    <rfmt sheetId="2" xfDxf="1" sqref="A29:XFD2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9" t="inlineStr">
        <is>
          <t>Уплата иных платежей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0104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9" t="inlineStr">
        <is>
          <t>853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9">
        <v>4969.6000000000004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9">
        <v>4969.3999999999996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29">
        <v>0.2000000000007276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29">
        <v>0.99995975531229864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2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29" start="0" length="0">
      <dxf>
        <numFmt numFmtId="4" formatCode="#,##0.00"/>
      </dxf>
    </rfmt>
    <rfmt sheetId="2" sqref="M29" start="0" length="0">
      <dxf>
        <numFmt numFmtId="4" formatCode="#,##0.00"/>
      </dxf>
    </rfmt>
  </rrc>
  <rrc rId="12809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147827.1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140766.9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7060.2000000000116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0.9522401508248487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10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147827.1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140766.9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7060.1999999999953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0.9522401508248487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11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116755.5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111835.1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4920.3999999999942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0.95785723156510838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12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3990.5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3267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723.5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0.8186943991980955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13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123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313.60000000000002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313.5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0.10000000000002274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0.99968112244897955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14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26767.5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25351.3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1416.2000000000007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0.94709255627159794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15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Закупка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200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13362.6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10338.200000000001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3024.3999999999996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0.77366680137099075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16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Иные закупки товаров, работ и услуг для обеспечения государственных (муниципальных) нужд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240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13362.6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10338.200000000001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3024.3999999999996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0.77366680137099075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17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Прочая закупка товаров, работ и услуг для обеспечения государственных (муниципальных) нужд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244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13362.6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10338.200000000001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3024.3999999999996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0.77366680137099075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18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Социальное обеспечение и 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300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114.9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114.9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19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Иные выплаты населению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360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114.9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114.9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20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Иные бюджетные ассигнования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800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21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Исполнение судебных актов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830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73.5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0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22" sId="2" ref="A14:XFD14" action="deleteRow">
    <rfmt sheetId="2" xfDxf="1" sqref="A14:XFD14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4" t="inlineStr">
        <is>
  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0103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4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4" t="inlineStr">
        <is>
          <t>831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4">
        <v>73.5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4">
        <v>73.5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14">
        <v>0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14">
        <v>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14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14" start="0" length="0">
      <dxf>
        <numFmt numFmtId="4" formatCode="#,##0.00"/>
      </dxf>
    </rfmt>
    <rfmt sheetId="2" sqref="M14" start="0" length="0">
      <dxf>
        <numFmt numFmtId="4" formatCode="#,##0.00"/>
      </dxf>
    </rfmt>
  </rrc>
  <rrc rId="12823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15118.099999999999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14576.1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">
        <v>542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9">
        <v>0.96414893405917423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9" start="0" length="0">
      <dxf>
        <numFmt numFmtId="4" formatCode="#,##0.00"/>
      </dxf>
    </rfmt>
    <rfmt sheetId="2" sqref="M9" start="0" length="0">
      <dxf>
        <numFmt numFmtId="4" formatCode="#,##0.00"/>
      </dxf>
    </rfmt>
  </rrc>
  <rrc rId="12824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Расходы на выплаты персоналу государственных (муниципальных) органов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120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15118.099999999999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14576.1</v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">
        <v>542</v>
      </nc>
      <ndxf>
        <font>
          <b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9">
        <v>0.96414893405917423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9" start="0" length="0">
      <dxf>
        <numFmt numFmtId="4" formatCode="#,##0.00"/>
      </dxf>
    </rfmt>
    <rfmt sheetId="2" sqref="M9" start="0" length="0">
      <dxf>
        <numFmt numFmtId="4" formatCode="#,##0.00"/>
      </dxf>
    </rfmt>
  </rrc>
  <rrc rId="12825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Фонд оплаты труда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121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12824.4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12464.7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">
        <v>359.69999999999891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9">
        <v>0.97195190418265187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9" start="0" length="0">
      <dxf>
        <numFmt numFmtId="4" formatCode="#,##0.00"/>
      </dxf>
    </rfmt>
    <rfmt sheetId="2" sqref="M9" start="0" length="0">
      <dxf>
        <numFmt numFmtId="4" formatCode="#,##0.00"/>
      </dxf>
    </rfmt>
  </rrc>
  <rrc rId="12826" sId="2" ref="A9:XFD9" action="deleteRow">
    <rfmt sheetId="2" xfDxf="1" sqref="A9:XFD9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9" t="inlineStr">
        <is>
    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9" t="inlineStr">
        <is>
          <t>0102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9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9" t="inlineStr">
        <is>
          <t>129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9">
        <v>2293.6999999999998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9">
        <v>2111.4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I9">
        <v>182.29999999999973</v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4">
      <nc r="J9">
        <v>0.92052142826001671</v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K9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L9" start="0" length="0">
      <dxf>
        <numFmt numFmtId="4" formatCode="#,##0.00"/>
      </dxf>
    </rfmt>
    <rfmt sheetId="2" sqref="M9" start="0" length="0">
      <dxf>
        <numFmt numFmtId="4" formatCode="#,##0.00"/>
      </dxf>
    </rfmt>
  </rrc>
  <rrc rId="12827" sId="2" ref="A58:XFD58" action="deleteRow">
    <rfmt sheetId="2" xfDxf="1" sqref="A58:XFD58" start="0" length="0">
      <dxf>
        <font>
          <name val="Times New Roman"/>
          <scheme val="none"/>
        </font>
        <alignment vertical="center" wrapText="1" readingOrder="0"/>
      </dxf>
    </rfmt>
    <rfmt sheetId="2" sqref="A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8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8" start="0" length="0">
      <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8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8" start="0" length="0">
      <dxf>
        <font>
          <b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8" sId="2" ref="A58:XFD58" action="deleteRow">
    <rfmt sheetId="2" xfDxf="1" sqref="A58:XFD58" start="0" length="0">
      <dxf>
        <font>
          <b/>
          <sz val="12"/>
          <name val="Times New Roman"/>
          <scheme val="none"/>
        </font>
        <alignment vertical="center" wrapText="1" readingOrder="0"/>
      </dxf>
    </rfmt>
    <rcc rId="0" sId="2" s="1" dxf="1">
      <nc r="A58" t="inlineStr">
        <is>
          <t>Кредиторская задолженность</t>
        </is>
      </nc>
      <ndxf>
        <font>
          <sz val="11"/>
          <color theme="1"/>
          <name val="Times New Roman"/>
          <scheme val="none"/>
        </font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8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8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8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8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8" start="0" length="0">
      <dxf>
        <font>
          <sz val="12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8" start="0" length="0">
      <dxf>
        <font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58">
        <v>106991.9</v>
      </nc>
      <ndxf>
        <font>
          <sz val="12"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8" start="0" length="0">
      <dxf>
        <font>
          <sz val="12"/>
          <name val="Times New Roman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8" start="0" length="0">
      <dxf>
        <font>
          <sz val="12"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29" sId="2" ref="A58:XFD58" action="deleteRow">
    <undo index="0" exp="area" ref3D="1" dr="$A$1:$J$58" dn="Z_EC1DDABA_87E5_4CA0_BDFA_3176D5C21D42_.wvu.PrintArea" sId="2"/>
    <undo index="0" exp="area" ref3D="1" dr="$A$1:$J$58" dn="Z_DE0F5E73_EF4C_476D_B6AE_BFEFF57E867A_.wvu.PrintArea" sId="2"/>
    <undo index="0" exp="area" ref3D="1" dr="$A$1:$J$58" dn="Область_печати" sId="2"/>
    <undo index="0" exp="area" ref3D="1" dr="$A$1:$J$58" dn="Z_F8C4027D_D6CA_4157_8FAE_71E83CC44D4D_.wvu.PrintArea" sId="2"/>
    <undo index="0" exp="area" ref3D="1" dr="$A$1:$J$58" dn="Z_B1E9D3A3_6A2B_4E76_A163_C3C5D3CBC4BC_.wvu.PrintArea" sId="2"/>
    <undo index="0" exp="area" ref3D="1" dr="$A$1:$J$58" dn="Z_34FCE91F_37BB_4E1C_80D8_8DC0E1239857_.wvu.PrintArea" sId="2"/>
    <undo index="0" exp="area" ref3D="1" dr="$A$1:$J$58" dn="Z_354784A5_404C_43C6_9215_508293194394_.wvu.PrintArea" sId="2"/>
    <undo index="0" exp="area" ref3D="1" dr="$A$1:$J$58" dn="Z_8F1248FC_EA8E_4DC7_8B97_6406CD1514A9_.wvu.PrintArea" sId="2"/>
    <undo index="0" exp="area" ref3D="1" dr="$A$1:$J$58" dn="Z_87167B54_14FD_40B4_B520_8ADAF9DCA900_.wvu.PrintArea" sId="2"/>
    <undo index="0" exp="area" ref3D="1" dr="$A$1:$J$58" dn="Z_B358A58E_8635_4813_99A2_4F1FD4FD075C_.wvu.PrintArea" sId="2"/>
    <rfmt sheetId="2" xfDxf="1" sqref="A58:XFD58" start="0" length="0">
      <dxf>
        <font>
          <name val="Times New Roman"/>
          <scheme val="none"/>
        </font>
        <alignment vertical="center" wrapText="1" readingOrder="0"/>
      </dxf>
    </rfmt>
    <rcc rId="0" sId="2" s="1" dxf="1">
      <nc r="A58" t="inlineStr">
        <is>
          <t>Дебиторская задолженность</t>
        </is>
      </nc>
      <ndxf>
        <font>
          <b/>
          <sz val="11"/>
          <color theme="1"/>
          <name val="Times New Roman"/>
          <scheme val="none"/>
        </font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8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H58">
        <v>342424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8" start="0" length="0">
      <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8" start="0" length="0">
      <dxf>
        <font>
          <b/>
          <name val="Times New Roman"/>
          <scheme val="none"/>
        </font>
        <numFmt numFmtId="165" formatCode="0.0%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0" sId="2" ref="B1:B1048576" action="deleteCol">
    <undo index="0" exp="area" ref3D="1" dr="$A$4:$XFD$5" dn="Z_EC1DDABA_87E5_4CA0_BDFA_3176D5C21D42_.wvu.PrintTitles" sId="2"/>
    <undo index="0" exp="area" ref3D="1" dr="$A$4:$XFD$5" dn="Заголовки_для_печати" sId="2"/>
    <undo index="0" exp="area" ref3D="1" dr="$A$4:$XFD$5" dn="Z_B358A58E_8635_4813_99A2_4F1FD4FD075C_.wvu.PrintTitles" sId="2"/>
    <undo index="0" exp="area" ref3D="1" dr="$A$4:$XFD$5" dn="Z_F8C4027D_D6CA_4157_8FAE_71E83CC44D4D_.wvu.PrintTitles" sId="2"/>
    <undo index="0" exp="area" ref3D="1" dr="$A$4:$XFD$5" dn="Z_DE0F5E73_EF4C_476D_B6AE_BFEFF57E867A_.wvu.PrintTitles" sId="2"/>
    <undo index="0" exp="area" ref3D="1" dr="$A$4:$XFD$5" dn="Z_B1E9D3A3_6A2B_4E76_A163_C3C5D3CBC4BC_.wvu.PrintTitles" sId="2"/>
    <undo index="0" exp="area" ref3D="1" dr="$A$4:$XFD$5" dn="Z_A4D09F0F_4C69_4056_BD3D_99C01656B021_.wvu.PrintTitles" sId="2"/>
    <undo index="0" exp="area" ref3D="1" dr="$A$4:$XFD$5" dn="Z_34FCE91F_37BB_4E1C_80D8_8DC0E1239857_.wvu.PrintTitles" sId="2"/>
    <undo index="0" exp="area" ref3D="1" dr="$A$4:$XFD$5" dn="Z_6943B490_3070_4625_8DEE_85B509FE6D1B_.wvu.PrintTitles" sId="2"/>
    <undo index="0" exp="area" ref3D="1" dr="$A$4:$XFD$5" dn="Z_354784A5_404C_43C6_9215_508293194394_.wvu.PrintTitles" sId="2"/>
    <undo index="0" exp="area" ref3D="1" dr="$A$4:$XFD$5" dn="Z_87167B54_14FD_40B4_B520_8ADAF9DCA900_.wvu.PrintTitles" sId="2"/>
    <undo index="0" exp="area" ref3D="1" dr="$A$4:$XFD$5" dn="Z_8F1248FC_EA8E_4DC7_8B97_6406CD1514A9_.wvu.PrintTitles" sId="2"/>
    <rfmt sheetId="2" xfDxf="1" sqref="B1:B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B1" start="0" length="0">
      <dxf>
        <font>
          <b/>
          <sz val="15"/>
          <name val="Times New Roman"/>
          <scheme val="none"/>
        </font>
        <alignment readingOrder="0"/>
      </dxf>
    </rfmt>
    <rfmt sheetId="2" sqref="B2" start="0" length="0">
      <dxf>
        <font>
          <b/>
          <sz val="15"/>
          <name val="Times New Roman"/>
          <scheme val="none"/>
        </font>
      </dxf>
    </rfmt>
    <rcc rId="0" sId="2" dxf="1">
      <nc r="B3" t="inlineStr">
        <is>
          <t>Код строки</t>
        </is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">
        <v>2</v>
      </nc>
      <ndxf>
        <font>
          <sz val="8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">
        <v>200</v>
      </nc>
      <n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9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3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4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5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6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7">
        <v>450</v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831" sId="2" ref="B1:B1048576" action="deleteCol">
    <undo index="0" exp="area" ref3D="1" dr="$A$4:$XFD$5" dn="Z_EC1DDABA_87E5_4CA0_BDFA_3176D5C21D42_.wvu.PrintTitles" sId="2"/>
    <undo index="0" exp="area" ref3D="1" dr="$A$4:$XFD$5" dn="Заголовки_для_печати" sId="2"/>
    <undo index="0" exp="area" ref3D="1" dr="$A$4:$XFD$5" dn="Z_B358A58E_8635_4813_99A2_4F1FD4FD075C_.wvu.PrintTitles" sId="2"/>
    <undo index="0" exp="area" ref3D="1" dr="$A$4:$XFD$5" dn="Z_F8C4027D_D6CA_4157_8FAE_71E83CC44D4D_.wvu.PrintTitles" sId="2"/>
    <undo index="0" exp="area" ref3D="1" dr="$A$4:$XFD$5" dn="Z_DE0F5E73_EF4C_476D_B6AE_BFEFF57E867A_.wvu.PrintTitles" sId="2"/>
    <undo index="0" exp="area" ref3D="1" dr="$A$4:$XFD$5" dn="Z_B1E9D3A3_6A2B_4E76_A163_C3C5D3CBC4BC_.wvu.PrintTitles" sId="2"/>
    <undo index="0" exp="area" ref3D="1" dr="$A$4:$XFD$5" dn="Z_A4D09F0F_4C69_4056_BD3D_99C01656B021_.wvu.PrintTitles" sId="2"/>
    <undo index="0" exp="area" ref3D="1" dr="$A$4:$XFD$5" dn="Z_34FCE91F_37BB_4E1C_80D8_8DC0E1239857_.wvu.PrintTitles" sId="2"/>
    <undo index="0" exp="area" ref3D="1" dr="$A$4:$XFD$5" dn="Z_6943B490_3070_4625_8DEE_85B509FE6D1B_.wvu.PrintTitles" sId="2"/>
    <undo index="0" exp="area" ref3D="1" dr="$A$4:$XFD$5" dn="Z_354784A5_404C_43C6_9215_508293194394_.wvu.PrintTitles" sId="2"/>
    <undo index="0" exp="area" ref3D="1" dr="$A$4:$XFD$5" dn="Z_87167B54_14FD_40B4_B520_8ADAF9DCA900_.wvu.PrintTitles" sId="2"/>
    <undo index="0" exp="area" ref3D="1" dr="$A$4:$XFD$5" dn="Z_8F1248FC_EA8E_4DC7_8B97_6406CD1514A9_.wvu.PrintTitles" sId="2"/>
    <rfmt sheetId="2" xfDxf="1" sqref="B1:B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B1" start="0" length="0">
      <dxf>
        <font>
          <b/>
          <sz val="15"/>
          <name val="Times New Roman"/>
          <scheme val="none"/>
        </font>
        <alignment readingOrder="0"/>
      </dxf>
    </rfmt>
    <rfmt sheetId="2" sqref="B2" start="0" length="0">
      <dxf>
        <font>
          <b/>
          <sz val="15"/>
          <name val="Times New Roman"/>
          <scheme val="none"/>
        </font>
      </dxf>
    </rfmt>
    <rcc rId="0" sId="2" dxf="1">
      <nc r="B3" t="inlineStr">
        <is>
          <t>Код расхода
по бюджетной классификации</t>
        </is>
      </nc>
      <ndxf>
        <font>
          <b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">
        <v>3</v>
      </nc>
      <ndxf>
        <font>
          <sz val="8"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" t="inlineStr">
        <is>
          <t>х</t>
        </is>
      </nc>
      <ndxf>
        <font>
          <b/>
          <sz val="12"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6" start="0" length="0">
      <dxf>
        <font>
          <sz val="12"/>
          <name val="Times New Roman"/>
          <scheme val="none"/>
        </font>
        <alignment horizontal="general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B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8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9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0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2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3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4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5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6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7" t="inlineStr">
        <is>
          <t>х</t>
        </is>
      </nc>
      <ndxf>
        <font>
          <b/>
          <name val="Times New Roman"/>
          <scheme val="none"/>
        </font>
        <alignment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2832" sId="2" ref="C1:C1048576" action="deleteCol">
    <undo index="0" exp="area" ref3D="1" dr="$A$4:$XFD$5" dn="Z_EC1DDABA_87E5_4CA0_BDFA_3176D5C21D42_.wvu.PrintTitles" sId="2"/>
    <undo index="0" exp="area" ref3D="1" dr="$A$4:$XFD$5" dn="Заголовки_для_печати" sId="2"/>
    <undo index="0" exp="area" ref3D="1" dr="$A$4:$XFD$5" dn="Z_B358A58E_8635_4813_99A2_4F1FD4FD075C_.wvu.PrintTitles" sId="2"/>
    <undo index="0" exp="area" ref3D="1" dr="$A$4:$XFD$5" dn="Z_F8C4027D_D6CA_4157_8FAE_71E83CC44D4D_.wvu.PrintTitles" sId="2"/>
    <undo index="0" exp="area" ref3D="1" dr="$A$4:$XFD$5" dn="Z_DE0F5E73_EF4C_476D_B6AE_BFEFF57E867A_.wvu.PrintTitles" sId="2"/>
    <undo index="0" exp="area" ref3D="1" dr="$A$4:$XFD$5" dn="Z_B1E9D3A3_6A2B_4E76_A163_C3C5D3CBC4BC_.wvu.PrintTitles" sId="2"/>
    <undo index="0" exp="area" ref3D="1" dr="$A$4:$XFD$5" dn="Z_A4D09F0F_4C69_4056_BD3D_99C01656B021_.wvu.PrintTitles" sId="2"/>
    <undo index="0" exp="area" ref3D="1" dr="$A$4:$XFD$5" dn="Z_34FCE91F_37BB_4E1C_80D8_8DC0E1239857_.wvu.PrintTitles" sId="2"/>
    <undo index="0" exp="area" ref3D="1" dr="$A$4:$XFD$5" dn="Z_6943B490_3070_4625_8DEE_85B509FE6D1B_.wvu.PrintTitles" sId="2"/>
    <undo index="0" exp="area" ref3D="1" dr="$A$4:$XFD$5" dn="Z_354784A5_404C_43C6_9215_508293194394_.wvu.PrintTitles" sId="2"/>
    <undo index="0" exp="area" ref3D="1" dr="$A$4:$XFD$5" dn="Z_87167B54_14FD_40B4_B520_8ADAF9DCA900_.wvu.PrintTitles" sId="2"/>
    <undo index="0" exp="area" ref3D="1" dr="$A$4:$XFD$5" dn="Z_8F1248FC_EA8E_4DC7_8B97_6406CD1514A9_.wvu.PrintTitles" sId="2"/>
    <rfmt sheetId="2" xfDxf="1" sqref="C1:C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C1" start="0" length="0">
      <dxf>
        <font>
          <b/>
          <sz val="15"/>
          <name val="Times New Roman"/>
          <scheme val="none"/>
        </font>
        <alignment readingOrder="0"/>
      </dxf>
    </rfmt>
    <rfmt sheetId="2" sqref="C2" start="0" length="0">
      <dxf>
        <font>
          <b/>
          <sz val="15"/>
          <name val="Times New Roman"/>
          <scheme val="none"/>
        </font>
      </dxf>
    </rfmt>
    <rfmt sheetId="2" sqref="C3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" start="0" length="0">
      <dxf>
        <font>
          <sz val="8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" start="0" length="0">
      <dxf>
        <font>
          <sz val="12"/>
          <name val="Times New Roman"/>
          <scheme val="none"/>
        </font>
        <alignment horizontal="general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C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9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3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4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5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6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57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3" sId="2" ref="C1:C1048576" action="deleteCol">
    <undo index="0" exp="area" ref3D="1" dr="$A$4:$XFD$5" dn="Z_EC1DDABA_87E5_4CA0_BDFA_3176D5C21D42_.wvu.PrintTitles" sId="2"/>
    <undo index="0" exp="area" ref3D="1" dr="$A$4:$XFD$5" dn="Заголовки_для_печати" sId="2"/>
    <undo index="0" exp="area" ref3D="1" dr="$A$4:$XFD$5" dn="Z_B358A58E_8635_4813_99A2_4F1FD4FD075C_.wvu.PrintTitles" sId="2"/>
    <undo index="0" exp="area" ref3D="1" dr="$A$4:$XFD$5" dn="Z_F8C4027D_D6CA_4157_8FAE_71E83CC44D4D_.wvu.PrintTitles" sId="2"/>
    <undo index="0" exp="area" ref3D="1" dr="$A$4:$XFD$5" dn="Z_DE0F5E73_EF4C_476D_B6AE_BFEFF57E867A_.wvu.PrintTitles" sId="2"/>
    <undo index="0" exp="area" ref3D="1" dr="$A$4:$XFD$5" dn="Z_B1E9D3A3_6A2B_4E76_A163_C3C5D3CBC4BC_.wvu.PrintTitles" sId="2"/>
    <undo index="0" exp="area" ref3D="1" dr="$A$4:$XFD$5" dn="Z_A4D09F0F_4C69_4056_BD3D_99C01656B021_.wvu.PrintTitles" sId="2"/>
    <undo index="0" exp="area" ref3D="1" dr="$A$4:$XFD$5" dn="Z_34FCE91F_37BB_4E1C_80D8_8DC0E1239857_.wvu.PrintTitles" sId="2"/>
    <undo index="0" exp="area" ref3D="1" dr="$A$4:$XFD$5" dn="Z_6943B490_3070_4625_8DEE_85B509FE6D1B_.wvu.PrintTitles" sId="2"/>
    <undo index="0" exp="area" ref3D="1" dr="$A$4:$XFD$5" dn="Z_354784A5_404C_43C6_9215_508293194394_.wvu.PrintTitles" sId="2"/>
    <undo index="0" exp="area" ref3D="1" dr="$A$4:$XFD$5" dn="Z_87167B54_14FD_40B4_B520_8ADAF9DCA900_.wvu.PrintTitles" sId="2"/>
    <undo index="0" exp="area" ref3D="1" dr="$A$4:$XFD$5" dn="Z_8F1248FC_EA8E_4DC7_8B97_6406CD1514A9_.wvu.PrintTitles" sId="2"/>
    <rfmt sheetId="2" xfDxf="1" sqref="C1:C1048576" start="0" length="0">
      <dxf>
        <font>
          <name val="Times New Roman"/>
          <scheme val="none"/>
        </font>
        <alignment horizontal="center" vertical="center" wrapText="1" readingOrder="0"/>
      </dxf>
    </rfmt>
    <rfmt sheetId="2" sqref="C1" start="0" length="0">
      <dxf>
        <font>
          <b/>
          <sz val="15"/>
          <name val="Times New Roman"/>
          <scheme val="none"/>
        </font>
        <alignment readingOrder="0"/>
      </dxf>
    </rfmt>
    <rfmt sheetId="2" sqref="C2" start="0" length="0">
      <dxf>
        <font>
          <b/>
          <sz val="15"/>
          <name val="Times New Roman"/>
          <scheme val="none"/>
        </font>
      </dxf>
    </rfmt>
    <rfmt sheetId="2" sqref="C3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" start="0" length="0">
      <dxf>
        <font>
          <sz val="8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b/>
          <sz val="12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" start="0" length="0">
      <dxf>
        <font>
          <sz val="12"/>
          <name val="Times New Roman"/>
          <scheme val="none"/>
        </font>
        <alignment horizontal="general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9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" start="0" length="0">
      <dxf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2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4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6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8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9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0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1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2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3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4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5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6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7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8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9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0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1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2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3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4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5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6" start="0" length="0">
      <dxf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7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8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9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0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1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2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3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4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6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7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8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9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0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1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2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3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4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5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6" start="0" length="0">
      <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7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4" sId="2" ref="E1:E1048576" action="deleteCol">
    <undo index="0" exp="area" ref3D="1" dr="$A$4:$XFD$5" dn="Z_EC1DDABA_87E5_4CA0_BDFA_3176D5C21D42_.wvu.PrintTitles" sId="2"/>
    <undo index="0" exp="area" ref3D="1" dr="$A$4:$XFD$5" dn="Заголовки_для_печати" sId="2"/>
    <undo index="0" exp="area" ref3D="1" dr="$A$4:$XFD$5" dn="Z_B358A58E_8635_4813_99A2_4F1FD4FD075C_.wvu.PrintTitles" sId="2"/>
    <undo index="0" exp="area" ref3D="1" dr="$A$4:$XFD$5" dn="Z_F8C4027D_D6CA_4157_8FAE_71E83CC44D4D_.wvu.PrintTitles" sId="2"/>
    <undo index="0" exp="area" ref3D="1" dr="$A$4:$XFD$5" dn="Z_DE0F5E73_EF4C_476D_B6AE_BFEFF57E867A_.wvu.PrintTitles" sId="2"/>
    <undo index="0" exp="area" ref3D="1" dr="$A$4:$XFD$5" dn="Z_B1E9D3A3_6A2B_4E76_A163_C3C5D3CBC4BC_.wvu.PrintTitles" sId="2"/>
    <undo index="0" exp="area" ref3D="1" dr="$A$4:$XFD$5" dn="Z_A4D09F0F_4C69_4056_BD3D_99C01656B021_.wvu.PrintTitles" sId="2"/>
    <undo index="0" exp="area" ref3D="1" dr="$A$4:$XFD$5" dn="Z_34FCE91F_37BB_4E1C_80D8_8DC0E1239857_.wvu.PrintTitles" sId="2"/>
    <undo index="0" exp="area" ref3D="1" dr="$A$4:$XFD$5" dn="Z_6943B490_3070_4625_8DEE_85B509FE6D1B_.wvu.PrintTitles" sId="2"/>
    <undo index="0" exp="area" ref3D="1" dr="$A$4:$XFD$5" dn="Z_354784A5_404C_43C6_9215_508293194394_.wvu.PrintTitles" sId="2"/>
    <undo index="0" exp="area" ref3D="1" dr="$A$4:$XFD$5" dn="Z_87167B54_14FD_40B4_B520_8ADAF9DCA900_.wvu.PrintTitles" sId="2"/>
    <undo index="0" exp="area" ref3D="1" dr="$A$4:$XFD$5" dn="Z_8F1248FC_EA8E_4DC7_8B97_6406CD1514A9_.wvu.PrintTitles" sId="2"/>
    <rfmt sheetId="2" xfDxf="1" sqref="E1:E1048576" start="0" length="0">
      <dxf>
        <font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wrapText="1" readingOrder="0"/>
      </dxf>
    </rfmt>
    <rfmt sheetId="2" sqref="E1" start="0" length="0">
      <dxf>
        <font>
          <b/>
          <sz val="15"/>
          <name val="Times New Roman"/>
          <scheme val="none"/>
        </font>
        <numFmt numFmtId="0" formatCode="General"/>
        <fill>
          <patternFill patternType="none">
            <bgColor indexed="65"/>
          </patternFill>
        </fill>
        <alignment readingOrder="0"/>
      </dxf>
    </rfmt>
    <rfmt sheetId="2" sqref="E2" start="0" length="0">
      <dxf>
        <font>
          <b/>
          <sz val="15"/>
          <name val="Times New Roman"/>
          <scheme val="none"/>
        </font>
        <fill>
          <patternFill patternType="none">
            <bgColor indexed="65"/>
          </patternFill>
        </fill>
      </dxf>
    </rfmt>
    <rcc rId="0" sId="2" dxf="1">
      <nc r="E3" t="inlineStr">
        <is>
          <t>Неисполненные назначения</t>
        </is>
      </nc>
      <ndxf>
        <font>
          <b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" t="inlineStr">
        <is>
          <t>6=4-5</t>
        </is>
      </nc>
      <ndxf>
        <font>
          <sz val="8"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">
        <v>3121394.3989999988</v>
      </nc>
      <ndxf>
        <font>
          <b/>
          <sz val="12"/>
          <name val="Times New Roman"/>
          <scheme val="none"/>
        </font>
        <numFmt numFmtId="167" formatCode="#,##0.0"/>
        <fill>
          <patternFill patternType="none">
            <bgColor indexed="65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6" start="0" length="0">
      <dxf>
        <numFmt numFmtId="167" formatCode="#,##0.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E7">
        <v>721329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8">
        <v>542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9">
        <v>10084.600000000011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0">
        <v>133743.20000000001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1">
        <v>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2">
        <v>8327.7999999999975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3">
        <v>13260.2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4">
        <v>555371.19999999995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5">
        <v>48218.200000000004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6">
        <v>7456.9999999999982</v>
      </nc>
      <ndxf>
        <font>
          <b/>
          <name val="Times New Roman"/>
          <scheme val="none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7">
        <v>26449.1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8">
        <v>14312.100000000006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19">
        <v>265752.59999999969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0">
        <v>51500.499999999949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1">
        <v>197709.39999999976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2">
        <v>8482.6999999999916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3">
        <v>8060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4">
        <v>1076401.8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5">
        <v>844247.80000000016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6">
        <v>147407.40000000005</v>
      </nc>
      <ndxf>
        <font>
          <b/>
          <name val="Times New Roman"/>
          <scheme val="none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7">
        <v>56555.199999999953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8">
        <v>28191.400000000005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29">
        <v>23592.500000000018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0">
        <v>19096.800000000017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1">
        <v>1510.1999999999989</v>
      </nc>
      <ndxf>
        <font>
          <b/>
          <name val="Times New Roman"/>
          <scheme val="none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2">
        <v>2985.5000000000036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3">
        <v>551473.69999999937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4">
        <v>183889.59999999983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5">
        <v>213441.29999999981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6">
        <v>90118.599999999933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7">
        <v>299.10000000000036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8">
        <v>23496.399999999994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39">
        <v>40228.699999999837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0">
        <v>96905.19899999979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1">
        <v>45139.698999999906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2">
        <v>51765.499999999942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3">
        <v>173578.40000000014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4">
        <v>208.39999999999418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5">
        <v>122110.5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6">
        <v>18780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7">
        <v>32479.5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8">
        <v>129627.69999999972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49">
        <v>126441.39999999991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0">
        <v>257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1">
        <v>2929.3000000000175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2">
        <v>7768.0000000000291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3">
        <v>7141.4000000000015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4">
        <v>626.60000000000582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5">
        <v>26747.3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6">
        <v>26747.3</v>
      </nc>
      <ndxf>
        <font>
          <b/>
          <name val="Times New Roman"/>
          <scheme val="none"/>
        </font>
        <numFmt numFmtId="167" formatCode="#,##0.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57" start="0" length="0">
      <dxf>
        <font>
          <b/>
          <name val="Times New Roman"/>
          <scheme val="none"/>
        </font>
        <fill>
          <patternFill patternType="none">
            <bgColor indexed="6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5" sId="3" ref="B1:B1048576" action="deleteCol">
    <undo index="0" exp="area" ref3D="1" dr="$A$3:$XFD$4" dn="Заголовки_для_печати" sId="3"/>
    <undo index="0" exp="area" ref3D="1" dr="$A$3:$XFD$4" dn="Z_DE0F5E73_EF4C_476D_B6AE_BFEFF57E867A_.wvu.PrintTitles" sId="3"/>
    <undo index="0" exp="area" ref3D="1" dr="$A$3:$XFD$4" dn="Z_EC1DDABA_87E5_4CA0_BDFA_3176D5C21D42_.wvu.PrintTitles" sId="3"/>
    <undo index="0" exp="area" ref3D="1" dr="$A$3:$XFD$4" dn="Z_B358A58E_8635_4813_99A2_4F1FD4FD075C_.wvu.PrintTitles" sId="3"/>
    <undo index="0" exp="area" ref3D="1" dr="$A$3:$XFD$4" dn="Z_F8C4027D_D6CA_4157_8FAE_71E83CC44D4D_.wvu.PrintTitles" sId="3"/>
    <undo index="0" exp="area" ref3D="1" dr="$A$3:$XFD$4" dn="Z_B1E9D3A3_6A2B_4E76_A163_C3C5D3CBC4BC_.wvu.PrintTitles" sId="3"/>
    <undo index="0" exp="area" ref3D="1" dr="$A$3:$XFD$4" dn="Z_A4D09F0F_4C69_4056_BD3D_99C01656B021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rfmt sheetId="3" xfDxf="1" sqref="B1:B1048576" start="0" length="0">
      <dxf>
        <fill>
          <patternFill patternType="solid">
            <bgColor theme="0"/>
          </patternFill>
        </fill>
      </dxf>
    </rfmt>
    <rfmt sheetId="3" sqref="B1" start="0" length="0">
      <dxf>
        <font>
          <b/>
          <sz val="14"/>
          <color theme="1"/>
          <name val="Calibri"/>
          <scheme val="minor"/>
        </font>
        <alignment horizontal="center" vertical="center" wrapText="1" readingOrder="0"/>
      </dxf>
    </rfmt>
    <rcc rId="0" sId="3" dxf="1">
      <nc r="B3" t="inlineStr">
        <is>
          <t>Код строки</t>
        </is>
      </nc>
      <n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">
        <v>2</v>
      </nc>
      <ndxf>
        <font>
          <sz val="8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">
        <v>500</v>
      </nc>
      <ndxf>
        <font>
          <b/>
          <sz val="12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6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7">
        <v>520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8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9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0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1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2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3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4" start="0" length="0">
      <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5" start="0" length="0">
      <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6" start="0" length="0">
      <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7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8" start="0" length="0">
      <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19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20">
        <v>700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1">
        <v>710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22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3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4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25">
        <v>720</v>
      </nc>
      <n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26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7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8" start="0" length="0">
      <dxf>
        <font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836" sId="3" ref="B1:B1048576" action="deleteCol">
    <undo index="0" exp="area" ref3D="1" dr="$A$3:$XFD$4" dn="Заголовки_для_печати" sId="3"/>
    <undo index="0" exp="area" ref3D="1" dr="$A$3:$XFD$4" dn="Z_DE0F5E73_EF4C_476D_B6AE_BFEFF57E867A_.wvu.PrintTitles" sId="3"/>
    <undo index="0" exp="area" ref3D="1" dr="$A$3:$XFD$4" dn="Z_EC1DDABA_87E5_4CA0_BDFA_3176D5C21D42_.wvu.PrintTitles" sId="3"/>
    <undo index="0" exp="area" ref3D="1" dr="$A$3:$XFD$4" dn="Z_B358A58E_8635_4813_99A2_4F1FD4FD075C_.wvu.PrintTitles" sId="3"/>
    <undo index="0" exp="area" ref3D="1" dr="$A$3:$XFD$4" dn="Z_F8C4027D_D6CA_4157_8FAE_71E83CC44D4D_.wvu.PrintTitles" sId="3"/>
    <undo index="0" exp="area" ref3D="1" dr="$A$3:$XFD$4" dn="Z_B1E9D3A3_6A2B_4E76_A163_C3C5D3CBC4BC_.wvu.PrintTitles" sId="3"/>
    <undo index="0" exp="area" ref3D="1" dr="$A$3:$XFD$4" dn="Z_A4D09F0F_4C69_4056_BD3D_99C01656B021_.wvu.PrintTitles" sId="3"/>
    <undo index="0" exp="area" ref3D="1" dr="$A$3:$XFD$4" dn="Z_34FCE91F_37BB_4E1C_80D8_8DC0E1239857_.wvu.PrintTitles" sId="3"/>
    <undo index="0" exp="area" ref3D="1" dr="$A$3:$XFD$4" dn="Z_6943B490_3070_4625_8DEE_85B509FE6D1B_.wvu.PrintTitles" sId="3"/>
    <undo index="0" exp="area" ref3D="1" dr="$A$3:$XFD$4" dn="Z_354784A5_404C_43C6_9215_508293194394_.wvu.PrintTitles" sId="3"/>
    <undo index="0" exp="area" ref3D="1" dr="$A$3:$XFD$4" dn="Z_8F1248FC_EA8E_4DC7_8B97_6406CD1514A9_.wvu.PrintTitles" sId="3"/>
    <undo index="0" exp="area" ref3D="1" dr="$A$3:$XFD$4" dn="Z_87167B54_14FD_40B4_B520_8ADAF9DCA900_.wvu.PrintTitles" sId="3"/>
    <rfmt sheetId="3" xfDxf="1" sqref="B1:B1048576" start="0" length="0">
      <dxf>
        <fill>
          <patternFill patternType="solid">
            <bgColor theme="0"/>
          </patternFill>
        </fill>
      </dxf>
    </rfmt>
    <rfmt sheetId="3" sqref="B1" start="0" length="0">
      <dxf>
        <font>
          <b/>
          <sz val="14"/>
          <color theme="1"/>
          <name val="Calibri"/>
          <scheme val="minor"/>
        </font>
        <alignment horizontal="center" vertical="center" wrapText="1" readingOrder="0"/>
      </dxf>
    </rfmt>
    <rcc rId="0" sId="3" dxf="1">
      <nc r="B3" t="inlineStr">
        <is>
          <t>Код источника финансирования
дефицита бюджета
по бюджетной классификации</t>
        </is>
      </nc>
      <ndxf>
        <font>
          <b/>
          <sz val="11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">
        <v>2</v>
      </nc>
      <ndxf>
        <font>
          <sz val="8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" t="inlineStr">
        <is>
          <t>х</t>
        </is>
      </nc>
      <ndxf>
        <font>
          <b/>
          <sz val="12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6" start="0" length="0">
      <dxf>
        <font>
          <sz val="12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7" t="inlineStr">
        <is>
          <t>099 01 00 00 00 00 0000 000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8" start="0" length="0">
      <dxf>
        <font>
          <b/>
          <sz val="11"/>
          <color auto="1"/>
          <name val="Times New Roman"/>
          <scheme val="none"/>
        </font>
        <numFmt numFmtId="30" formatCode="@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9" t="inlineStr">
        <is>
          <t>099 01 02 00 00 00 0000 000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0" t="inlineStr">
        <is>
          <t>099 01 02 00 00 00 0000 700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1" t="inlineStr">
        <is>
          <t>099 01 02 00 00 04 0000 710</t>
        </is>
      </nc>
      <ndxf>
        <font>
          <sz val="11"/>
          <color auto="1"/>
          <name val="Times New Roman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2" t="inlineStr">
        <is>
          <t>099 01 02 00 00 00 0000 800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3" t="inlineStr">
        <is>
          <t>099 01 02 00 00 04 0000 810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4" t="inlineStr">
        <is>
          <t>099 01 03 00 00 00 0000 000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5" t="inlineStr">
        <is>
          <t>099 01 03 01 00 00 0000 000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6" t="inlineStr">
        <is>
          <t>099 01 03 01 00 00 0000 700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7" t="inlineStr">
        <is>
          <t>099 01 03 01 00 04 0000 710</t>
        </is>
      </nc>
      <ndxf>
        <font>
          <sz val="11"/>
          <color auto="1"/>
          <name val="Times New Roman"/>
          <scheme val="none"/>
        </font>
        <fill>
          <patternFill patternType="none">
            <bgColor indexed="65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8" t="inlineStr">
        <is>
          <t>099 01 03 01 00 00 0000 800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9" t="inlineStr">
        <is>
          <t>099 01 03 01 00 04 0000 810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0" t="inlineStr">
        <is>
          <t>099 01 05 00 00 00 0000 000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1" t="inlineStr">
        <is>
          <t>099 01 05 00 00 00 0000 500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2" t="inlineStr">
        <is>
          <t>099 01 05 02 00 00 0000 500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3" t="inlineStr">
        <is>
          <t>099 01 05 02 01 00 0000 510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4" t="inlineStr">
        <is>
          <t>099 01 05 02 01 04 0000 510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5" t="inlineStr">
        <is>
          <t>099 01 05 00 00 00 0000 600</t>
        </is>
      </nc>
      <ndxf>
        <font>
          <b/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6" t="inlineStr">
        <is>
          <t>099 01 05 02 00 00 0000 600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7" t="inlineStr">
        <is>
          <t>099 01 05 02 01 00 0000 610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8" t="inlineStr">
        <is>
          <t>099 01 05 02 01 04 0000 610</t>
        </is>
      </nc>
      <ndxf>
        <font>
          <sz val="11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3" sqref="A1:C1" start="0" length="2147483647">
    <dxf>
      <font>
        <name val="Times New Roman"/>
        <scheme val="none"/>
      </font>
    </dxf>
  </rfmt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расходы!$A$6:$H$57</formula>
    <oldFormula>расходы!$A$6:$H$57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расходы!$A$6:$H$57</formula>
    <oldFormula>расходы!$A$6:$H$57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расходы!$4:$5</formula>
    <oldFormula>расходы!$4:$5</oldFormula>
  </rdn>
  <rdn rId="0" localSheetId="2" customView="1" name="Z_EC1DDABA_87E5_4CA0_BDFA_3176D5C21D42_.wvu.FilterData" hidden="1" oldHidden="1">
    <formula>расходы!$A$6:$H$57</formula>
    <oldFormula>расходы!$A$6:$H$57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64" sId="1">
    <oc r="C2" t="inlineStr">
      <is>
        <t xml:space="preserve">распоряжением Администрации города Норильска </t>
      </is>
    </oc>
    <nc r="C2"/>
  </rcc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расходы!$4:$5</oldFormula>
  </rdn>
  <rdn rId="0" localSheetId="2" customView="1" name="Z_EC1DDABA_87E5_4CA0_BDFA_3176D5C21D42_.wvu.FilterData" hidden="1" oldHidden="1">
    <formula>расходы!$A$6:$H$57</formula>
    <oldFormula>расходы!$A$6:$H$57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4" sId="1" numFmtId="14">
    <oc r="D41" t="inlineStr">
      <is>
        <t>-</t>
      </is>
    </oc>
    <nc r="D41">
      <v>1.120249406175772</v>
    </nc>
  </rcc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расходы!$3:$4</oldFormula>
  </rdn>
  <rdn rId="0" localSheetId="2" customView="1" name="Z_EC1DDABA_87E5_4CA0_BDFA_3176D5C21D42_.wvu.FilterData" hidden="1" oldHidden="1">
    <formula>расходы!$A$6:$H$57</formula>
    <oldFormula>расходы!$A$6:$H$57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84" sId="1" numFmtId="14">
    <oc r="D24" t="inlineStr">
      <is>
        <t>-</t>
      </is>
    </oc>
    <nc r="D24">
      <v>0.97841505614494417</v>
    </nc>
  </rcc>
  <rfmt sheetId="1" sqref="D24" start="0" length="2147483647">
    <dxf>
      <font>
        <b/>
      </font>
    </dxf>
  </rfmt>
  <rcv guid="{EC1DDABA-87E5-4CA0-BDFA-3176D5C21D42}" action="delete"/>
  <rdn rId="0" localSheetId="1" customView="1" name="Z_EC1DDABA_87E5_4CA0_BDFA_3176D5C21D42_.wvu.PrintArea" hidden="1" oldHidden="1">
    <formula>доходы!$A$1:$D$72</formula>
    <oldFormula>доходы!$A$1:$D$72</oldFormula>
  </rdn>
  <rdn rId="0" localSheetId="1" customView="1" name="Z_EC1DDABA_87E5_4CA0_BDFA_3176D5C21D42_.wvu.PrintTitles" hidden="1" oldHidden="1">
    <formula>доходы!$12:$13</formula>
    <oldFormula>доходы!$12:$13</oldFormula>
  </rdn>
  <rdn rId="0" localSheetId="1" customView="1" name="Z_EC1DDABA_87E5_4CA0_BDFA_3176D5C21D42_.wvu.FilterData" hidden="1" oldHidden="1">
    <formula>доходы!$A$13:$FY$72</formula>
    <oldFormula>доходы!$A$13:$FY$72</oldFormula>
  </rdn>
  <rdn rId="0" localSheetId="2" customView="1" name="Z_EC1DDABA_87E5_4CA0_BDFA_3176D5C21D42_.wvu.PrintArea" hidden="1" oldHidden="1">
    <formula>расходы!$A$1:$E$57</formula>
    <oldFormula>расходы!$A$1:$E$57</oldFormula>
  </rdn>
  <rdn rId="0" localSheetId="2" customView="1" name="Z_EC1DDABA_87E5_4CA0_BDFA_3176D5C21D42_.wvu.PrintTitles" hidden="1" oldHidden="1">
    <formula>расходы!$3:$4</formula>
    <oldFormula>расходы!$3:$4</oldFormula>
  </rdn>
  <rdn rId="0" localSheetId="2" customView="1" name="Z_EC1DDABA_87E5_4CA0_BDFA_3176D5C21D42_.wvu.FilterData" hidden="1" oldHidden="1">
    <formula>расходы!$A$6:$H$57</formula>
    <oldFormula>расходы!$A$6:$H$57</oldFormula>
  </rdn>
  <rdn rId="0" localSheetId="3" customView="1" name="Z_EC1DDABA_87E5_4CA0_BDFA_3176D5C21D42_.wvu.PrintArea" hidden="1" oldHidden="1">
    <formula>источники!$A$1:$C$28</formula>
    <oldFormula>источники!$A$1:$C$28</oldFormula>
  </rdn>
  <rdn rId="0" localSheetId="3" customView="1" name="Z_EC1DDABA_87E5_4CA0_BDFA_3176D5C21D42_.wvu.PrintTitles" hidden="1" oldHidden="1">
    <formula>источники!$3:$4</formula>
    <oldFormula>источники!$3:$4</oldFormula>
  </rdn>
  <rdn rId="0" localSheetId="4" customView="1" name="Z_EC1DDABA_87E5_4CA0_BDFA_3176D5C21D42_.wvu.Rows" hidden="1" oldHidden="1">
    <formula>'резервный фонд'!$32:$32</formula>
    <oldFormula>'резервный фонд'!$32:$32</oldFormula>
  </rdn>
  <rcv guid="{EC1DDABA-87E5-4CA0-BDFA-3176D5C21D4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94" sId="1">
    <oc r="A6" t="inlineStr">
      <is>
        <t>по состоянию на 01 декабря 2024 года</t>
      </is>
    </oc>
    <nc r="A6" t="inlineStr">
      <is>
        <t>по состоянию на 01 января 2025 года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95" sId="2" numFmtId="4">
    <oc r="H517">
      <v>441226</v>
    </oc>
    <nc r="H517">
      <v>106991.9</v>
    </nc>
  </rcc>
  <rcc rId="10096" sId="2" numFmtId="4">
    <oc r="H518">
      <v>40497538</v>
    </oc>
    <nc r="H518">
      <v>342424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97" sId="3" numFmtId="34">
    <oc r="E30">
      <v>28346128</v>
    </oc>
    <nc r="E30">
      <v>35281680.200000003</v>
    </nc>
  </rcc>
  <rcc rId="10098" sId="3" numFmtId="34">
    <oc r="E26">
      <v>-27578324</v>
    </oc>
    <nc r="E26">
      <v>-32630617.800000001</v>
    </nc>
  </rcc>
  <rcc rId="10099" sId="3" numFmtId="34">
    <oc r="E17">
      <v>0</v>
    </oc>
    <nc r="E17">
      <v>1000000</v>
    </nc>
  </rcc>
  <rcc rId="10100" sId="3" numFmtId="34">
    <oc r="E16">
      <v>0</v>
    </oc>
    <nc r="E16">
      <f>E17</f>
    </nc>
  </rcc>
  <rcc rId="10101" sId="3" numFmtId="34">
    <oc r="E15">
      <v>0</v>
    </oc>
    <nc r="E15">
      <f>E16</f>
    </nc>
  </rcc>
  <rcc rId="10102" sId="3" numFmtId="34">
    <oc r="E14">
      <v>0</v>
    </oc>
    <nc r="E14">
      <f>E15</f>
    </nc>
  </rcc>
  <rfmt sheetId="3" sqref="E14" start="0" length="2147483647">
    <dxf>
      <font>
        <b/>
      </font>
    </dxf>
  </rfmt>
  <rfmt sheetId="3" sqref="E15:E16" start="0" length="2147483647">
    <dxf>
      <font>
        <b/>
      </font>
    </dxf>
  </rfmt>
  <rcc rId="10103" sId="3">
    <oc r="E7">
      <f>E9+E22</f>
    </oc>
    <nc r="E7">
      <f>E9+E22+E14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04" sId="2" numFmtId="4">
    <oc r="H513">
      <v>0</v>
    </oc>
    <nc r="H513">
      <f>H514</f>
    </nc>
  </rcc>
  <rcc rId="10105" sId="2" numFmtId="4">
    <oc r="G509">
      <v>69847</v>
    </oc>
    <nc r="G509">
      <v>75986.7</v>
    </nc>
  </rcc>
  <rcc rId="10106" sId="2" numFmtId="4">
    <oc r="H510">
      <v>1104.7</v>
    </oc>
    <nc r="H510">
      <v>1096.7</v>
    </nc>
  </rcc>
  <rcc rId="10107" sId="2" numFmtId="4">
    <oc r="H509">
      <v>63939.7</v>
    </oc>
    <nc r="H509">
      <v>75457.899999999994</v>
    </nc>
  </rcc>
  <rcc rId="10108" sId="2" numFmtId="4">
    <oc r="G504">
      <v>49301.599999999999</v>
    </oc>
    <nc r="G504">
      <v>52157.7</v>
    </nc>
  </rcc>
  <rcc rId="10109" sId="2" numFmtId="4">
    <oc r="H505">
      <v>1228.4000000000001</v>
    </oc>
    <nc r="H505">
      <v>1243.5</v>
    </nc>
  </rcc>
  <rcc rId="10110" sId="2" numFmtId="4">
    <oc r="H504">
      <v>42963.9</v>
    </oc>
    <nc r="H504">
      <v>50110.6</v>
    </nc>
  </rcc>
  <rcc rId="10111" sId="2" numFmtId="4">
    <oc r="G499">
      <v>440</v>
    </oc>
    <nc r="G499">
      <v>447.7</v>
    </nc>
  </rcc>
  <rcc rId="10112" sId="2" numFmtId="4">
    <oc r="H499">
      <v>429.7</v>
    </oc>
    <nc r="H499">
      <v>437.4</v>
    </nc>
  </rcc>
  <rcc rId="10113" sId="2" numFmtId="4">
    <oc r="H495">
      <v>6572.8</v>
    </oc>
    <nc r="H495">
      <v>7978.1</v>
    </nc>
  </rcc>
  <rcc rId="10114" sId="2" numFmtId="4">
    <oc r="H496">
      <v>491.1</v>
    </oc>
    <nc r="H496">
      <v>550.1</v>
    </nc>
  </rcc>
  <rcc rId="10115" sId="2" numFmtId="4">
    <oc r="G491">
      <v>1508</v>
    </oc>
    <nc r="G491">
      <v>1498.8</v>
    </nc>
  </rcc>
  <rcc rId="10116" sId="2" numFmtId="4">
    <oc r="H491">
      <v>1157.4000000000001</v>
    </oc>
    <nc r="H491">
      <v>1241.4000000000001</v>
    </nc>
  </rcc>
  <rcc rId="10117" sId="2" numFmtId="4">
    <oc r="H492">
      <v>8561.4</v>
    </oc>
    <nc r="H492">
      <v>9084.2999999999993</v>
    </nc>
  </rcc>
  <rcc rId="10118" sId="2" numFmtId="4">
    <oc r="H490">
      <v>30701.4</v>
    </oc>
    <nc r="H490">
      <v>34907.800000000003</v>
    </nc>
  </rcc>
  <rcc rId="10119" sId="2" numFmtId="4">
    <oc r="G486">
      <v>48737.2</v>
    </oc>
    <nc r="G486">
      <v>51369.8</v>
    </nc>
  </rcc>
  <rcc rId="10120" sId="2" numFmtId="4">
    <oc r="H486">
      <v>43748.2</v>
    </oc>
    <nc r="H486">
      <v>51358.1</v>
    </nc>
  </rcc>
  <rcc rId="10121" sId="2" numFmtId="4">
    <oc r="G487">
      <v>2198.4</v>
    </oc>
    <nc r="G487">
      <v>1526.4</v>
    </nc>
  </rcc>
  <rcc rId="10122" sId="2" numFmtId="4">
    <oc r="G488">
      <v>14302.9</v>
    </oc>
    <nc r="G488">
      <v>15132.2</v>
    </nc>
  </rcc>
  <rcc rId="10123" sId="2" numFmtId="4">
    <oc r="H487">
      <v>1468.4</v>
    </oc>
    <nc r="H487">
      <v>1507.5</v>
    </nc>
  </rcc>
  <rcc rId="10124" sId="2" numFmtId="4">
    <oc r="H488">
      <v>12777</v>
    </oc>
    <nc r="H488">
      <v>13855.4</v>
    </nc>
  </rcc>
  <rcc rId="10125" sId="2" numFmtId="4">
    <oc r="H482">
      <v>6507.8</v>
    </oc>
    <nc r="H482">
      <v>6979.7</v>
    </nc>
  </rcc>
  <rcc rId="10126" sId="2" numFmtId="4">
    <oc r="G474">
      <v>1202588.7</v>
    </oc>
    <nc r="G474">
      <v>1202238.7</v>
    </nc>
  </rcc>
  <rcc rId="10127" sId="2" numFmtId="4">
    <oc r="G475">
      <v>27074</v>
    </oc>
    <nc r="G475">
      <v>27424</v>
    </nc>
  </rcc>
  <rcc rId="10128" sId="2" numFmtId="4">
    <oc r="H471">
      <v>250.5</v>
    </oc>
    <nc r="H471">
      <v>1596.2</v>
    </nc>
  </rcc>
  <rcc rId="10129" sId="2" numFmtId="4">
    <oc r="G468">
      <v>233503.4</v>
    </oc>
    <nc r="G468">
      <v>233495.6</v>
    </nc>
  </rcc>
  <rcc rId="10130" sId="2" numFmtId="4">
    <oc r="H468">
      <v>55919.8</v>
    </oc>
    <nc r="H468">
      <v>164082.4</v>
    </nc>
  </rcc>
  <rcc rId="10131" sId="2" numFmtId="4">
    <oc r="H474">
      <v>978093.3</v>
    </oc>
    <nc r="H474">
      <v>1153991.2</v>
    </nc>
  </rcc>
  <rcc rId="10132" sId="2" numFmtId="4">
    <oc r="H475">
      <v>25459.7</v>
    </oc>
    <nc r="H475">
      <v>26040.3</v>
    </nc>
  </rcc>
  <rcc rId="10133" sId="2" numFmtId="4">
    <oc r="H463">
      <v>76838.600000000006</v>
    </oc>
    <nc r="H463">
      <v>116369.60000000001</v>
    </nc>
  </rcc>
  <rcc rId="10134" sId="2" numFmtId="4">
    <oc r="G457">
      <v>43767.7</v>
    </oc>
    <nc r="G457">
      <v>39162.800000000003</v>
    </nc>
  </rcc>
  <rcc rId="10135" sId="2" numFmtId="4">
    <oc r="H457">
      <v>18659.5</v>
    </oc>
    <nc r="H457">
      <v>19940.7</v>
    </nc>
  </rcc>
  <rcc rId="10136" sId="2" numFmtId="4">
    <oc r="H458">
      <v>197.3</v>
    </oc>
    <nc r="H458">
      <v>220.4</v>
    </nc>
  </rcc>
  <rcc rId="10137" sId="2" numFmtId="4">
    <oc r="G453">
      <v>1254.2</v>
    </oc>
    <nc r="G453">
      <v>1382.1</v>
    </nc>
  </rcc>
  <rcc rId="10138" sId="2" numFmtId="4">
    <oc r="H453">
      <v>1197.3</v>
    </oc>
    <nc r="H453">
      <v>1382</v>
    </nc>
  </rcc>
  <rcc rId="10139" sId="2" numFmtId="4">
    <oc r="G454">
      <v>10035.1</v>
    </oc>
    <nc r="G454">
      <v>9907.2000000000007</v>
    </nc>
  </rcc>
  <rcc rId="10140" sId="2" numFmtId="4">
    <oc r="H454">
      <v>8066</v>
    </oc>
    <nc r="H454">
      <v>8764.1</v>
    </nc>
  </rcc>
  <rcc rId="10141" sId="2" numFmtId="4">
    <oc r="H452">
      <v>29456.1</v>
    </oc>
    <nc r="H452">
      <v>34834.6</v>
    </nc>
  </rcc>
  <rcc rId="10142" sId="2" numFmtId="4">
    <oc r="H445">
      <v>2941.4</v>
    </oc>
    <nc r="H445">
      <v>29076.9</v>
    </nc>
  </rcc>
  <rcc rId="10143" sId="2" numFmtId="4">
    <oc r="H441">
      <v>39.200000000000003</v>
    </oc>
    <nc r="H441">
      <v>41.3</v>
    </nc>
  </rcc>
  <rcc rId="10144" sId="2" numFmtId="4">
    <oc r="H442">
      <v>11.8</v>
    </oc>
    <nc r="H442">
      <v>12.5</v>
    </nc>
  </rcc>
  <rcc rId="10145" sId="2" numFmtId="4">
    <oc r="G437">
      <v>6516.8</v>
    </oc>
    <nc r="G437">
      <v>7436.7</v>
    </nc>
  </rcc>
  <rcc rId="10146" sId="2" numFmtId="4">
    <oc r="H437">
      <v>5339.7</v>
    </oc>
    <nc r="H437">
      <v>7041.1</v>
    </nc>
  </rcc>
  <rcc rId="10147" sId="2" numFmtId="4">
    <oc r="G434">
      <v>24894.9</v>
    </oc>
    <nc r="G434">
      <v>21690.5</v>
    </nc>
  </rcc>
  <rcc rId="10148" sId="2" numFmtId="4">
    <oc r="H434">
      <v>17121.900000000001</v>
    </oc>
    <nc r="H434">
      <v>18164</v>
    </nc>
  </rcc>
  <rcc rId="10149" sId="2" numFmtId="4">
    <oc r="H432">
      <v>361155.2</v>
    </oc>
    <nc r="H432">
      <v>388938.5</v>
    </nc>
  </rcc>
  <rcc rId="10150" sId="2" numFmtId="4">
    <oc r="G432">
      <v>546162.1</v>
    </oc>
    <nc r="G432">
      <v>472055.1</v>
    </nc>
  </rcc>
  <rcc rId="10151" sId="2" numFmtId="4">
    <oc r="G426">
      <v>541677.69999999995</v>
    </oc>
    <nc r="G426">
      <v>550045.80000000005</v>
    </nc>
  </rcc>
  <rcc rId="10152" sId="2" numFmtId="4">
    <oc r="H428">
      <v>120710.8</v>
    </oc>
    <nc r="H428">
      <v>129246.6</v>
    </nc>
  </rcc>
  <rcc rId="10153" sId="2" numFmtId="4">
    <oc r="H426">
      <v>457513.2</v>
    </oc>
    <nc r="H426">
      <v>522146.3</v>
    </nc>
  </rcc>
  <rcc rId="10154" sId="2" numFmtId="4">
    <oc r="G424">
      <v>3722.5</v>
    </oc>
    <nc r="G424">
      <v>3670.2</v>
    </nc>
  </rcc>
  <rcc rId="10155" sId="2" numFmtId="4">
    <oc r="H424">
      <v>3373.4</v>
    </oc>
    <nc r="H424">
      <v>3669.9</v>
    </nc>
  </rcc>
  <rcc rId="10156" sId="2" numFmtId="4">
    <oc r="G421">
      <v>8361.4</v>
    </oc>
    <nc r="G421">
      <v>8126.4</v>
    </nc>
  </rcc>
  <rcc rId="10157" sId="2" numFmtId="4">
    <oc r="H417">
      <v>672.2</v>
    </oc>
    <nc r="H417">
      <v>740</v>
    </nc>
  </rcc>
  <rcc rId="10158" sId="2" numFmtId="4">
    <oc r="G415">
      <v>51309.4</v>
    </oc>
    <nc r="G415">
      <v>50451.7</v>
    </nc>
  </rcc>
  <rcc rId="10159" sId="2" numFmtId="4">
    <oc r="H415">
      <v>41832.6</v>
    </oc>
    <nc r="H415">
      <v>50266.400000000001</v>
    </nc>
  </rcc>
  <rcc rId="10160" sId="2" numFmtId="4">
    <oc r="H412">
      <v>251.9</v>
    </oc>
    <nc r="H412">
      <v>336.5</v>
    </nc>
  </rcc>
  <rfmt sheetId="2" sqref="G408:H408">
    <dxf>
      <fill>
        <patternFill>
          <bgColor rgb="FFFFFF00"/>
        </patternFill>
      </fill>
    </dxf>
  </rfmt>
  <rfmt sheetId="2" sqref="G418">
    <dxf>
      <fill>
        <patternFill>
          <bgColor rgb="FFFFFF00"/>
        </patternFill>
      </fill>
    </dxf>
  </rfmt>
  <rfmt sheetId="2" sqref="H418">
    <dxf>
      <fill>
        <patternFill>
          <bgColor rgb="FFFFFF00"/>
        </patternFill>
      </fill>
    </dxf>
  </rfmt>
  <rcc rId="10161" sId="2" numFmtId="4">
    <oc r="H421">
      <v>4192.2</v>
    </oc>
    <nc r="H421">
      <v>5236.5</v>
    </nc>
  </rcc>
  <rfmt sheetId="2" sqref="G449:H449">
    <dxf>
      <fill>
        <patternFill>
          <bgColor rgb="FFFFFF00"/>
        </patternFill>
      </fill>
    </dxf>
  </rfmt>
  <rcc rId="10162" sId="2" numFmtId="4">
    <oc r="G460">
      <v>25420.6</v>
    </oc>
    <nc r="G460">
      <v>27509.8</v>
    </nc>
  </rcc>
  <rcc rId="10163" sId="2" numFmtId="4">
    <oc r="H460">
      <v>25420.6</v>
    </oc>
    <nc r="H460">
      <v>27509.8</v>
    </nc>
  </rcc>
  <rcc rId="10164" sId="2" numFmtId="4">
    <oc r="H429">
      <v>765.8</v>
    </oc>
    <nc r="H429">
      <v>845.3</v>
    </nc>
  </rcc>
  <rfmt sheetId="2" sqref="G438:H438">
    <dxf>
      <fill>
        <patternFill>
          <bgColor rgb="FFFFFF00"/>
        </patternFill>
      </fill>
    </dxf>
  </rfmt>
  <rcc rId="10165" sId="2" numFmtId="4">
    <oc r="H448">
      <v>1581.3</v>
    </oc>
    <nc r="H448">
      <v>1727.3</v>
    </nc>
  </rcc>
  <rcc rId="10166" sId="2" numFmtId="4">
    <oc r="H407">
      <v>30581.7</v>
    </oc>
    <nc r="H407">
      <v>42334.9</v>
    </nc>
  </rcc>
  <rcc rId="10167" sId="2" numFmtId="4">
    <oc r="G404">
      <v>520.9</v>
    </oc>
    <nc r="G404">
      <v>610.70000000000005</v>
    </nc>
  </rcc>
  <rcc rId="10168" sId="2" numFmtId="4">
    <oc r="H404">
      <v>498.8</v>
    </oc>
    <nc r="H404">
      <v>610.5</v>
    </nc>
  </rcc>
  <rcc rId="10169" sId="2" numFmtId="4">
    <oc r="G400">
      <v>11156.8</v>
    </oc>
    <nc r="G400">
      <v>10029.1</v>
    </nc>
  </rcc>
  <rcc rId="10170" sId="2" numFmtId="4">
    <oc r="H401">
      <v>731.3</v>
    </oc>
    <nc r="H401">
      <v>832.5</v>
    </nc>
  </rcc>
  <rcc rId="10171" sId="2" numFmtId="4">
    <oc r="H400">
      <v>7754.7</v>
    </oc>
    <nc r="H400">
      <v>9323.7999999999993</v>
    </nc>
  </rcc>
  <rcc rId="10172" sId="2" numFmtId="4">
    <oc r="G395">
      <v>29429.3</v>
    </oc>
    <nc r="G395">
      <v>29882.2</v>
    </nc>
  </rcc>
  <rcc rId="10173" sId="2" numFmtId="4">
    <oc r="G396">
      <v>1290.3</v>
    </oc>
    <nc r="G396">
      <v>1070.5</v>
    </nc>
  </rcc>
  <rcc rId="10174" sId="2" numFmtId="4">
    <oc r="G397">
      <v>7897.6</v>
    </oc>
    <nc r="G397">
      <v>7808.7</v>
    </nc>
  </rcc>
  <rcc rId="10175" sId="2" numFmtId="4">
    <oc r="H397">
      <v>7190.3</v>
    </oc>
    <nc r="H397">
      <v>7808.6</v>
    </nc>
  </rcc>
  <rcc rId="10176" sId="2" numFmtId="4">
    <oc r="H396">
      <v>933.1</v>
    </oc>
    <nc r="H396">
      <v>1065.4000000000001</v>
    </nc>
  </rcc>
  <rcc rId="10177" sId="2" numFmtId="4">
    <oc r="H395">
      <v>26349</v>
    </oc>
    <nc r="H395">
      <v>29882.2</v>
    </nc>
  </rcc>
  <rcc rId="10178" sId="2" numFmtId="4">
    <oc r="G391">
      <v>140679.79999999999</v>
    </oc>
    <nc r="G391">
      <v>166868.6</v>
    </nc>
  </rcc>
  <rcc rId="10179" sId="2" numFmtId="4">
    <oc r="G392">
      <v>5557.4</v>
    </oc>
    <nc r="G392">
      <v>5327.7</v>
    </nc>
  </rcc>
  <rcc rId="10180" sId="2" numFmtId="4">
    <oc r="G393">
      <v>40998.800000000003</v>
    </oc>
    <nc r="G393">
      <v>44602.9</v>
    </nc>
  </rcc>
  <rcc rId="10181" sId="2" numFmtId="4">
    <oc r="H393">
      <v>40758.1</v>
    </oc>
    <nc r="H393">
      <v>44525.599999999999</v>
    </nc>
  </rcc>
  <rcc rId="10182" sId="2" numFmtId="4">
    <oc r="H392">
      <v>5188.1000000000004</v>
    </oc>
    <nc r="H392">
      <v>5284.7</v>
    </nc>
  </rcc>
  <rcc rId="10183" sId="2" numFmtId="4">
    <oc r="H391">
      <v>140626.4</v>
    </oc>
    <nc r="H391">
      <v>166868.6</v>
    </nc>
  </rcc>
  <rcc rId="10184" sId="2" numFmtId="4">
    <oc r="G386">
      <v>686404.3</v>
    </oc>
    <nc r="G386">
      <v>769013.3</v>
    </nc>
  </rcc>
  <rcc rId="10185" sId="2" numFmtId="4">
    <oc r="G387">
      <v>20851.099999999999</v>
    </oc>
    <nc r="G387">
      <v>20261.5</v>
    </nc>
  </rcc>
  <rcc rId="10186" sId="2" numFmtId="4">
    <oc r="H387">
      <v>17481.5</v>
    </oc>
    <nc r="H387">
      <v>19039.100999999999</v>
    </nc>
  </rcc>
  <rcc rId="10187" sId="2" numFmtId="4">
    <oc r="H386">
      <v>630172.1</v>
    </oc>
    <nc r="H386">
      <v>749596.8</v>
    </nc>
  </rcc>
  <rcc rId="10188" sId="2" numFmtId="4">
    <oc r="H383">
      <v>1316.1</v>
    </oc>
    <nc r="H383">
      <v>63408.800000000003</v>
    </nc>
  </rcc>
  <rcc rId="10189" sId="2" numFmtId="4">
    <oc r="G371">
      <v>40859.199999999997</v>
    </oc>
    <nc r="G371">
      <v>38742.1</v>
    </nc>
  </rcc>
  <rcc rId="10190" sId="2" numFmtId="4">
    <oc r="H372">
      <v>39591.5</v>
    </oc>
    <nc r="H372">
      <v>42496</v>
    </nc>
  </rcc>
  <rcc rId="10191" sId="2" numFmtId="4">
    <oc r="H371">
      <v>32397</v>
    </oc>
    <nc r="H371">
      <v>38067.800000000003</v>
    </nc>
  </rcc>
  <rcc rId="10192" sId="2" numFmtId="4">
    <oc r="G367">
      <v>11752.9</v>
    </oc>
    <nc r="G367">
      <v>11815.6</v>
    </nc>
  </rcc>
  <rcc rId="10193" sId="2" numFmtId="4">
    <oc r="H364">
      <v>2913.7</v>
    </oc>
    <nc r="H364">
      <v>3224.3</v>
    </nc>
  </rcc>
  <rcc rId="10194" sId="2" numFmtId="4">
    <oc r="H363">
      <v>244178.8</v>
    </oc>
    <nc r="H363">
      <v>245952.7</v>
    </nc>
  </rcc>
  <rcc rId="10195" sId="2" numFmtId="4">
    <oc r="G363">
      <v>258974.4</v>
    </oc>
    <nc r="G363">
      <v>258215.5</v>
    </nc>
  </rcc>
  <rcc rId="10196" sId="2" numFmtId="4">
    <oc r="H362">
      <v>586.20000000000005</v>
    </oc>
    <nc r="H362">
      <v>586.29999999999995</v>
    </nc>
  </rcc>
  <rcc rId="10197" sId="2" numFmtId="4">
    <oc r="G356">
      <v>126731.9</v>
    </oc>
    <nc r="G356">
      <v>128503.6</v>
    </nc>
  </rcc>
  <rcc rId="10198" sId="2" numFmtId="4">
    <oc r="G357">
      <v>5745.9</v>
    </oc>
    <nc r="G357">
      <v>5566.3</v>
    </nc>
  </rcc>
  <rcc rId="10199" sId="2" numFmtId="4">
    <oc r="G359">
      <v>35843.599999999999</v>
    </oc>
    <nc r="G359">
      <v>35794.1</v>
    </nc>
  </rcc>
  <rcc rId="10200" sId="2" numFmtId="4">
    <oc r="H359">
      <v>31860.7</v>
    </oc>
    <nc r="H359">
      <v>35396.6</v>
    </nc>
  </rcc>
  <rcc rId="10201" sId="2" numFmtId="4">
    <oc r="H358">
      <v>266.5</v>
    </oc>
    <nc r="H358">
      <v>266.60000000000002</v>
    </nc>
  </rcc>
  <rcc rId="10202" sId="2" numFmtId="4">
    <oc r="H357">
      <v>3192.5</v>
    </oc>
    <nc r="H357">
      <v>3328.6</v>
    </nc>
  </rcc>
  <rcc rId="10203" sId="2" numFmtId="4">
    <oc r="G351">
      <v>231980.9</v>
    </oc>
    <nc r="G351">
      <v>242268.9</v>
    </nc>
  </rcc>
  <rcc rId="10204" sId="2" numFmtId="4">
    <oc r="G352">
      <v>9678.1</v>
    </oc>
    <nc r="G352">
      <v>9618.7999999999993</v>
    </nc>
  </rcc>
  <rcc rId="10205" sId="2" numFmtId="4">
    <oc r="G354">
      <v>69229.899999999994</v>
    </oc>
    <nc r="G354">
      <v>66308.5</v>
    </nc>
  </rcc>
  <rcc rId="10206" sId="2" numFmtId="4">
    <oc r="H354">
      <v>60952.800000000003</v>
    </oc>
    <nc r="H354">
      <v>66273.3</v>
    </nc>
  </rcc>
  <rcc rId="10207" sId="2" numFmtId="4">
    <oc r="H352">
      <v>6096</v>
    </oc>
    <nc r="H352">
      <v>6693.8</v>
    </nc>
  </rcc>
  <rcc rId="10208" sId="2" numFmtId="4">
    <oc r="H351">
      <v>208505.5</v>
    </oc>
    <nc r="H351">
      <v>242268.4</v>
    </nc>
  </rcc>
  <rcc rId="10209" sId="2" numFmtId="4">
    <oc r="H356">
      <v>111200.4</v>
    </oc>
    <nc r="H356">
      <v>127426.6</v>
    </nc>
  </rcc>
  <rcc rId="10210" sId="2" numFmtId="4">
    <oc r="H367">
      <v>3636.1</v>
    </oc>
    <nc r="H367">
      <v>3947.9</v>
    </nc>
  </rcc>
  <rcc rId="10211" sId="2" numFmtId="4">
    <oc r="H347">
      <v>4162.3999999999996</v>
    </oc>
    <nc r="H347">
      <v>4318.3999999999996</v>
    </nc>
  </rcc>
  <rcc rId="10212" sId="2" numFmtId="4">
    <oc r="G343">
      <v>17234.3</v>
    </oc>
    <nc r="G343">
      <v>17597.8</v>
    </nc>
  </rcc>
  <rcc rId="10213" sId="2" numFmtId="4">
    <oc r="H343">
      <v>10423.5</v>
    </oc>
    <nc r="H343">
      <v>11009.5</v>
    </nc>
  </rcc>
  <rcc rId="10214" sId="2" numFmtId="4">
    <oc r="H342">
      <v>89089</v>
    </oc>
    <nc r="H342">
      <v>104040.1</v>
    </nc>
  </rcc>
  <rcc rId="10215" sId="2" numFmtId="4">
    <oc r="G339">
      <v>4121.3999999999996</v>
    </oc>
    <nc r="G339">
      <v>3723.6</v>
    </nc>
  </rcc>
  <rcc rId="10216" sId="2" numFmtId="4">
    <oc r="H339">
      <v>2929.2</v>
    </oc>
    <nc r="H339">
      <v>3549.9</v>
    </nc>
  </rcc>
  <rcc rId="10217" sId="2" numFmtId="4">
    <oc r="H338">
      <v>2012.5</v>
    </oc>
    <nc r="H338">
      <v>2587.5</v>
    </nc>
  </rcc>
  <rcc rId="10218" sId="2" numFmtId="4">
    <oc r="G336">
      <v>4793.1000000000004</v>
    </oc>
    <nc r="G336">
      <v>5597.8</v>
    </nc>
  </rcc>
  <rcc rId="10219" sId="2" numFmtId="4">
    <oc r="H336">
      <v>3198.6</v>
    </oc>
    <nc r="H336">
      <v>5142.3</v>
    </nc>
  </rcc>
  <rcc rId="10220" sId="2" numFmtId="4">
    <oc r="H335">
      <v>410.2</v>
    </oc>
    <nc r="H335">
      <v>5021.5</v>
    </nc>
  </rcc>
  <rcc rId="10221" sId="2" numFmtId="4">
    <oc r="G328">
      <v>3430.7</v>
    </oc>
    <nc r="G328">
      <v>3284.3</v>
    </nc>
  </rcc>
  <rcc rId="10222" sId="2" numFmtId="4">
    <oc r="H328">
      <v>2865</v>
    </oc>
    <nc r="H328">
      <v>2985.2</v>
    </nc>
  </rcc>
  <rcc rId="10223" sId="2" numFmtId="4">
    <oc r="G316">
      <v>160812.9</v>
    </oc>
    <nc r="G316">
      <v>165722.9</v>
    </nc>
  </rcc>
  <rcc rId="10224" sId="2" numFmtId="4">
    <oc r="H316">
      <v>139742.1</v>
    </oc>
    <nc r="H316">
      <v>165330.70000000001</v>
    </nc>
  </rcc>
  <rcc rId="10225" sId="2" numFmtId="4">
    <oc r="G317">
      <v>14945</v>
    </oc>
    <nc r="G317">
      <v>15140</v>
    </nc>
  </rcc>
  <rcc rId="10226" sId="2" numFmtId="4">
    <oc r="H317">
      <v>13970.7</v>
    </oc>
    <nc r="H317">
      <v>14333.5</v>
    </nc>
  </rcc>
  <rcc rId="10227" sId="2" numFmtId="4">
    <oc r="G318">
      <v>105232.4</v>
    </oc>
    <nc r="G318">
      <v>104320.1</v>
    </nc>
  </rcc>
  <rcc rId="10228" sId="2" numFmtId="4">
    <oc r="H318">
      <v>83668.899999999994</v>
    </oc>
    <nc r="H318">
      <v>101487.1</v>
    </nc>
  </rcc>
  <rcc rId="10229" sId="2" numFmtId="4">
    <oc r="G311">
      <v>1157991</v>
    </oc>
    <nc r="G311">
      <v>1210543.1000000001</v>
    </nc>
  </rcc>
  <rcc rId="10230" sId="2" numFmtId="4">
    <oc r="G312">
      <v>31333.8</v>
    </oc>
    <nc r="G312">
      <v>31728.6</v>
    </nc>
  </rcc>
  <rcc rId="10231" sId="2" numFmtId="4">
    <oc r="H312">
      <v>24711.7</v>
    </oc>
    <nc r="H312">
      <v>26280.1</v>
    </nc>
  </rcc>
  <rcc rId="10232" sId="2" numFmtId="4">
    <oc r="G313">
      <v>315606.7</v>
    </oc>
    <nc r="G313">
      <v>313849.5</v>
    </nc>
  </rcc>
  <rcc rId="10233" sId="2" numFmtId="4">
    <oc r="H313">
      <v>264548.09999999998</v>
    </oc>
    <nc r="H313">
      <v>306215.2</v>
    </nc>
  </rcc>
  <rcc rId="10234" sId="2" numFmtId="4">
    <oc r="H311">
      <v>891745.9</v>
    </oc>
    <nc r="H311">
      <v>1201549.1000000001</v>
    </nc>
  </rcc>
  <rcc rId="10235" sId="2" numFmtId="4">
    <oc r="H308">
      <v>12365.8</v>
    </oc>
    <nc r="H308">
      <v>18220.900000000001</v>
    </nc>
  </rcc>
  <rcc rId="10236" sId="2" numFmtId="4">
    <oc r="G303">
      <v>316162</v>
    </oc>
    <nc r="G303">
      <v>319020</v>
    </nc>
  </rcc>
  <rcc rId="10237" sId="2" numFmtId="4">
    <oc r="G304">
      <v>6651.8</v>
    </oc>
    <nc r="G304">
      <v>6773.2</v>
    </nc>
  </rcc>
  <rcc rId="10238" sId="2" numFmtId="4">
    <oc r="H304">
      <v>5864.7</v>
    </oc>
    <nc r="H304">
      <v>6443.7</v>
    </nc>
  </rcc>
  <rcc rId="10239" sId="2" numFmtId="4">
    <oc r="H303">
      <v>258409.9</v>
    </oc>
    <nc r="H303">
      <v>312369</v>
    </nc>
  </rcc>
  <rcc rId="10240" sId="2" numFmtId="4">
    <oc r="G301">
      <v>128103.2</v>
    </oc>
    <nc r="G301">
      <v>132530.20000000001</v>
    </nc>
  </rcc>
  <rcc rId="10241" sId="2" numFmtId="4">
    <oc r="G300">
      <v>6196083.9000000004</v>
    </oc>
    <nc r="G300">
      <v>6225246</v>
    </nc>
  </rcc>
  <rcc rId="10242" sId="2" numFmtId="4">
    <oc r="H301">
      <v>112649.7</v>
    </oc>
    <nc r="H301">
      <v>117898.6</v>
    </nc>
  </rcc>
  <rcc rId="10243" sId="2" numFmtId="4">
    <oc r="H297">
      <v>114690.3</v>
    </oc>
    <nc r="H297">
      <v>116497.9</v>
    </nc>
  </rcc>
  <rcc rId="10244" sId="2" numFmtId="4">
    <oc r="G292">
      <v>816931.3</v>
    </oc>
    <nc r="G292">
      <v>827685.5</v>
    </nc>
  </rcc>
  <rcc rId="10245" sId="2" numFmtId="4">
    <oc r="H292">
      <v>663724.69999999995</v>
    </oc>
    <nc r="H292">
      <v>809711</v>
    </nc>
  </rcc>
  <rcc rId="10246" sId="2" numFmtId="4">
    <oc r="G293">
      <v>33408.6</v>
    </oc>
    <nc r="G293">
      <v>31879.7</v>
    </nc>
  </rcc>
  <rcc rId="10247" sId="2" numFmtId="4">
    <oc r="H293">
      <v>21840.6</v>
    </oc>
    <nc r="H293">
      <v>22016.2</v>
    </nc>
  </rcc>
  <rcc rId="10248" sId="2" numFmtId="4">
    <oc r="G289">
      <v>4268908.8</v>
    </oc>
    <nc r="G289">
      <v>4332645</v>
    </nc>
  </rcc>
  <rcc rId="10249" sId="2" numFmtId="4">
    <oc r="G290">
      <v>153863.1</v>
    </oc>
    <nc r="G290">
      <v>156168.1</v>
    </nc>
  </rcc>
  <rcc rId="10250" sId="2" numFmtId="4">
    <oc r="H290">
      <v>111903.2</v>
    </oc>
    <nc r="H290">
      <v>114782.39999999999</v>
    </nc>
  </rcc>
  <rcc rId="10251" sId="2" numFmtId="4">
    <oc r="H289">
      <v>3455674.2</v>
    </oc>
    <nc r="H289">
      <v>4246966.2</v>
    </nc>
  </rcc>
  <rcc rId="10252" sId="2" numFmtId="4">
    <oc r="G286">
      <v>239418.3</v>
    </oc>
    <nc r="G286">
      <v>239426.1</v>
    </nc>
  </rcc>
  <rcc rId="10253" sId="2" numFmtId="4">
    <oc r="H286">
      <v>132054.29999999999</v>
    </oc>
    <nc r="H286">
      <v>210439</v>
    </nc>
  </rcc>
  <rfmt sheetId="2" sqref="G287:H287">
    <dxf>
      <fill>
        <patternFill>
          <bgColor rgb="FFFFFF00"/>
        </patternFill>
      </fill>
    </dxf>
  </rfmt>
  <rfmt sheetId="2" sqref="G295:H295">
    <dxf>
      <fill>
        <patternFill>
          <bgColor rgb="FFFFFF00"/>
        </patternFill>
      </fill>
    </dxf>
  </rfmt>
  <rfmt sheetId="2" sqref="G298:H298">
    <dxf>
      <fill>
        <patternFill>
          <bgColor rgb="FFFFFF00"/>
        </patternFill>
      </fill>
    </dxf>
  </rfmt>
  <rfmt sheetId="2" sqref="G294:H294" start="0" length="2147483647">
    <dxf>
      <font>
        <color rgb="FFFF0000"/>
      </font>
    </dxf>
  </rfmt>
  <rfmt sheetId="2" sqref="G294:H294">
    <dxf>
      <fill>
        <patternFill>
          <bgColor theme="5" tint="0.59999389629810485"/>
        </patternFill>
      </fill>
    </dxf>
  </rfmt>
  <rcc rId="10254" sId="2" numFmtId="4">
    <oc r="H300">
      <v>5145891.5999999996</v>
    </oc>
    <nc r="H300">
      <v>6117030.2000000002</v>
    </nc>
  </rcc>
  <rfmt sheetId="2" sqref="G282:H282">
    <dxf>
      <fill>
        <patternFill>
          <bgColor theme="5" tint="0.59999389629810485"/>
        </patternFill>
      </fill>
    </dxf>
  </rfmt>
  <rfmt sheetId="2" sqref="G305:H305">
    <dxf>
      <fill>
        <patternFill>
          <bgColor theme="5" tint="0.59999389629810485"/>
        </patternFill>
      </fill>
    </dxf>
  </rfmt>
  <rcc rId="10255" sId="2" numFmtId="4">
    <oc r="H314">
      <v>112.3</v>
    </oc>
    <nc r="H314">
      <v>89.5</v>
    </nc>
  </rcc>
  <rfmt sheetId="2" sqref="G309:H309">
    <dxf>
      <fill>
        <patternFill>
          <bgColor theme="5" tint="0.59999389629810485"/>
        </patternFill>
      </fill>
    </dxf>
  </rfmt>
  <rfmt sheetId="2" sqref="G325:H325">
    <dxf>
      <fill>
        <patternFill>
          <bgColor theme="5" tint="0.59999389629810485"/>
        </patternFill>
      </fill>
    </dxf>
  </rfmt>
  <rfmt sheetId="2" sqref="G329:H329">
    <dxf>
      <fill>
        <patternFill>
          <bgColor theme="5" tint="0.59999389629810485"/>
        </patternFill>
      </fill>
    </dxf>
  </rfmt>
  <rcc rId="10256" sId="2" numFmtId="4">
    <oc r="H332">
      <v>16</v>
    </oc>
    <nc r="H332">
      <v>37.700000000000003</v>
    </nc>
  </rcc>
  <rcc rId="10257" sId="2" numFmtId="4">
    <oc r="G278">
      <v>6762</v>
    </oc>
    <nc r="G278">
      <v>7701.7</v>
    </nc>
  </rcc>
  <rcc rId="10258" sId="2" numFmtId="4">
    <oc r="H278">
      <v>5136.8999999999996</v>
    </oc>
    <nc r="H278">
      <v>5910.8</v>
    </nc>
  </rcc>
  <rcc rId="10259" sId="2" numFmtId="4">
    <oc r="G273">
      <v>52862.3</v>
    </oc>
    <nc r="G273">
      <v>34638.5</v>
    </nc>
  </rcc>
  <rcc rId="10260" sId="2" numFmtId="4">
    <oc r="G274">
      <v>2601.1</v>
    </oc>
    <nc r="G274">
      <v>1785.9</v>
    </nc>
  </rcc>
  <rcc rId="10261" sId="2" numFmtId="4">
    <oc r="G275">
      <v>15118</v>
    </oc>
    <nc r="G275">
      <v>9521.1</v>
    </nc>
  </rcc>
  <rcc rId="10262" sId="2" numFmtId="4">
    <oc r="H275">
      <v>8196</v>
    </oc>
    <nc r="H275">
      <v>9169.9</v>
    </nc>
  </rcc>
  <rcc rId="10263" sId="2" numFmtId="4">
    <oc r="H274">
      <v>1575</v>
    </oc>
    <nc r="H274">
      <v>1677.8</v>
    </nc>
  </rcc>
  <rcc rId="10264" sId="2" numFmtId="4">
    <oc r="H273">
      <v>28161.200000000001</v>
    </oc>
    <nc r="H273">
      <v>33903.199999999997</v>
    </nc>
  </rcc>
  <rcc rId="10265" sId="2" numFmtId="4">
    <oc r="H269">
      <v>13567.5</v>
    </oc>
    <nc r="H269">
      <v>14777.2</v>
    </nc>
  </rcc>
  <rcc rId="10266" sId="2" numFmtId="4">
    <oc r="G265">
      <v>518997.5</v>
    </oc>
    <nc r="G265">
      <v>152255.20000000001</v>
    </nc>
  </rcc>
  <rcc rId="10267" sId="2" numFmtId="4">
    <oc r="H265">
      <v>133008.5</v>
    </oc>
    <nc r="H265">
      <v>133158.39999999999</v>
    </nc>
  </rcc>
  <rcc rId="10268" sId="2" numFmtId="4">
    <oc r="G257">
      <v>678.9</v>
    </oc>
    <nc r="G257">
      <v>954.8</v>
    </nc>
  </rcc>
  <rcc rId="10269" sId="2" numFmtId="4">
    <oc r="H257">
      <v>670.4</v>
    </oc>
    <nc r="H257">
      <v>949.4</v>
    </nc>
  </rcc>
  <rcc rId="10270" sId="2" numFmtId="4">
    <oc r="G254">
      <v>1140.9000000000001</v>
    </oc>
    <nc r="G254">
      <v>918.2</v>
    </nc>
  </rcc>
  <rcc rId="10271" sId="2" numFmtId="4">
    <oc r="H254">
      <v>829.6</v>
    </oc>
    <nc r="H254">
      <v>895.9</v>
    </nc>
  </rcc>
  <rcc rId="10272" sId="2" numFmtId="4">
    <oc r="G251">
      <v>6480.2</v>
    </oc>
    <nc r="G251">
      <v>6380.7</v>
    </nc>
  </rcc>
  <rcc rId="10273" sId="2" numFmtId="4">
    <oc r="H251">
      <v>4692.6000000000004</v>
    </oc>
    <nc r="H251">
      <v>5327.2</v>
    </nc>
  </rcc>
  <rcc rId="10274" sId="2" numFmtId="4">
    <oc r="G250">
      <v>80225</v>
    </oc>
    <nc r="G250">
      <v>74115.8</v>
    </nc>
  </rcc>
  <rcc rId="10275" sId="2" numFmtId="4">
    <oc r="H250">
      <v>51741.1</v>
    </oc>
    <nc r="H250">
      <v>61297</v>
    </nc>
  </rcc>
  <rcc rId="10276" sId="2" numFmtId="4">
    <oc r="G246">
      <v>57985.9</v>
    </oc>
    <nc r="G246">
      <v>58140.6</v>
    </nc>
  </rcc>
  <rcc rId="10277" sId="2" numFmtId="4">
    <oc r="G244">
      <v>199717.5</v>
    </oc>
    <nc r="G244">
      <v>202772.4</v>
    </nc>
  </rcc>
  <rcc rId="10278" sId="2" numFmtId="4">
    <oc r="H245">
      <v>3543.4</v>
    </oc>
    <nc r="H245">
      <v>3758.3</v>
    </nc>
  </rcc>
  <rcc rId="10279" sId="2" numFmtId="4">
    <oc r="H246">
      <v>51358</v>
    </oc>
    <nc r="H246">
      <v>55161.599999999999</v>
    </nc>
  </rcc>
  <rcc rId="10280" sId="2" numFmtId="4">
    <oc r="H244">
      <v>177774.8</v>
    </oc>
    <nc r="H244">
      <v>200771.9</v>
    </nc>
  </rcc>
  <rcc rId="10281" sId="2" numFmtId="4">
    <oc r="G240">
      <v>81465.5</v>
    </oc>
    <nc r="G240">
      <v>85255.3</v>
    </nc>
  </rcc>
  <rcc rId="10282" sId="2" numFmtId="4">
    <oc r="G241">
      <v>2486.9</v>
    </oc>
    <nc r="G241">
      <v>2062.4</v>
    </nc>
  </rcc>
  <rcc rId="10283" sId="2" numFmtId="4">
    <oc r="G242">
      <v>23917.599999999999</v>
    </oc>
    <nc r="G242">
      <v>22969.5</v>
    </nc>
  </rcc>
  <rcc rId="10284" sId="2" numFmtId="4">
    <oc r="H242">
      <v>20965</v>
    </oc>
    <nc r="H242">
      <v>22967.5</v>
    </nc>
  </rcc>
  <rcc rId="10285" sId="2" numFmtId="4">
    <oc r="H240">
      <v>72510.8</v>
    </oc>
    <nc r="H240">
      <v>84801.5</v>
    </nc>
  </rcc>
  <rcc rId="10286" sId="2" numFmtId="4">
    <oc r="H241">
      <v>2027.8</v>
    </oc>
    <nc r="H241">
      <v>2062.1999999999998</v>
    </nc>
  </rcc>
  <rcc rId="10287" sId="2" numFmtId="4">
    <oc r="G228">
      <v>9374.2999999999993</v>
    </oc>
    <nc r="G228">
      <v>9326.9</v>
    </nc>
  </rcc>
  <rcc rId="10288" sId="2" numFmtId="4">
    <oc r="G227">
      <v>1153135.2</v>
    </oc>
    <nc r="G227">
      <v>890282.6</v>
    </nc>
  </rcc>
  <rcc rId="10289" sId="2" numFmtId="4">
    <oc r="H227">
      <v>632851</v>
    </oc>
    <nc r="H227">
      <v>838848.4</v>
    </nc>
  </rcc>
  <rcc rId="10290" sId="2" numFmtId="4">
    <oc r="H228">
      <v>3520.6</v>
    </oc>
    <nc r="H228">
      <v>4206</v>
    </nc>
  </rcc>
  <rrc rId="10291" sId="2" ref="A220:XFD220" action="insertRow"/>
  <rcc rId="10292" sId="2">
    <nc r="F220" t="inlineStr">
      <is>
        <t>815</t>
      </is>
    </nc>
  </rcc>
  <rcc rId="10293" sId="2">
    <nc r="B220">
      <v>200</v>
    </nc>
  </rcc>
  <rcc rId="10294" sId="2">
    <nc r="C220" t="inlineStr">
      <is>
        <t>000</t>
      </is>
    </nc>
  </rcc>
  <rcc rId="10295" sId="2">
    <nc r="D220" t="inlineStr">
      <is>
        <t>0502</t>
      </is>
    </nc>
  </rcc>
  <rcc rId="10296" sId="2">
    <nc r="E220" t="inlineStr">
      <is>
        <t>00 0 00 00000</t>
      </is>
    </nc>
  </rcc>
  <rcc rId="10297" sId="2">
    <oc r="G217">
      <f>G219+G218</f>
    </oc>
    <nc r="G217">
      <f>G219+G218+G220</f>
    </nc>
  </rcc>
  <rcc rId="10298" sId="2">
    <oc r="H217">
      <f>H219+H218</f>
    </oc>
    <nc r="H217">
      <f>H219+H218+H220</f>
    </nc>
  </rcc>
  <rfmt sheetId="2" sqref="I217" start="0" length="0">
    <dxf>
      <numFmt numFmtId="4" formatCode="#,##0.00"/>
    </dxf>
  </rfmt>
  <rcc rId="10299" sId="2">
    <nc r="I220">
      <f>G220-H220</f>
    </nc>
  </rcc>
  <rcc rId="10300" sId="2">
    <oc r="I217">
      <f>I219+I218</f>
    </oc>
    <nc r="I217">
      <f>I219+I218+I220</f>
    </nc>
  </rcc>
  <rcc rId="10301" sId="2">
    <oc r="J217">
      <f>IF(G217=0,"-",H217/G217)</f>
    </oc>
    <nc r="J217">
      <f>IF(G217=0,"-",H217/G217)</f>
    </nc>
  </rcc>
  <rcc rId="10302" sId="2">
    <nc r="J220">
      <f>IF(G220=0,"-",H220/G220)</f>
    </nc>
  </rcc>
  <rcc rId="10303" sId="2">
    <nc r="A218" t="inlineStr">
      <is>
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</is>
    </nc>
  </rcc>
  <rcc rId="10304" sId="2">
    <nc r="B218">
      <v>200</v>
    </nc>
  </rcc>
  <rcc rId="10305" sId="2">
    <nc r="A220" t="inlineStr">
      <is>
        <t>Субсидии юридическим лицам на осуществление капитальных вложений в объекты недвижимого имущества</t>
      </is>
    </nc>
  </rcc>
  <rcc rId="10306" sId="2" numFmtId="4">
    <nc r="G220">
      <v>200000.4</v>
    </nc>
  </rcc>
  <rcc rId="10307" sId="2" numFmtId="4">
    <nc r="H220">
      <v>190394.5</v>
    </nc>
  </rcc>
  <rcc rId="10308" sId="2" numFmtId="4">
    <oc r="H218">
      <v>0</v>
    </oc>
    <nc r="H218">
      <v>1564.4</v>
    </nc>
  </rcc>
  <rcc rId="10309" sId="2" numFmtId="4">
    <oc r="H219">
      <v>244272.5</v>
    </oc>
    <nc r="H219">
      <v>479746.6</v>
    </nc>
  </rcc>
  <rfmt sheetId="2" sqref="G211" start="0" length="0">
    <dxf>
      <font>
        <sz val="8"/>
        <color auto="1"/>
        <name val="Arial Cyr"/>
        <scheme val="none"/>
      </font>
      <fill>
        <patternFill patternType="none">
          <bgColor indexed="65"/>
        </patternFill>
      </fill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2" sqref="H211" start="0" length="0">
    <dxf>
      <font>
        <sz val="8"/>
        <color auto="1"/>
        <name val="Arial Cyr"/>
        <scheme val="none"/>
      </font>
      <fill>
        <patternFill patternType="none">
          <bgColor indexed="65"/>
        </patternFill>
      </fill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2" sqref="G212" start="0" length="0">
    <dxf>
      <font>
        <sz val="8"/>
        <color auto="1"/>
        <name val="Arial Cyr"/>
        <scheme val="none"/>
      </font>
      <fill>
        <patternFill patternType="none">
          <bgColor indexed="65"/>
        </patternFill>
      </fill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2" sqref="H212" start="0" length="0">
    <dxf>
      <font>
        <sz val="8"/>
        <color auto="1"/>
        <name val="Arial Cyr"/>
        <scheme val="none"/>
      </font>
      <fill>
        <patternFill patternType="none">
          <bgColor indexed="65"/>
        </patternFill>
      </fill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0310" sId="2" numFmtId="4">
    <oc r="G215">
      <v>200000.4</v>
    </oc>
    <nc r="G215">
      <v>0</v>
    </nc>
  </rcc>
  <rcc rId="10311" sId="2" numFmtId="4">
    <oc r="H215">
      <v>14532.2</v>
    </oc>
    <nc r="H215">
      <v>0</v>
    </nc>
  </rcc>
  <rfmt sheetId="2" sqref="G211:H212" start="0" length="2147483647">
    <dxf>
      <font>
        <name val="Times New Roman"/>
        <scheme val="none"/>
      </font>
    </dxf>
  </rfmt>
  <rfmt sheetId="2" sqref="G211:H212" start="0" length="2147483647">
    <dxf>
      <font>
        <sz val="11"/>
      </font>
    </dxf>
  </rfmt>
  <rcc rId="10312" sId="2" numFmtId="4">
    <oc r="G211">
      <v>95969.600000000006</v>
    </oc>
    <nc r="G211">
      <v>94619.6</v>
    </nc>
  </rcc>
  <rcc rId="10313" sId="2" numFmtId="4">
    <oc r="H211">
      <v>77834.3</v>
    </oc>
    <nc r="H211">
      <v>86677.7</v>
    </nc>
  </rcc>
  <rcc rId="10314" sId="2" numFmtId="4">
    <oc r="H212">
      <v>3676.4</v>
    </oc>
    <nc r="H212">
      <v>4187.3999999999996</v>
    </nc>
  </rcc>
  <rcc rId="10315" sId="2" numFmtId="4">
    <oc r="H207">
      <v>301957.40000000002</v>
    </oc>
    <nc r="H207">
      <v>361791.7</v>
    </nc>
  </rcc>
  <rcc rId="10316" sId="2" numFmtId="4">
    <oc r="G207">
      <v>303917.7</v>
    </oc>
    <nc r="G207">
      <v>361983.3</v>
    </nc>
  </rcc>
  <rcc rId="10317" sId="2" numFmtId="4">
    <oc r="H205">
      <v>1894.9</v>
    </oc>
    <nc r="H205">
      <v>1940.4</v>
    </nc>
  </rcc>
  <rcc rId="10318" sId="2" numFmtId="4">
    <oc r="G205">
      <v>1894.9</v>
    </oc>
    <nc r="G205">
      <v>1940.4</v>
    </nc>
  </rcc>
  <rcc rId="10319" sId="2" numFmtId="4">
    <oc r="H203">
      <v>1517980.8</v>
    </oc>
    <nc r="H203">
      <v>2371601.7999999998</v>
    </nc>
  </rcc>
  <rcc rId="10320" sId="2" numFmtId="4">
    <oc r="H200">
      <v>817301</v>
    </oc>
    <nc r="H200">
      <v>1525331.4</v>
    </nc>
  </rcc>
  <rcc rId="10321" sId="2" numFmtId="4">
    <oc r="G197">
      <v>635500.80000000005</v>
    </oc>
    <nc r="G197">
      <v>606716.80000000005</v>
    </nc>
  </rcc>
  <rcc rId="10322" sId="2" numFmtId="4">
    <oc r="H197">
      <v>367010</v>
    </oc>
    <nc r="H197">
      <v>549416.30000000005</v>
    </nc>
  </rcc>
  <rcc rId="10323" sId="2" numFmtId="4">
    <oc r="G219">
      <v>708651.9</v>
    </oc>
    <nc r="G219">
      <v>608458.9</v>
    </nc>
  </rcc>
  <rcc rId="10324" sId="2" numFmtId="4">
    <oc r="G218">
      <v>1564.8</v>
    </oc>
    <nc r="G218">
      <v>1564.5</v>
    </nc>
  </rcc>
  <rcc rId="10325" sId="2" numFmtId="4">
    <oc r="G203">
      <v>2765324.9</v>
    </oc>
    <nc r="G203">
      <v>2739945.3</v>
    </nc>
  </rcc>
  <rcc rId="10326" sId="2" numFmtId="4">
    <oc r="H192">
      <v>0</v>
    </oc>
    <nc r="H192">
      <v>35350</v>
    </nc>
  </rcc>
  <rcc rId="10327" sId="2" numFmtId="4">
    <oc r="H189">
      <v>3174.1</v>
    </oc>
    <nc r="H189">
      <v>3252.7</v>
    </nc>
  </rcc>
  <rcc rId="10328" sId="2" numFmtId="4">
    <oc r="H185">
      <v>27582.6</v>
    </oc>
    <nc r="H185">
      <v>33822.800000000003</v>
    </nc>
  </rcc>
  <rcc rId="10329" sId="2" numFmtId="4">
    <oc r="H182">
      <v>9721.9</v>
    </oc>
    <nc r="H182">
      <v>10463</v>
    </nc>
  </rcc>
  <rcc rId="10330" sId="2" numFmtId="4">
    <oc r="H181">
      <v>422.1</v>
    </oc>
    <nc r="H181">
      <v>476.4</v>
    </nc>
  </rcc>
  <rcc rId="10331" sId="2" numFmtId="4">
    <oc r="H180">
      <v>35258.300000000003</v>
    </oc>
    <nc r="H180">
      <v>40701.5</v>
    </nc>
  </rcc>
  <rcc rId="10332" sId="2" numFmtId="4">
    <oc r="G176">
      <v>284.7</v>
    </oc>
    <nc r="G176">
      <v>291.8</v>
    </nc>
  </rcc>
  <rcc rId="10333" sId="2" numFmtId="4">
    <oc r="H176">
      <v>284.7</v>
    </oc>
    <nc r="H176">
      <v>291.7</v>
    </nc>
  </rcc>
  <rcc rId="10334" sId="2" numFmtId="4">
    <oc r="H174">
      <v>342002.4</v>
    </oc>
    <nc r="H174">
      <v>360927.3</v>
    </nc>
  </rcc>
  <rcc rId="10335" sId="2" numFmtId="4">
    <oc r="G164">
      <v>3113097.2</v>
    </oc>
    <nc r="G164">
      <v>3112555.3</v>
    </nc>
  </rcc>
  <rcc rId="10336" sId="2" numFmtId="4">
    <oc r="H165">
      <v>28684.3</v>
    </oc>
    <nc r="H165">
      <v>40182.6</v>
    </nc>
  </rcc>
  <rcc rId="10337" sId="2" numFmtId="4">
    <oc r="G158">
      <v>90362.9</v>
    </oc>
    <nc r="G158">
      <v>93046.8</v>
    </nc>
  </rcc>
  <rcc rId="10338" sId="2" numFmtId="4">
    <oc r="G159">
      <v>2382.5</v>
    </oc>
    <nc r="G159">
      <v>1975</v>
    </nc>
  </rcc>
  <rcc rId="10339" sId="2" numFmtId="4">
    <oc r="G160">
      <v>27011</v>
    </oc>
    <nc r="G160">
      <v>25269.4</v>
    </nc>
  </rcc>
  <rcc rId="10340" sId="2" numFmtId="4">
    <oc r="H160">
      <v>23341.200000000001</v>
    </oc>
    <nc r="H160">
      <v>25269.3</v>
    </nc>
  </rcc>
  <rcc rId="10341" sId="2" numFmtId="4">
    <oc r="H159">
      <v>1722.9</v>
    </oc>
    <nc r="H159">
      <v>1879.7</v>
    </nc>
  </rcc>
  <rcc rId="10342" sId="2" numFmtId="4">
    <oc r="H158">
      <v>79748.399999999994</v>
    </oc>
    <nc r="H158">
      <v>93046.3</v>
    </nc>
  </rcc>
  <rcc rId="10343" sId="2" numFmtId="4">
    <oc r="H154">
      <v>19627.599999999999</v>
    </oc>
    <nc r="H154">
      <v>25840.5</v>
    </nc>
  </rcc>
  <rcc rId="10344" sId="2" numFmtId="4">
    <oc r="H153">
      <v>1221390.5</v>
    </oc>
    <nc r="H153">
      <v>1457768</v>
    </nc>
  </rcc>
  <rrc rId="10345" sId="2" ref="A151:XFD151" action="insertRow"/>
  <rcc rId="10346" sId="2">
    <nc r="F151" t="inlineStr">
      <is>
        <t>247</t>
      </is>
    </nc>
  </rcc>
  <rcc rId="10347" sId="2" numFmtId="4">
    <nc r="G151">
      <v>6.3</v>
    </nc>
  </rcc>
  <rcc rId="10348" sId="2">
    <oc r="G149">
      <f>G150</f>
    </oc>
    <nc r="G149">
      <f>G150+G151</f>
    </nc>
  </rcc>
  <rcc rId="10349" sId="2">
    <oc r="H149">
      <f>H150</f>
    </oc>
    <nc r="H149">
      <f>H150+H151</f>
    </nc>
  </rcc>
  <rcc rId="10350" sId="2" odxf="1" dxf="1">
    <oc r="I149">
      <f>I150</f>
    </oc>
    <nc r="I149">
      <f>I150+I151</f>
    </nc>
    <odxf>
      <numFmt numFmtId="167" formatCode="#,##0.0"/>
    </odxf>
    <ndxf>
      <numFmt numFmtId="4" formatCode="#,##0.00"/>
    </ndxf>
  </rcc>
  <rcc rId="10351" sId="2">
    <nc r="I151">
      <f>G151-H151</f>
    </nc>
  </rcc>
  <rcc rId="10352" sId="2">
    <nc r="J151">
      <f>IF(G151=0,"-",H151/G151)</f>
    </nc>
  </rcc>
  <rcc rId="10353" sId="2">
    <nc r="B151">
      <v>200</v>
    </nc>
  </rcc>
  <rcc rId="10354" sId="2">
    <nc r="C151" t="inlineStr">
      <is>
        <t>000</t>
      </is>
    </nc>
  </rcc>
  <rcc rId="10355" sId="2">
    <nc r="D151" t="inlineStr">
      <is>
        <t>0408</t>
      </is>
    </nc>
  </rcc>
  <rcc rId="10356" sId="2">
    <nc r="E151" t="inlineStr">
      <is>
        <t>00 0 00 00000</t>
      </is>
    </nc>
  </rcc>
  <rcc rId="10357" sId="2" numFmtId="4">
    <oc r="H150">
      <v>5461.6</v>
    </oc>
    <nc r="H150">
      <v>63622.400000000001</v>
    </nc>
  </rcc>
  <rcc rId="10358" sId="2" numFmtId="4">
    <nc r="H151">
      <v>6.2</v>
    </nc>
  </rcc>
  <rcc rId="10359" sId="2" numFmtId="4">
    <oc r="H165">
      <v>2809851.5</v>
    </oc>
    <nc r="H165">
      <v>3052823.6</v>
    </nc>
  </rcc>
  <rcc rId="10360" sId="2" numFmtId="4">
    <oc r="H145">
      <v>7467.7</v>
    </oc>
    <nc r="H145">
      <v>8131.5</v>
    </nc>
  </rcc>
  <rcc rId="10361" sId="2" numFmtId="4">
    <oc r="H140">
      <v>121100.5</v>
    </oc>
    <nc r="H140">
      <v>123251.5</v>
    </nc>
  </rcc>
  <rcc rId="10362" sId="2" numFmtId="4">
    <oc r="G132">
      <v>25.7</v>
    </oc>
    <nc r="G132">
      <v>87.7</v>
    </nc>
  </rcc>
  <rcc rId="10363" sId="2" numFmtId="4">
    <oc r="H132">
      <v>25.6</v>
    </oc>
    <nc r="H132">
      <v>87.6</v>
    </nc>
  </rcc>
  <rcc rId="10364" sId="2" numFmtId="4">
    <oc r="G128">
      <v>82741.7</v>
    </oc>
    <nc r="G128">
      <v>81298</v>
    </nc>
  </rcc>
  <rcc rId="10365" sId="2" numFmtId="4">
    <oc r="H129">
      <v>3985.1</v>
    </oc>
    <nc r="H129">
      <v>4715.6000000000004</v>
    </nc>
  </rcc>
  <rcc rId="10366" sId="2" numFmtId="4">
    <oc r="H128">
      <v>59097.1</v>
    </oc>
    <nc r="H128">
      <v>66059.399999999994</v>
    </nc>
  </rcc>
  <rcc rId="10367" sId="2" numFmtId="4">
    <oc r="G124">
      <v>5020.2</v>
    </oc>
    <nc r="G124">
      <v>5235.3999999999996</v>
    </nc>
  </rcc>
  <rfmt sheetId="2" sqref="H124" start="0" length="0">
    <dxf>
      <font>
        <sz val="8"/>
        <color auto="1"/>
        <name val="Arial Cyr"/>
        <scheme val="none"/>
      </font>
      <fill>
        <patternFill patternType="none">
          <bgColor indexed="65"/>
        </patternFill>
      </fill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0368" sId="2" odxf="1" dxf="1" numFmtId="4">
    <oc r="I124">
      <f>G124-H124</f>
    </oc>
    <nc r="I124">
      <v>1146.6300000000001</v>
    </nc>
    <odxf>
      <font>
        <name val="Times New Roman"/>
        <scheme val="none"/>
      </font>
      <numFmt numFmtId="167" formatCode="#,##0.0"/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8"/>
        <color auto="1"/>
        <name val="Arial Cyr"/>
        <scheme val="none"/>
      </font>
      <numFmt numFmtId="4" formatCode="#,##0.00"/>
      <fill>
        <patternFill patternType="none">
          <bgColor indexed="65"/>
        </patternFill>
      </fill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rc rId="10369" sId="2" ref="A120:XFD120" action="insertRow"/>
  <rrc rId="10370" sId="2" ref="A120:XFD120" action="insertRow"/>
  <rrc rId="10371" sId="2" ref="A120:XFD120" action="insertRow"/>
  <rcc rId="10372" sId="2">
    <nc r="F120" t="inlineStr">
      <is>
        <t>800</t>
      </is>
    </nc>
  </rcc>
  <rcc rId="10373" sId="2">
    <nc r="F121" t="inlineStr">
      <is>
        <t>830</t>
      </is>
    </nc>
  </rcc>
  <rcc rId="10374" sId="2">
    <nc r="F122" t="inlineStr">
      <is>
        <t>831</t>
      </is>
    </nc>
  </rcc>
  <rfmt sheetId="2" sqref="A120:F121" start="0" length="2147483647">
    <dxf>
      <font>
        <b/>
      </font>
    </dxf>
  </rfmt>
  <rcc rId="10375" sId="2" odxf="1" s="1" dxf="1">
    <nc r="A120" t="inlineStr">
      <is>
        <t>Иные бюджетные ассигнования</t>
      </is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horizontal="justify" readingOrder="0"/>
    </ndxf>
  </rcc>
  <rcc rId="10376" sId="2">
    <nc r="A121" t="inlineStr">
      <is>
        <t>Исполнение судебных актов</t>
      </is>
    </nc>
  </rcc>
  <rcc rId="10377" sId="2">
    <nc r="A122" t="inlineStr">
      <is>
    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    </is>
    </nc>
  </rcc>
  <rcc rId="10378" sId="2">
    <nc r="B120">
      <v>200</v>
    </nc>
  </rcc>
  <rcc rId="10379" sId="2">
    <nc r="C120" t="inlineStr">
      <is>
        <t>000</t>
      </is>
    </nc>
  </rcc>
  <rcc rId="10380" sId="2">
    <nc r="D120" t="inlineStr">
      <is>
        <t>0309</t>
      </is>
    </nc>
  </rcc>
  <rcc rId="10381" sId="2">
    <nc r="E120" t="inlineStr">
      <is>
        <t>00 0 00 00000</t>
      </is>
    </nc>
  </rcc>
  <rcc rId="10382" sId="2">
    <nc r="B121">
      <v>200</v>
    </nc>
  </rcc>
  <rcc rId="10383" sId="2">
    <nc r="C121" t="inlineStr">
      <is>
        <t>000</t>
      </is>
    </nc>
  </rcc>
  <rcc rId="10384" sId="2">
    <nc r="D121" t="inlineStr">
      <is>
        <t>0309</t>
      </is>
    </nc>
  </rcc>
  <rcc rId="10385" sId="2">
    <nc r="E121" t="inlineStr">
      <is>
        <t>00 0 00 00000</t>
      </is>
    </nc>
  </rcc>
  <rcc rId="10386" sId="2">
    <nc r="B122">
      <v>200</v>
    </nc>
  </rcc>
  <rcc rId="10387" sId="2">
    <nc r="C122" t="inlineStr">
      <is>
        <t>000</t>
      </is>
    </nc>
  </rcc>
  <rcc rId="10388" sId="2">
    <nc r="D122" t="inlineStr">
      <is>
        <t>0309</t>
      </is>
    </nc>
  </rcc>
  <rcc rId="10389" sId="2">
    <nc r="E122" t="inlineStr">
      <is>
        <t>00 0 00 00000</t>
      </is>
    </nc>
  </rcc>
  <rfmt sheetId="2" sqref="G122" start="0" length="0">
    <dxf>
      <font>
        <sz val="8"/>
        <color auto="1"/>
        <name val="Arial Cyr"/>
        <scheme val="none"/>
      </font>
      <fill>
        <patternFill patternType="none">
          <bgColor indexed="65"/>
        </patternFill>
      </fill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2" sqref="H122" start="0" length="0">
    <dxf>
      <font>
        <sz val="8"/>
        <color auto="1"/>
        <name val="Arial Cyr"/>
        <scheme val="none"/>
      </font>
      <fill>
        <patternFill patternType="none">
          <bgColor indexed="65"/>
        </patternFill>
      </fill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0390" sId="2" numFmtId="4">
    <nc r="G122">
      <v>1146.7</v>
    </nc>
  </rcc>
  <rfmt sheetId="2" sqref="G122:H122" start="0" length="2147483647">
    <dxf>
      <font>
        <name val="Times New Roman"/>
        <scheme val="none"/>
      </font>
    </dxf>
  </rfmt>
  <rfmt sheetId="2" sqref="G120:J122" start="0" length="2147483647">
    <dxf>
      <font>
        <sz val="11"/>
      </font>
    </dxf>
  </rfmt>
  <rcc rId="10391" sId="2">
    <nc r="G121">
      <f>G122</f>
    </nc>
  </rcc>
  <rcc rId="10392" sId="2">
    <nc r="H121">
      <f>H122</f>
    </nc>
  </rcc>
  <rcc rId="10393" sId="2">
    <nc r="G120">
      <f>G122</f>
    </nc>
  </rcc>
  <rcc rId="10394" sId="2">
    <nc r="H120">
      <f>H121</f>
    </nc>
  </rcc>
  <rfmt sheetId="2" sqref="G120:J121" start="0" length="2147483647">
    <dxf>
      <font>
        <b/>
      </font>
    </dxf>
  </rfmt>
  <rcc rId="10395" sId="2" odxf="1" dxf="1">
    <nc r="I120">
      <f>G120-H120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10396" sId="2" odxf="1" dxf="1">
    <nc r="I121">
      <f>G121-H121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10397" sId="2">
    <nc r="I122">
      <f>G122-H122</f>
    </nc>
  </rcc>
  <rcc rId="10398" sId="2">
    <nc r="J120">
      <f>IF(G120=0,"-",H120/G120)</f>
    </nc>
  </rcc>
  <rcc rId="10399" sId="2">
    <nc r="J121">
      <f>IF(G121=0,"-",H121/G121)</f>
    </nc>
  </rcc>
  <rcc rId="10400" sId="2">
    <nc r="J122">
      <f>IF(G122=0,"-",H122/G122)</f>
    </nc>
  </rcc>
  <rfmt sheetId="2" sqref="I120:I121" start="0" length="2147483647">
    <dxf>
      <font>
        <b/>
      </font>
    </dxf>
  </rfmt>
  <rcc rId="10401" sId="2">
    <oc r="G110">
      <f>G111+G116</f>
    </oc>
    <nc r="G110">
      <f>G111+G116+G120</f>
    </nc>
  </rcc>
  <rcc rId="10402" sId="2">
    <oc r="H110">
      <f>H111+H116</f>
    </oc>
    <nc r="H110">
      <f>H111+H116+H120</f>
    </nc>
  </rcc>
  <rcc rId="10403" sId="2" odxf="1" dxf="1">
    <oc r="I110">
      <f>I111+I116</f>
    </oc>
    <nc r="I110">
      <f>I111+I116+I120</f>
    </nc>
    <odxf>
      <numFmt numFmtId="167" formatCode="#,##0.0"/>
    </odxf>
    <ndxf>
      <numFmt numFmtId="4" formatCode="#,##0.00"/>
    </ndxf>
  </rcc>
  <rcc rId="10404" sId="2" numFmtId="4">
    <oc r="G119">
      <v>16928.8</v>
    </oc>
    <nc r="G119">
      <v>15820</v>
    </nc>
  </rcc>
  <rcc rId="10405" sId="2" numFmtId="4">
    <oc r="H118">
      <v>344.2</v>
    </oc>
    <nc r="H118">
      <v>13011.6</v>
    </nc>
  </rcc>
  <rcc rId="10406" sId="2" numFmtId="4">
    <oc r="H119">
      <v>11420.9</v>
    </oc>
    <nc r="H119">
      <v>13070.2</v>
    </nc>
  </rcc>
  <rcc rId="10407" sId="2" numFmtId="4">
    <oc r="G113">
      <v>52031.1</v>
    </oc>
    <nc r="G113">
      <v>53124.1</v>
    </nc>
  </rcc>
  <rcc rId="10408" sId="2" numFmtId="4">
    <oc r="G114">
      <v>1586.1</v>
    </oc>
    <nc r="G114">
      <v>1626.1</v>
    </nc>
  </rcc>
  <rcc rId="10409" sId="2" numFmtId="4">
    <oc r="H115">
      <v>13016.5</v>
    </oc>
    <nc r="H115">
      <v>13950.8</v>
    </nc>
  </rcc>
  <rcc rId="10410" sId="2" numFmtId="4">
    <oc r="H113">
      <v>45643</v>
    </oc>
    <nc r="H113">
      <v>53090.400000000001</v>
    </nc>
  </rcc>
  <rcc rId="10411" sId="2" numFmtId="4">
    <oc r="H114">
      <v>1571.8</v>
    </oc>
    <nc r="H114">
      <v>1613.1</v>
    </nc>
  </rcc>
  <rcc rId="10412" sId="2">
    <oc r="H117">
      <f>H118+H119</f>
    </oc>
    <nc r="H117">
      <f>H118+H119</f>
    </nc>
  </rcc>
  <rcc rId="10413" sId="2">
    <oc r="H109">
      <f>H110+H123+H139</f>
    </oc>
    <nc r="H109">
      <f>H110+H123+H139</f>
    </nc>
  </rcc>
  <rfmt sheetId="2" sqref="H127" start="0" length="2147483647">
    <dxf>
      <font>
        <name val="Times New Roman"/>
        <scheme val="none"/>
      </font>
    </dxf>
  </rfmt>
  <rfmt sheetId="2" sqref="H127" start="0" length="2147483647">
    <dxf>
      <font>
        <sz val="11"/>
      </font>
    </dxf>
  </rfmt>
  <rfmt sheetId="2" sqref="I127" start="0" length="2147483647">
    <dxf>
      <font>
        <name val="Times New Roman"/>
        <scheme val="none"/>
      </font>
    </dxf>
  </rfmt>
  <rfmt sheetId="2" sqref="I127" start="0" length="2147483647">
    <dxf>
      <font>
        <sz val="11"/>
      </font>
    </dxf>
  </rfmt>
  <rcc rId="10414" sId="2" numFmtId="4">
    <nc r="H122">
      <v>1146.5999999999999</v>
    </nc>
  </rcc>
  <rcc rId="10415" sId="2" numFmtId="4">
    <oc r="H126">
      <v>197848.7</v>
    </oc>
    <nc r="H126">
      <v>229560.1</v>
    </nc>
  </rcc>
  <rcc rId="10416" sId="2" numFmtId="4">
    <oc r="H127">
      <v>4995.8999999999996</v>
    </oc>
    <nc r="H127">
      <v>5156.8999999999996</v>
    </nc>
  </rcc>
  <rcc rId="10417" sId="2" numFmtId="4">
    <oc r="H128">
      <v>57607.6</v>
    </oc>
    <nc r="H128">
      <v>62419.7</v>
    </nc>
  </rcc>
  <rcc rId="10418" sId="2" numFmtId="4">
    <oc r="G108">
      <v>561244.69999999995</v>
    </oc>
    <nc r="G108">
      <v>445660.4</v>
    </nc>
  </rcc>
  <rcc rId="10419" sId="2" numFmtId="4">
    <oc r="G106">
      <v>217.9</v>
    </oc>
    <nc r="G106">
      <v>221</v>
    </nc>
  </rcc>
  <rcc rId="10420" sId="2" numFmtId="4">
    <oc r="G107">
      <v>2126.5</v>
    </oc>
    <nc r="G107">
      <v>2219.9</v>
    </nc>
  </rcc>
  <rcc rId="10421" sId="2" numFmtId="4">
    <oc r="H107">
      <v>2126.3000000000002</v>
    </oc>
    <nc r="H107">
      <v>2219.6999999999998</v>
    </nc>
  </rcc>
  <rcc rId="10422" sId="2" numFmtId="4">
    <oc r="H106">
      <v>97.9</v>
    </oc>
    <nc r="H106">
      <v>108</v>
    </nc>
  </rcc>
  <rcc rId="10423" sId="2" numFmtId="4">
    <oc r="G104">
      <v>5344.8</v>
    </oc>
    <nc r="G104">
      <v>6250.1</v>
    </nc>
  </rcc>
  <rcc rId="10424" sId="2" numFmtId="4">
    <oc r="H104">
      <v>3520.4</v>
    </oc>
    <nc r="H104">
      <v>5182.3999999999996</v>
    </nc>
  </rcc>
  <rcc rId="10425" sId="2" numFmtId="4">
    <oc r="H101">
      <v>1691.6</v>
    </oc>
    <nc r="H101">
      <v>1952.1</v>
    </nc>
  </rcc>
  <rcc rId="10426" sId="2" numFmtId="4">
    <oc r="H98">
      <v>9112</v>
    </oc>
    <nc r="H98">
      <v>9153.6</v>
    </nc>
  </rcc>
  <rcc rId="10427" sId="2" numFmtId="4">
    <oc r="H97">
      <v>15619.3</v>
    </oc>
    <nc r="H97">
      <v>17641.400000000001</v>
    </nc>
  </rcc>
  <rcc rId="10428" sId="2" numFmtId="4">
    <oc r="G94">
      <v>777362</v>
    </oc>
    <nc r="G94">
      <v>792940.7</v>
    </nc>
  </rcc>
  <rcc rId="10429" sId="2" numFmtId="4">
    <oc r="G95">
      <v>57091</v>
    </oc>
    <nc r="G95">
      <v>56556.5</v>
    </nc>
  </rcc>
  <rcc rId="10430" sId="2" numFmtId="4">
    <oc r="H95">
      <v>55934.1</v>
    </oc>
    <nc r="H95">
      <v>56546.7</v>
    </nc>
  </rcc>
  <rcc rId="10431" sId="2" numFmtId="4">
    <oc r="H94">
      <v>677210.9</v>
    </oc>
    <nc r="H94">
      <v>776612.8</v>
    </nc>
  </rcc>
  <rcc rId="10432" sId="2" numFmtId="4">
    <oc r="H91">
      <v>4073.5</v>
    </oc>
    <nc r="H91">
      <v>11740.3</v>
    </nc>
  </rcc>
  <rcc rId="10433" sId="2" numFmtId="4">
    <oc r="G88">
      <v>4853.3</v>
    </oc>
    <nc r="G88">
      <v>5883.3</v>
    </nc>
  </rcc>
  <rcc rId="10434" sId="2" numFmtId="4">
    <oc r="H88">
      <v>4683.3</v>
    </oc>
    <nc r="H88">
      <v>5713.2</v>
    </nc>
  </rcc>
  <rcc rId="10435" sId="2" numFmtId="4">
    <oc r="H84">
      <v>155571.4</v>
    </oc>
    <nc r="H84">
      <v>221850.4</v>
    </nc>
  </rcc>
  <rcc rId="10436" sId="2" numFmtId="4">
    <oc r="G85">
      <v>3435.6</v>
    </oc>
    <nc r="G85">
      <v>3335.1</v>
    </nc>
  </rcc>
  <rcc rId="10437" sId="2" numFmtId="4">
    <oc r="H85">
      <v>2530</v>
    </oc>
    <nc r="H85">
      <v>2891.8</v>
    </nc>
  </rcc>
  <rcc rId="10438" sId="2" numFmtId="4">
    <oc r="H83">
      <v>1146.8</v>
    </oc>
    <nc r="H83">
      <v>4214.5</v>
    </nc>
  </rcc>
  <rcc rId="10439" sId="2" numFmtId="4">
    <oc r="G78">
      <v>105005.1</v>
    </oc>
    <nc r="G78">
      <v>105874.3</v>
    </nc>
  </rcc>
  <rcc rId="10440" sId="2" numFmtId="4">
    <oc r="G79">
      <v>3791.6</v>
    </oc>
    <nc r="G79">
      <v>2974</v>
    </nc>
  </rcc>
  <rcc rId="10441" sId="2" numFmtId="4">
    <oc r="H80">
      <v>24324.400000000001</v>
    </oc>
    <nc r="H80">
      <v>26571.200000000001</v>
    </nc>
  </rcc>
  <rcc rId="10442" sId="2" numFmtId="4">
    <oc r="H78">
      <v>88468</v>
    </oc>
    <nc r="H78">
      <v>102202.3</v>
    </nc>
  </rcc>
  <rcc rId="10443" sId="2" numFmtId="4">
    <oc r="G74">
      <v>206559.5</v>
    </oc>
    <nc r="G74">
      <v>210193.2</v>
    </nc>
  </rcc>
  <rcc rId="10444" sId="2" numFmtId="4">
    <oc r="G75">
      <v>6494.4</v>
    </oc>
    <nc r="G75">
      <v>6240.1</v>
    </nc>
  </rcc>
  <rcc rId="10445" sId="2" numFmtId="4">
    <oc r="G76">
      <v>59056.800000000003</v>
    </oc>
    <nc r="G76">
      <v>58151.9</v>
    </nc>
  </rcc>
  <rcc rId="10446" sId="2" numFmtId="4">
    <oc r="H76">
      <v>49938.1</v>
    </oc>
    <nc r="H76">
      <v>54280.2</v>
    </nc>
  </rcc>
  <rcc rId="10447" sId="2" numFmtId="4">
    <oc r="H75">
      <v>5600.7</v>
    </oc>
    <nc r="H75">
      <v>5799.1</v>
    </nc>
  </rcc>
  <rcc rId="10448" sId="2" numFmtId="4">
    <oc r="H74">
      <v>174320.3</v>
    </oc>
    <nc r="H74">
      <v>202148.6</v>
    </nc>
  </rcc>
  <rcc rId="10449" sId="2" numFmtId="4">
    <oc r="G84">
      <v>246075.7</v>
    </oc>
    <nc r="G84">
      <v>245946</v>
    </nc>
  </rcc>
  <rcc rId="10450" sId="2" numFmtId="4">
    <oc r="G70">
      <v>15353.8</v>
    </oc>
    <nc r="G70">
      <v>13260.2</v>
    </nc>
  </rcc>
  <rcc rId="10451" sId="2" numFmtId="4">
    <oc r="G64">
      <v>94.1</v>
    </oc>
    <nc r="G64">
      <v>295.89999999999998</v>
    </nc>
  </rcc>
  <rcc rId="10452" sId="2" numFmtId="4">
    <oc r="H64">
      <v>94.1</v>
    </oc>
    <nc r="H64">
      <v>295.8</v>
    </nc>
  </rcc>
  <rcc rId="10453" sId="2" numFmtId="4">
    <oc r="G60">
      <v>8688.5</v>
    </oc>
    <nc r="G60">
      <v>8504</v>
    </nc>
  </rcc>
  <rcc rId="10454" sId="2" numFmtId="4">
    <oc r="H61">
      <v>570.67999999999995</v>
    </oc>
    <nc r="H61">
      <v>694.9</v>
    </nc>
  </rcc>
  <rcc rId="10455" sId="2" numFmtId="4">
    <oc r="H60">
      <v>6241.59</v>
    </oc>
    <nc r="H60">
      <v>7758.8</v>
    </nc>
  </rcc>
  <rcc rId="10456" sId="2" numFmtId="4">
    <oc r="H59">
      <v>8617.6299999999992</v>
    </oc>
    <nc r="H59">
      <v>8617.6</v>
    </nc>
  </rcc>
  <rcc rId="10457" sId="2" numFmtId="4">
    <oc r="G54">
      <v>121906.8</v>
    </oc>
    <nc r="G54">
      <v>123296.7</v>
    </nc>
  </rcc>
  <rcc rId="10458" sId="2" numFmtId="4">
    <oc r="G55">
      <v>5308.8</v>
    </oc>
    <nc r="G55">
      <v>4866.8999999999996</v>
    </nc>
  </rcc>
  <rcc rId="10459" sId="2" numFmtId="4">
    <oc r="G56">
      <v>32385.3</v>
    </oc>
    <nc r="G56">
      <v>31860</v>
    </nc>
  </rcc>
  <rcc rId="10460" sId="2" numFmtId="4">
    <oc r="H56">
      <v>28087.9</v>
    </oc>
    <nc r="H56">
      <v>29853.4</v>
    </nc>
  </rcc>
  <rcc rId="10461" sId="2" numFmtId="4">
    <oc r="H55">
      <v>4336.8999999999996</v>
    </oc>
    <nc r="H55">
      <v>4514.6000000000004</v>
    </nc>
  </rcc>
  <rcc rId="10462" sId="2" numFmtId="4">
    <oc r="H54">
      <v>106889</v>
    </oc>
    <nc r="H54">
      <v>123250.7</v>
    </nc>
  </rcc>
  <rcc rId="10463" sId="2" numFmtId="4">
    <oc r="H46">
      <v>4968.8999999999996</v>
    </oc>
    <nc r="H46">
      <v>4969.3999999999996</v>
    </nc>
  </rcc>
  <rcc rId="10464" sId="2" numFmtId="4">
    <oc r="G43">
      <v>766.5</v>
    </oc>
    <nc r="G43">
      <v>770</v>
    </nc>
  </rcc>
  <rcc rId="10465" sId="2" numFmtId="4">
    <oc r="H43">
      <v>755</v>
    </oc>
    <nc r="H43">
      <v>770</v>
    </nc>
  </rcc>
  <rcc rId="10466" sId="2" numFmtId="4">
    <oc r="G42">
      <v>1038.2</v>
    </oc>
    <nc r="G42">
      <v>830.7</v>
    </nc>
  </rcc>
  <rcc rId="10467" sId="2" numFmtId="4">
    <oc r="H42">
      <v>658.2</v>
    </oc>
    <nc r="H42">
      <v>719.7</v>
    </nc>
  </rcc>
  <rcc rId="10468" sId="2" numFmtId="4">
    <oc r="G39">
      <v>7905.7</v>
    </oc>
    <nc r="G39">
      <v>8336.7000000000007</v>
    </nc>
  </rcc>
  <rcc rId="10469" sId="2" numFmtId="4">
    <oc r="G38">
      <v>88067.3</v>
    </oc>
    <nc r="G38">
      <v>87947.7</v>
    </nc>
  </rcc>
  <rcc rId="10470" sId="2" numFmtId="4">
    <oc r="H39">
      <v>5583.6</v>
    </oc>
    <nc r="H39">
      <v>6511</v>
    </nc>
  </rcc>
  <rcc rId="10471" sId="2" numFmtId="4">
    <oc r="H38">
      <v>71402.899999999994</v>
    </oc>
    <nc r="H38">
      <v>77965.3</v>
    </nc>
  </rcc>
  <rcc rId="10472" sId="2" numFmtId="4">
    <oc r="H37">
      <v>3144.6</v>
    </oc>
    <nc r="H37">
      <v>5542.6</v>
    </nc>
  </rcc>
  <rcc rId="10473" sId="2" numFmtId="4">
    <oc r="G32">
      <v>808131.3</v>
    </oc>
    <nc r="G32">
      <v>811002.3</v>
    </nc>
  </rcc>
  <rcc rId="10474" sId="2" numFmtId="4">
    <oc r="G33">
      <v>27880.9</v>
    </oc>
    <nc r="G33">
      <v>27146.400000000001</v>
    </nc>
  </rcc>
  <rcc rId="10475" sId="2" numFmtId="4">
    <oc r="G34">
      <v>207935.6</v>
    </oc>
    <nc r="G34">
      <v>207656.5</v>
    </nc>
  </rcc>
  <rcc rId="10476" sId="2" numFmtId="4">
    <oc r="H34">
      <v>172541.8</v>
    </oc>
    <nc r="H34">
      <v>184149.3</v>
    </nc>
  </rcc>
  <rcc rId="10477" sId="2" numFmtId="4">
    <oc r="H33">
      <v>18715.8</v>
    </oc>
    <nc r="H33">
      <v>19041.2</v>
    </nc>
  </rcc>
  <rcc rId="10478" sId="2" numFmtId="4">
    <oc r="H32">
      <v>630711.80000000005</v>
    </oc>
    <nc r="H32">
      <v>724710.3</v>
    </nc>
  </rcc>
  <rcc rId="10479" sId="2" numFmtId="4">
    <oc r="G46">
      <v>4969.1000000000004</v>
    </oc>
    <nc r="G46">
      <v>4969.6000000000004</v>
    </nc>
  </rcc>
  <rcc rId="10480" sId="2" numFmtId="4">
    <oc r="G23">
      <v>13445.2</v>
    </oc>
    <nc r="G23">
      <v>13362.6</v>
    </nc>
  </rcc>
  <rcc rId="10481" sId="2" numFmtId="4">
    <oc r="H23">
      <v>8935.1</v>
    </oc>
    <nc r="H23">
      <v>10338.200000000001</v>
    </nc>
  </rcc>
  <rcc rId="10482" sId="2" numFmtId="4">
    <oc r="G19">
      <v>231</v>
    </oc>
    <nc r="G19">
      <v>313.60000000000002</v>
    </nc>
  </rcc>
  <rcc rId="10483" sId="2" numFmtId="4">
    <oc r="H19">
      <v>231</v>
    </oc>
    <nc r="H19">
      <v>313.5</v>
    </nc>
  </rcc>
  <rcc rId="10484" sId="2" numFmtId="4">
    <oc r="H17">
      <v>95466.8</v>
    </oc>
    <nc r="H17">
      <v>111835.1</v>
    </nc>
  </rcc>
  <rcc rId="10485" sId="2" numFmtId="4">
    <oc r="H18">
      <v>2896.9</v>
    </oc>
    <nc r="H18">
      <v>3267</v>
    </nc>
  </rcc>
  <rcc rId="10486" sId="2" numFmtId="4">
    <oc r="H20">
      <v>23938.7</v>
    </oc>
    <nc r="H20">
      <v>25351.3</v>
    </nc>
  </rcc>
  <rcc rId="10487" sId="2" numFmtId="4">
    <oc r="G11">
      <v>11767.6</v>
    </oc>
    <nc r="G11">
      <v>12824.4</v>
    </nc>
  </rcc>
  <rcc rId="10488" sId="2" numFmtId="4">
    <oc r="G13">
      <v>2086.1</v>
    </oc>
    <nc r="G13">
      <v>2293.6999999999998</v>
    </nc>
  </rcc>
  <rcc rId="10489" sId="2" numFmtId="4">
    <oc r="G12">
      <v>120.8</v>
    </oc>
    <nc r="G12">
      <v>0</v>
    </nc>
  </rcc>
  <rcc rId="10490" sId="2" numFmtId="4">
    <oc r="H13">
      <v>1974.6</v>
    </oc>
    <nc r="H13">
      <v>2111.4</v>
    </nc>
  </rcc>
  <rcc rId="10491" sId="2" numFmtId="4">
    <oc r="H11">
      <v>10966.3</v>
    </oc>
    <nc r="H11">
      <v>12464.7</v>
    </nc>
  </rcc>
  <rrc rId="10492" sId="2" ref="A12:XFD12" action="deleteRow">
    <undo index="1" exp="ref" v="1" dr="I12" r="I10" sId="2"/>
    <undo index="1" exp="ref" v="1" dr="H12" r="H10" sId="2"/>
    <undo index="1" exp="ref" v="1" dr="G12" r="G10" sId="2"/>
    <rfmt sheetId="2" xfDxf="1" sqref="A12:XFD12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12" t="inlineStr">
        <is>
          <t>Иные выплаты персоналу государственных (муниципальных) органов, за исключением фонда оплаты труда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" t="inlineStr">
        <is>
          <t>0102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2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12" t="inlineStr">
        <is>
          <t>122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12">
        <v>0</v>
      </nc>
      <ndxf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12">
        <v>0</v>
      </nc>
      <ndxf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2">
        <f>G12-H12</f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2">
        <f>IF(G12=0,"-",H12/G12)</f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2">
        <f>G12-H12-I12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L12">
        <f>H12/G12-J12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M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N12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12" start="0" length="0">
      <dxf>
        <numFmt numFmtId="4" formatCode="#,##0.00"/>
      </dxf>
    </rfmt>
    <rfmt sheetId="2" sqref="P12" start="0" length="0">
      <dxf>
        <numFmt numFmtId="4" formatCode="#,##0.00"/>
      </dxf>
    </rfmt>
  </rrc>
  <rcc rId="10493" sId="2">
    <oc r="G10">
      <f>G11+#REF!+G12</f>
    </oc>
    <nc r="G10">
      <f>G11+G12</f>
    </nc>
  </rcc>
  <rcc rId="10494" sId="2">
    <oc r="H10">
      <f>H11+#REF!+H12</f>
    </oc>
    <nc r="H10">
      <f>H11+H12</f>
    </nc>
  </rcc>
  <rcc rId="10495" sId="2" odxf="1" dxf="1">
    <oc r="I10">
      <f>I11+#REF!+I12</f>
    </oc>
    <nc r="I10">
      <f>I11+I12</f>
    </nc>
    <odxf>
      <numFmt numFmtId="167" formatCode="#,##0.0"/>
    </odxf>
    <ndxf>
      <numFmt numFmtId="4" formatCode="#,##0.00"/>
    </ndxf>
  </rcc>
  <rcc rId="10496" sId="2" numFmtId="4">
    <oc r="H518">
      <v>0</v>
    </oc>
    <nc r="H518">
      <v>3348.3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290:H291">
    <dxf>
      <fill>
        <patternFill>
          <bgColor theme="0"/>
        </patternFill>
      </fill>
    </dxf>
  </rfmt>
  <rfmt sheetId="2" sqref="G299:I302">
    <dxf>
      <fill>
        <patternFill>
          <bgColor theme="0"/>
        </patternFill>
      </fill>
    </dxf>
  </rfmt>
  <rfmt sheetId="2" sqref="G313:H313">
    <dxf>
      <fill>
        <patternFill>
          <bgColor theme="0"/>
        </patternFill>
      </fill>
    </dxf>
  </rfmt>
  <rfmt sheetId="2" sqref="G352:H352">
    <dxf>
      <fill>
        <patternFill>
          <bgColor theme="5" tint="0.59999389629810485"/>
        </patternFill>
      </fill>
    </dxf>
  </rfmt>
  <rcc rId="10497" sId="2" numFmtId="4">
    <oc r="G367">
      <v>258215.5</v>
    </oc>
    <nc r="G367">
      <v>258215.6</v>
    </nc>
  </rcc>
  <rfmt sheetId="2" sqref="G286:H382">
    <dxf>
      <fill>
        <patternFill>
          <bgColor theme="0"/>
        </patternFill>
      </fill>
    </dxf>
  </rfmt>
  <rfmt sheetId="2" sqref="G298:H298" start="0" length="2147483647">
    <dxf>
      <font>
        <color auto="1"/>
      </font>
    </dxf>
  </rfmt>
  <rcc rId="10498" sId="2">
    <nc r="A153" t="inlineStr">
      <is>
        <t>Закупка энергетических ресурсов для обеспечения государственных (муниципальных) нужд</t>
      </is>
    </nc>
  </rcc>
  <rcc rId="10499" sId="2">
    <oc r="A137" t="inlineStr">
      <is>
        <t>Уплата иных платежей</t>
      </is>
    </oc>
    <nc r="A137" t="inlineStr">
      <is>
        <t>Уплата прочих налогов, сборов</t>
      </is>
    </nc>
  </rcc>
  <rcc rId="10500" sId="2">
    <nc r="A263" t="inlineStr">
      <is>
        <t>Уплата прочих налогов, сборов</t>
      </is>
    </nc>
  </rcc>
  <rfmt sheetId="2" sqref="A263" start="0" length="2147483647">
    <dxf>
      <font>
        <b val="0"/>
      </font>
    </dxf>
  </rfmt>
  <rcc rId="10501" sId="2">
    <nc r="C221" t="inlineStr">
      <is>
        <t>000</t>
      </is>
    </nc>
  </rcc>
  <rcc rId="10502" sId="2">
    <nc r="D221" t="inlineStr">
      <is>
        <t>0502</t>
      </is>
    </nc>
  </rcc>
  <rcc rId="10503" sId="2">
    <nc r="E221" t="inlineStr">
      <is>
        <t>00 0 00 00000</t>
      </is>
    </nc>
  </rcc>
  <rrc rId="10504" sId="2" ref="A218:XFD218" action="deleteRow">
    <undo index="0" exp="ref" v="1" dr="H218" r="H217" sId="2"/>
    <undo index="0" exp="ref" v="1" dr="G218" r="G217" sId="2"/>
    <rfmt sheetId="2" xfDxf="1" sqref="A218:XFD218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8" t="inlineStr">
        <is>
      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8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8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8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8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8" t="inlineStr">
        <is>
          <t>466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G218">
        <v>0</v>
      </nc>
      <ndxf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H218">
        <v>0</v>
      </nc>
      <ndxf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18">
        <f>G218-H218</f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8">
        <f>IF(G218=0,"-",H218/G218)</f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8">
        <f>G218-H218-I218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L218">
        <f>H218/G218-J218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M2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N218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8" start="0" length="0">
      <dxf>
        <numFmt numFmtId="4" formatCode="#,##0.00"/>
      </dxf>
    </rfmt>
  </rrc>
  <rrc rId="10505" sId="2" ref="A217:XFD217" action="deleteRow">
    <undo index="0" exp="ref" v="1" dr="H217" r="H216" sId="2"/>
    <undo index="0" exp="ref" v="1" dr="G217" r="G216" sId="2"/>
    <rfmt sheetId="2" xfDxf="1" sqref="A217:XFD217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7" t="inlineStr">
        <is>
      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7">
        <v>200</v>
      </nc>
      <ndxf>
        <font>
          <b/>
          <name val="Times New Roman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7" t="inlineStr">
        <is>
          <t>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7" t="inlineStr">
        <is>
          <t>0502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7" t="inlineStr">
        <is>
          <t>00 0 00 00000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7" t="inlineStr">
        <is>
          <t>460</t>
        </is>
      </nc>
      <ndxf>
        <font>
          <b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217">
        <f>#REF!</f>
      </nc>
      <ndxf>
        <font>
          <b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17">
        <f>#REF!</f>
      </nc>
      <ndxf>
        <font>
          <b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17">
        <f>G217-H217</f>
      </nc>
      <ndxf>
        <font>
          <b/>
          <name val="Times New Roman"/>
          <scheme val="none"/>
        </font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7">
        <f>IF(G217=0,"-",H217/G217)</f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7">
        <f>G217-H217-I217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L217">
        <f>H217/G217-J217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M2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N217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7" start="0" length="0">
      <dxf>
        <numFmt numFmtId="4" formatCode="#,##0.00"/>
      </dxf>
    </rfmt>
    <rfmt sheetId="2" sqref="P217" start="0" length="0">
      <dxf>
        <numFmt numFmtId="4" formatCode="#,##0.00"/>
      </dxf>
    </rfmt>
  </rrc>
  <rrc rId="10506" sId="2" ref="A216:XFD216" action="deleteRow">
    <undo index="3" exp="ref" v="1" dr="I216" r="I211" sId="2"/>
    <undo index="3" exp="ref" v="1" dr="H216" r="H211" sId="2"/>
    <undo index="3" exp="ref" v="1" dr="G216" r="G211" sId="2"/>
    <rfmt sheetId="2" xfDxf="1" sqref="A216:XFD216" start="0" length="0">
      <dxf>
        <font>
          <name val="Times New Roman"/>
          <scheme val="none"/>
        </font>
        <alignment vertical="center" wrapText="1" readingOrder="0"/>
      </dxf>
    </rfmt>
    <rcc rId="0" sId="2" dxf="1">
      <nc r="A216" t="inlineStr">
        <is>
          <t>Капитальные вложения в объекты государственной (муниципальной) собственности</t>
        </is>
      </nc>
      <ndxf>
        <numFmt numFmtId="30" formatCode="@"/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6">
        <v>200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6" t="inlineStr">
        <is>
          <t>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6" t="inlineStr">
        <is>
          <t>0502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6" t="inlineStr">
        <is>
          <t>00 0 00 00000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216" t="inlineStr">
        <is>
          <t>400</t>
        </is>
      </nc>
      <ndxf>
        <numFmt numFmtId="30" formatCode="@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216">
        <f>#REF!</f>
      </nc>
      <ndxf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216">
        <f>#REF!</f>
      </nc>
      <ndxf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216">
        <f>G216-H216</f>
      </nc>
      <ndxf>
        <numFmt numFmtId="167" formatCode="#,##0.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216">
        <f>IF(G216=0,"-",H216/G216)</f>
      </nc>
      <ndxf>
        <font>
          <b/>
          <name val="Times New Roman"/>
          <scheme val="none"/>
        </font>
        <numFmt numFmtId="165" formatCode="0.0%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216">
        <f>G216-H216-I216</f>
      </nc>
      <ndxf>
        <numFmt numFmtId="4" formatCode="#,##0.00"/>
        <fill>
          <patternFill patternType="solid">
            <bgColor theme="6" tint="0.59999389629810485"/>
          </patternFill>
        </fill>
      </ndxf>
    </rcc>
    <rcc rId="0" sId="2" dxf="1">
      <nc r="L216">
        <f>H216/G216-J216</f>
      </nc>
      <ndxf>
        <numFmt numFmtId="14" formatCode="0.00%"/>
        <fill>
          <patternFill patternType="solid">
            <bgColor theme="6" tint="0.59999389629810485"/>
          </patternFill>
        </fill>
      </ndxf>
    </rcc>
    <rfmt sheetId="2" sqref="M2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N216" start="0" length="0">
      <dxf>
        <numFmt numFmtId="4" formatCode="#,##0.00"/>
        <fill>
          <patternFill patternType="solid">
            <bgColor theme="6" tint="0.59999389629810485"/>
          </patternFill>
        </fill>
      </dxf>
    </rfmt>
    <rfmt sheetId="2" sqref="O216" start="0" length="0">
      <dxf>
        <numFmt numFmtId="4" formatCode="#,##0.00"/>
      </dxf>
    </rfmt>
    <rfmt sheetId="2" sqref="P216" start="0" length="0">
      <dxf>
        <numFmt numFmtId="4" formatCode="#,##0.00"/>
      </dxf>
    </rfmt>
  </rrc>
  <rcc rId="10507" sId="2">
    <oc r="G196">
      <f>G197+G211+G225+G238</f>
    </oc>
    <nc r="G196">
      <f>G197+G211+G225+G238</f>
    </nc>
  </rcc>
  <rcc rId="10508" sId="2">
    <oc r="H196">
      <f>H197+H211+H225+H238</f>
    </oc>
    <nc r="H196">
      <f>H197+H211+H225+H238</f>
    </nc>
  </rcc>
  <rcc rId="10509" sId="2">
    <oc r="H211">
      <f>H212+H216+#REF!</f>
    </oc>
    <nc r="H211">
      <f>H212+H216</f>
    </nc>
  </rcc>
  <rcc rId="10510" sId="2">
    <oc r="G211">
      <f>G212+G216+#REF!</f>
    </oc>
    <nc r="G211">
      <f>G212+G216</f>
    </nc>
  </rcc>
  <rcc rId="10511" sId="2" odxf="1" dxf="1">
    <oc r="I211">
      <f>I212+I216+#REF!</f>
    </oc>
    <nc r="I211">
      <f>I212+I216</f>
    </nc>
    <odxf>
      <numFmt numFmtId="167" formatCode="#,##0.0"/>
    </odxf>
    <ndxf>
      <numFmt numFmtId="4" formatCode="#,##0.00"/>
    </ndxf>
  </rcc>
  <rfmt sheetId="2" sqref="I126" start="0" length="0">
    <dxf>
      <font>
        <b/>
        <color auto="1"/>
        <name val="Times New Roman"/>
        <scheme val="none"/>
      </font>
      <numFmt numFmtId="167" formatCode="#,##0.0"/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12" sId="2">
    <oc r="I126">
      <v>1146.6300000000001</v>
    </oc>
    <nc r="I126">
      <f>G126-H126</f>
    </nc>
  </rcc>
  <rcc rId="10513" sId="2">
    <oc r="K516">
      <f>G516-H516-I516</f>
    </oc>
    <nc r="K516"/>
  </rcc>
  <rcc rId="10514" sId="2">
    <oc r="L516">
      <f>H516/G516-J516</f>
    </oc>
    <nc r="L516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9" start="0" length="0">
    <dxf>
      <font>
        <sz val="8.5"/>
        <color auto="1"/>
        <name val="MS Sans Serif"/>
        <scheme val="none"/>
      </font>
      <fill>
        <patternFill patternType="none">
          <bgColor indexed="65"/>
        </patternFill>
      </fill>
    </dxf>
  </rfmt>
  <rcc rId="10515" sId="3" numFmtId="4">
    <oc r="K9">
      <f>11473625847.59/1000</f>
    </oc>
    <nc r="K9">
      <f>11293363048.59/1000</f>
    </nc>
  </rcc>
  <rcc rId="10516" sId="3" numFmtId="4">
    <oc r="I4">
      <v>11337766.14859</v>
    </oc>
    <nc r="I4">
      <f>K8</f>
    </nc>
  </rcc>
  <rcc rId="10517" sId="3" numFmtId="4">
    <oc r="K8">
      <f>11337766148.59/1000</f>
    </oc>
    <nc r="K8">
      <v>11283951.60719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18" sId="1" numFmtId="4">
    <oc r="D17">
      <f>SUM(D18:D19)</f>
    </oc>
    <nc r="D17">
      <v>15121512.300000001</v>
    </nc>
  </rcc>
  <rcc rId="10519" sId="1" numFmtId="4">
    <oc r="D18">
      <v>7463949.5999999996</v>
    </oc>
    <nc r="D18">
      <v>7145087.2999999998</v>
    </nc>
  </rcc>
  <rcc rId="10520" sId="1" numFmtId="4">
    <oc r="D19">
      <v>8056792.0999999996</v>
    </oc>
    <nc r="D19">
      <v>7976425</v>
    </nc>
  </rcc>
  <rcc rId="10521" sId="1" numFmtId="4">
    <oc r="D21">
      <v>63951</v>
    </oc>
    <nc r="D21">
      <v>68847.5</v>
    </nc>
  </rcc>
  <rcc rId="10522" sId="1" numFmtId="4">
    <oc r="D23">
      <v>1251779.2</v>
    </oc>
    <nc r="D23">
      <v>963880.2</v>
    </nc>
  </rcc>
  <rcc rId="10523" sId="1" numFmtId="34">
    <oc r="D24">
      <v>0</v>
    </oc>
    <nc r="D24">
      <v>167.8</v>
    </nc>
  </rcc>
  <rcc rId="10524" sId="1" numFmtId="4">
    <oc r="D25">
      <v>656</v>
    </oc>
    <nc r="D25">
      <v>701.8</v>
    </nc>
  </rcc>
  <rcc rId="10525" sId="1" numFmtId="4">
    <oc r="D26">
      <v>89852.9</v>
    </oc>
    <nc r="D26">
      <v>102149.5</v>
    </nc>
  </rcc>
  <rcc rId="10526" sId="1" numFmtId="4">
    <oc r="D31">
      <v>48755.4</v>
    </oc>
    <nc r="D31">
      <v>78881.100000000006</v>
    </nc>
  </rcc>
  <rcc rId="10527" sId="1" numFmtId="4">
    <oc r="D32">
      <v>7.5</v>
    </oc>
    <nc r="D32">
      <v>5</v>
    </nc>
  </rcc>
  <rcc rId="10528" sId="1" numFmtId="4">
    <oc r="D33">
      <v>55</v>
    </oc>
    <nc r="D33">
      <v>15</v>
    </nc>
  </rcc>
  <rcc rId="10529" sId="1" numFmtId="4">
    <oc r="D35">
      <f>SUM(D36:D39)</f>
    </oc>
    <nc r="D35">
      <v>1047175</v>
    </nc>
  </rcc>
  <rcc rId="10530" sId="1" numFmtId="4">
    <oc r="D36">
      <v>917053.8</v>
    </oc>
    <nc r="D36">
      <v>880515.3</v>
    </nc>
  </rcc>
  <rcc rId="10531" sId="1" numFmtId="4">
    <oc r="D37">
      <v>2798.5</v>
    </oc>
    <nc r="D37">
      <v>2475.9</v>
    </nc>
  </rcc>
  <rcc rId="10532" sId="1" numFmtId="4">
    <oc r="D38">
      <v>1573.6</v>
    </oc>
    <nc r="D38">
      <v>1755.6</v>
    </nc>
  </rcc>
  <rcc rId="10533" sId="1" numFmtId="4">
    <oc r="D39">
      <v>136740.4</v>
    </oc>
    <nc r="D39">
      <v>162428.20000000001</v>
    </nc>
  </rcc>
  <rcc rId="10534" sId="1" numFmtId="4">
    <oc r="D40">
      <v>1058.3</v>
    </oc>
    <nc r="D40">
      <v>3368</v>
    </nc>
  </rcc>
  <rcc rId="10535" sId="1" numFmtId="34">
    <oc r="D41">
      <v>0</v>
    </oc>
    <nc r="D41">
      <v>0.6</v>
    </nc>
  </rcc>
  <rcc rId="10536" sId="1" numFmtId="4">
    <oc r="D42">
      <v>191494.39999999999</v>
    </oc>
    <nc r="D42">
      <v>221166</v>
    </nc>
  </rcc>
  <rcc rId="10537" sId="1" numFmtId="4">
    <oc r="D44">
      <f>SUM(D45:D47)</f>
    </oc>
    <nc r="D44">
      <v>1014917.7</v>
    </nc>
  </rcc>
  <rcc rId="10538" sId="1" numFmtId="4">
    <oc r="D45">
      <v>252724.7</v>
    </oc>
    <nc r="D45">
      <v>252044.7</v>
    </nc>
  </rcc>
  <rcc rId="10539" sId="1" numFmtId="4">
    <oc r="D46">
      <v>219264.4</v>
    </oc>
    <nc r="D46">
      <v>219529</v>
    </nc>
  </rcc>
  <rcc rId="10540" sId="1" numFmtId="4">
    <oc r="D47">
      <v>530783.4</v>
    </oc>
    <nc r="D47">
      <v>543344</v>
    </nc>
  </rcc>
  <rcc rId="10541" sId="1" numFmtId="4">
    <oc r="D48">
      <v>63413.3</v>
    </oc>
    <nc r="D48">
      <v>78444.800000000003</v>
    </nc>
  </rcc>
  <rcc rId="10542" sId="1" numFmtId="4">
    <oc r="D50">
      <v>37835</v>
    </oc>
    <nc r="D50">
      <v>100233</v>
    </nc>
  </rcc>
  <rcc rId="10543" sId="1" numFmtId="4">
    <oc r="D51">
      <v>15753.6</v>
    </oc>
    <nc r="D51">
      <v>51525</v>
    </nc>
  </rcc>
  <rcc rId="10544" sId="1" numFmtId="4">
    <oc r="D52">
      <v>1106601.7</v>
    </oc>
    <nc r="D52">
      <v>1076230</v>
    </nc>
  </rcc>
  <rfmt sheetId="1" sqref="D54">
    <dxf>
      <fill>
        <patternFill patternType="solid">
          <bgColor rgb="FFFFFF00"/>
        </patternFill>
      </fill>
    </dxf>
  </rfmt>
  <rcc rId="10545" sId="1" numFmtId="34">
    <oc r="D53">
      <v>0</v>
    </oc>
    <nc r="D53">
      <v>18521</v>
    </nc>
  </rcc>
  <rfmt sheetId="1" sqref="D53" start="0" length="2147483647">
    <dxf>
      <font>
        <b/>
      </font>
    </dxf>
  </rfmt>
  <rcc rId="10546" sId="1" numFmtId="4">
    <oc r="D66">
      <v>1421046.4</v>
    </oc>
    <nc r="D66">
      <v>1354961.4</v>
    </nc>
  </rcc>
  <rcc rId="10547" sId="1" numFmtId="4">
    <oc r="D70">
      <v>111990.3</v>
    </oc>
    <nc r="D70">
      <v>123214.5</v>
    </nc>
  </rcc>
  <rcc rId="10548" sId="1" numFmtId="4">
    <oc r="D72">
      <v>-22868.1</v>
    </oc>
    <nc r="D72">
      <v>-30582.6</v>
    </nc>
  </rcc>
  <rfmt sheetId="1" sqref="D54">
    <dxf>
      <fill>
        <patternFill patternType="none">
          <bgColor auto="1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F1248FC-EA8E-4DC7-8B97-6406CD1514A9}" action="delete"/>
  <rdn rId="0" localSheetId="1" customView="1" name="Z_8F1248FC_EA8E_4DC7_8B97_6406CD1514A9_.wvu.PrintArea" hidden="1" oldHidden="1">
    <formula>доходы!$A$1:$G$72</formula>
    <oldFormula>доходы!$A$1:$G$72</oldFormula>
  </rdn>
  <rdn rId="0" localSheetId="1" customView="1" name="Z_8F1248FC_EA8E_4DC7_8B97_6406CD1514A9_.wvu.PrintTitles" hidden="1" oldHidden="1">
    <formula>доходы!$12:$13</formula>
    <oldFormula>доходы!$12:$13</oldFormula>
  </rdn>
  <rdn rId="0" localSheetId="1" customView="1" name="Z_8F1248FC_EA8E_4DC7_8B97_6406CD1514A9_.wvu.FilterData" hidden="1" oldHidden="1">
    <formula>доходы!$A$13:$GB$72</formula>
    <oldFormula>доходы!$A$13:$GB$72</oldFormula>
  </rdn>
  <rdn rId="0" localSheetId="2" customView="1" name="Z_8F1248FC_EA8E_4DC7_8B97_6406CD1514A9_.wvu.PrintArea" hidden="1" oldHidden="1">
    <formula>расходы!$A$1:$J$524</formula>
    <oldFormula>расходы!$A$1:$J$524</oldFormula>
  </rdn>
  <rdn rId="0" localSheetId="2" customView="1" name="Z_8F1248FC_EA8E_4DC7_8B97_6406CD1514A9_.wvu.PrintTitles" hidden="1" oldHidden="1">
    <formula>расходы!$4:$5</formula>
    <oldFormula>расходы!$4:$5</oldFormula>
  </rdn>
  <rdn rId="0" localSheetId="2" customView="1" name="Z_8F1248FC_EA8E_4DC7_8B97_6406CD1514A9_.wvu.FilterData" hidden="1" oldHidden="1">
    <formula>расходы!$A$6:$P$516</formula>
    <oldFormula>расходы!$A$6:$P$516</oldFormula>
  </rdn>
  <rdn rId="0" localSheetId="3" customView="1" name="Z_8F1248FC_EA8E_4DC7_8B97_6406CD1514A9_.wvu.PrintArea" hidden="1" oldHidden="1">
    <formula>источники!$A$1:$E$30</formula>
    <oldFormula>источники!$A$1:$E$30</oldFormula>
  </rdn>
  <rdn rId="0" localSheetId="3" customView="1" name="Z_8F1248FC_EA8E_4DC7_8B97_6406CD1514A9_.wvu.PrintTitles" hidden="1" oldHidden="1">
    <formula>источники!$3:$4</formula>
    <oldFormula>источники!$3:$4</oldFormula>
  </rdn>
  <rdn rId="0" localSheetId="4" customView="1" name="Z_8F1248FC_EA8E_4DC7_8B97_6406CD1514A9_.wvu.Rows" hidden="1" oldHidden="1">
    <formula>'резервный фонд'!$32:$32</formula>
    <oldFormula>'резервный фонд'!$32:$32</oldFormula>
  </rdn>
  <rcv guid="{8F1248FC-EA8E-4DC7-8B97-6406CD1514A9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12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 tint="0.59999389629810485"/>
    <pageSetUpPr fitToPage="1"/>
  </sheetPr>
  <dimension ref="A1:FY73"/>
  <sheetViews>
    <sheetView tabSelected="1" view="pageBreakPreview" zoomScaleNormal="100" zoomScaleSheetLayoutView="100" workbookViewId="0">
      <pane xSplit="1" ySplit="12" topLeftCell="B22" activePane="bottomRight" state="frozen"/>
      <selection pane="topRight" activeCell="B1" sqref="B1"/>
      <selection pane="bottomLeft" activeCell="A13" sqref="A13"/>
      <selection pane="bottomRight" activeCell="C41" sqref="C41"/>
    </sheetView>
  </sheetViews>
  <sheetFormatPr defaultRowHeight="15" x14ac:dyDescent="0.25"/>
  <cols>
    <col min="1" max="1" width="61" customWidth="1"/>
    <col min="2" max="2" width="19.140625" customWidth="1"/>
    <col min="3" max="3" width="19.140625" style="91" customWidth="1"/>
    <col min="4" max="4" width="24.5703125" customWidth="1"/>
    <col min="5" max="5" width="12.85546875" customWidth="1"/>
    <col min="6" max="6" width="11.28515625" customWidth="1"/>
  </cols>
  <sheetData>
    <row r="1" spans="1:181" ht="15.75" x14ac:dyDescent="0.25">
      <c r="C1" s="82"/>
      <c r="D1" s="150"/>
    </row>
    <row r="2" spans="1:181" ht="26.25" customHeight="1" x14ac:dyDescent="0.25">
      <c r="C2" s="159"/>
      <c r="D2" s="159"/>
    </row>
    <row r="3" spans="1:181" ht="15.75" customHeight="1" x14ac:dyDescent="0.25">
      <c r="C3" s="82"/>
      <c r="D3" s="151"/>
    </row>
    <row r="4" spans="1:181" x14ac:dyDescent="0.25">
      <c r="A4" s="1"/>
      <c r="B4" s="1"/>
      <c r="C4" s="83"/>
      <c r="D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</row>
    <row r="5" spans="1:181" ht="15.75" customHeight="1" x14ac:dyDescent="0.25">
      <c r="A5" s="160" t="s">
        <v>276</v>
      </c>
      <c r="B5" s="160"/>
      <c r="C5" s="160"/>
      <c r="D5" s="16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</row>
    <row r="6" spans="1:181" ht="16.5" x14ac:dyDescent="0.25">
      <c r="A6" s="161" t="s">
        <v>312</v>
      </c>
      <c r="B6" s="161"/>
      <c r="C6" s="161"/>
      <c r="D6" s="16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3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</row>
    <row r="7" spans="1:181" x14ac:dyDescent="0.25">
      <c r="B7" s="11"/>
      <c r="C7" s="8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3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</row>
    <row r="8" spans="1:181" x14ac:dyDescent="0.25">
      <c r="A8" s="50" t="s">
        <v>303</v>
      </c>
      <c r="B8" s="2"/>
      <c r="C8" s="8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3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</row>
    <row r="9" spans="1:181" x14ac:dyDescent="0.25">
      <c r="A9" s="50" t="s">
        <v>111</v>
      </c>
      <c r="B9" s="2"/>
      <c r="C9" s="8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</row>
    <row r="10" spans="1:181" x14ac:dyDescent="0.25">
      <c r="A10" s="2"/>
      <c r="B10" s="2"/>
      <c r="C10" s="8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</row>
    <row r="11" spans="1:181" ht="23.25" customHeight="1" x14ac:dyDescent="0.25">
      <c r="A11" s="157" t="s">
        <v>155</v>
      </c>
      <c r="B11" s="158"/>
      <c r="C11" s="158"/>
      <c r="D11" s="158"/>
      <c r="E11" s="8"/>
      <c r="F11" s="8"/>
      <c r="G11" s="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</row>
    <row r="12" spans="1:181" ht="61.5" customHeight="1" x14ac:dyDescent="0.25">
      <c r="A12" s="49" t="s">
        <v>0</v>
      </c>
      <c r="B12" s="139" t="s">
        <v>109</v>
      </c>
      <c r="C12" s="86" t="s">
        <v>2</v>
      </c>
      <c r="D12" s="5" t="s">
        <v>277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</row>
    <row r="13" spans="1:181" ht="15" customHeight="1" x14ac:dyDescent="0.25">
      <c r="A13" s="45">
        <v>1</v>
      </c>
      <c r="B13" s="45">
        <v>4</v>
      </c>
      <c r="C13" s="87">
        <v>5</v>
      </c>
      <c r="D13" s="45">
        <v>7</v>
      </c>
    </row>
    <row r="14" spans="1:181" ht="17.25" customHeight="1" x14ac:dyDescent="0.25">
      <c r="A14" s="46" t="s">
        <v>110</v>
      </c>
      <c r="B14" s="88">
        <v>32605555.800000004</v>
      </c>
      <c r="C14" s="137">
        <v>30288027.854169995</v>
      </c>
      <c r="D14" s="117">
        <v>0.92892229900801104</v>
      </c>
      <c r="E14" s="123"/>
      <c r="F14" s="9"/>
    </row>
    <row r="15" spans="1:181" ht="17.25" customHeight="1" x14ac:dyDescent="0.25">
      <c r="A15" s="44" t="s">
        <v>5</v>
      </c>
      <c r="B15" s="89"/>
      <c r="C15" s="89"/>
      <c r="D15" s="117"/>
      <c r="E15" s="123"/>
      <c r="F15" s="9"/>
    </row>
    <row r="16" spans="1:181" ht="17.25" customHeight="1" x14ac:dyDescent="0.25">
      <c r="A16" s="46" t="s">
        <v>130</v>
      </c>
      <c r="B16" s="88">
        <v>20027952.200000003</v>
      </c>
      <c r="C16" s="88">
        <v>17788424.313479997</v>
      </c>
      <c r="D16" s="117">
        <v>0.88817988658271285</v>
      </c>
      <c r="E16" s="123"/>
      <c r="F16" s="9"/>
    </row>
    <row r="17" spans="1:6" ht="17.25" customHeight="1" x14ac:dyDescent="0.25">
      <c r="A17" s="46" t="s">
        <v>131</v>
      </c>
      <c r="B17" s="88">
        <v>15121512.300000001</v>
      </c>
      <c r="C17" s="88">
        <v>12820747.699999999</v>
      </c>
      <c r="D17" s="117">
        <v>0.84784824729468355</v>
      </c>
      <c r="E17" s="123"/>
      <c r="F17" s="9"/>
    </row>
    <row r="18" spans="1:6" ht="17.25" customHeight="1" x14ac:dyDescent="0.25">
      <c r="A18" s="44" t="s">
        <v>128</v>
      </c>
      <c r="B18" s="90">
        <v>7145087.2999999998</v>
      </c>
      <c r="C18" s="90">
        <v>4745398.7</v>
      </c>
      <c r="D18" s="117">
        <v>0.66414845624069563</v>
      </c>
      <c r="E18" s="123"/>
      <c r="F18" s="9"/>
    </row>
    <row r="19" spans="1:6" ht="17.25" customHeight="1" x14ac:dyDescent="0.25">
      <c r="A19" s="44" t="s">
        <v>129</v>
      </c>
      <c r="B19" s="90">
        <v>7976425</v>
      </c>
      <c r="C19" s="90">
        <v>8075349</v>
      </c>
      <c r="D19" s="117">
        <v>1.0124020472830872</v>
      </c>
      <c r="E19" s="123"/>
      <c r="F19" s="9"/>
    </row>
    <row r="20" spans="1:6" ht="45" customHeight="1" x14ac:dyDescent="0.25">
      <c r="A20" s="47" t="s">
        <v>132</v>
      </c>
      <c r="B20" s="88">
        <v>68847.5</v>
      </c>
      <c r="C20" s="88">
        <v>68598.600000000006</v>
      </c>
      <c r="D20" s="117">
        <v>0.99638476342641358</v>
      </c>
      <c r="E20" s="123"/>
      <c r="F20" s="9"/>
    </row>
    <row r="21" spans="1:6" ht="30" customHeight="1" x14ac:dyDescent="0.25">
      <c r="A21" s="48" t="s">
        <v>133</v>
      </c>
      <c r="B21" s="90">
        <v>68847.5</v>
      </c>
      <c r="C21" s="90">
        <v>68598.600000000006</v>
      </c>
      <c r="D21" s="117">
        <v>0.99638476342641358</v>
      </c>
      <c r="E21" s="123"/>
      <c r="F21" s="9"/>
    </row>
    <row r="22" spans="1:6" ht="17.25" customHeight="1" x14ac:dyDescent="0.25">
      <c r="A22" s="46" t="s">
        <v>134</v>
      </c>
      <c r="B22" s="88">
        <v>1066899.3</v>
      </c>
      <c r="C22" s="88">
        <v>1038809.5420000001</v>
      </c>
      <c r="D22" s="117">
        <v>0.97367159393581015</v>
      </c>
      <c r="E22" s="123"/>
      <c r="F22" s="9"/>
    </row>
    <row r="23" spans="1:6" ht="29.25" customHeight="1" x14ac:dyDescent="0.25">
      <c r="A23" s="48" t="s">
        <v>189</v>
      </c>
      <c r="B23" s="90">
        <v>963880.2</v>
      </c>
      <c r="C23" s="90">
        <v>943074.9</v>
      </c>
      <c r="D23" s="117">
        <v>0.97841505614494417</v>
      </c>
      <c r="E23" s="123"/>
      <c r="F23" s="9"/>
    </row>
    <row r="24" spans="1:6" ht="30" x14ac:dyDescent="0.25">
      <c r="A24" s="48" t="s">
        <v>135</v>
      </c>
      <c r="B24" s="141">
        <v>167.8</v>
      </c>
      <c r="C24" s="90">
        <v>167.53</v>
      </c>
      <c r="D24" s="132">
        <v>0.97841505614494417</v>
      </c>
      <c r="E24" s="123"/>
      <c r="F24" s="9"/>
    </row>
    <row r="25" spans="1:6" ht="17.25" customHeight="1" x14ac:dyDescent="0.25">
      <c r="A25" s="44" t="s">
        <v>136</v>
      </c>
      <c r="B25" s="90">
        <v>701.8</v>
      </c>
      <c r="C25" s="90">
        <v>701.81200000000001</v>
      </c>
      <c r="D25" s="117">
        <v>1.0000170988885724</v>
      </c>
      <c r="E25" s="123"/>
      <c r="F25" s="9"/>
    </row>
    <row r="26" spans="1:6" ht="30" customHeight="1" x14ac:dyDescent="0.25">
      <c r="A26" s="48" t="s">
        <v>137</v>
      </c>
      <c r="B26" s="90">
        <v>102149.5</v>
      </c>
      <c r="C26" s="90">
        <v>94865.3</v>
      </c>
      <c r="D26" s="117">
        <v>0.92869079143803934</v>
      </c>
      <c r="E26" s="123"/>
      <c r="F26" s="9"/>
    </row>
    <row r="27" spans="1:6" ht="17.25" customHeight="1" x14ac:dyDescent="0.25">
      <c r="A27" s="46" t="s">
        <v>138</v>
      </c>
      <c r="B27" s="88">
        <v>80210.899999999994</v>
      </c>
      <c r="C27" s="88">
        <v>88811.88</v>
      </c>
      <c r="D27" s="117">
        <v>1.1072295660564837</v>
      </c>
      <c r="E27" s="123"/>
      <c r="F27" s="9"/>
    </row>
    <row r="28" spans="1:6" ht="17.25" customHeight="1" x14ac:dyDescent="0.25">
      <c r="A28" s="44" t="s">
        <v>139</v>
      </c>
      <c r="B28" s="90">
        <v>61332.2</v>
      </c>
      <c r="C28" s="90">
        <v>70167.350000000006</v>
      </c>
      <c r="D28" s="117">
        <v>1.1440540205634235</v>
      </c>
      <c r="E28" s="123"/>
      <c r="F28" s="9"/>
    </row>
    <row r="29" spans="1:6" ht="17.25" customHeight="1" x14ac:dyDescent="0.25">
      <c r="A29" s="44" t="s">
        <v>140</v>
      </c>
      <c r="B29" s="90">
        <v>18878.7</v>
      </c>
      <c r="C29" s="90">
        <v>18644.53</v>
      </c>
      <c r="D29" s="117">
        <v>0.98759607388220583</v>
      </c>
      <c r="E29" s="123"/>
      <c r="F29" s="9"/>
    </row>
    <row r="30" spans="1:6" ht="17.25" customHeight="1" x14ac:dyDescent="0.25">
      <c r="A30" s="46" t="s">
        <v>141</v>
      </c>
      <c r="B30" s="88">
        <v>78901.100000000006</v>
      </c>
      <c r="C30" s="88">
        <v>82191.31</v>
      </c>
      <c r="D30" s="117">
        <v>1.0417004325668462</v>
      </c>
      <c r="E30" s="123"/>
      <c r="F30" s="9"/>
    </row>
    <row r="31" spans="1:6" ht="32.25" customHeight="1" x14ac:dyDescent="0.25">
      <c r="A31" s="48" t="s">
        <v>142</v>
      </c>
      <c r="B31" s="90">
        <v>78881.100000000006</v>
      </c>
      <c r="C31" s="90">
        <v>82182.509999999995</v>
      </c>
      <c r="D31" s="117">
        <v>1.0418529914009818</v>
      </c>
      <c r="E31" s="123"/>
      <c r="F31" s="9"/>
    </row>
    <row r="32" spans="1:6" ht="45.75" customHeight="1" x14ac:dyDescent="0.25">
      <c r="A32" s="48" t="s">
        <v>190</v>
      </c>
      <c r="B32" s="90">
        <v>5</v>
      </c>
      <c r="C32" s="90">
        <v>3.8</v>
      </c>
      <c r="D32" s="117">
        <v>0.76</v>
      </c>
      <c r="E32" s="123"/>
      <c r="F32" s="9"/>
    </row>
    <row r="33" spans="1:6" ht="47.25" customHeight="1" x14ac:dyDescent="0.25">
      <c r="A33" s="48" t="s">
        <v>143</v>
      </c>
      <c r="B33" s="90">
        <v>15</v>
      </c>
      <c r="C33" s="140">
        <v>5</v>
      </c>
      <c r="D33" s="117">
        <v>0.33333333333333331</v>
      </c>
      <c r="E33" s="123"/>
      <c r="F33" s="9"/>
    </row>
    <row r="34" spans="1:6" ht="45" customHeight="1" x14ac:dyDescent="0.25">
      <c r="A34" s="47" t="s">
        <v>144</v>
      </c>
      <c r="B34" s="88">
        <v>1271709.6000000001</v>
      </c>
      <c r="C34" s="88">
        <v>1328465.1214799997</v>
      </c>
      <c r="D34" s="117">
        <v>1.0446293096159687</v>
      </c>
      <c r="E34" s="123"/>
      <c r="F34" s="9"/>
    </row>
    <row r="35" spans="1:6" ht="90" customHeight="1" x14ac:dyDescent="0.25">
      <c r="A35" s="48" t="s">
        <v>278</v>
      </c>
      <c r="B35" s="90">
        <v>1047175</v>
      </c>
      <c r="C35" s="90">
        <v>1105971.9214799998</v>
      </c>
      <c r="D35" s="117">
        <v>1.056148133291952</v>
      </c>
      <c r="E35" s="123"/>
      <c r="F35" s="9"/>
    </row>
    <row r="36" spans="1:6" ht="75" customHeight="1" x14ac:dyDescent="0.25">
      <c r="A36" s="48" t="s">
        <v>279</v>
      </c>
      <c r="B36" s="90">
        <v>880515.3</v>
      </c>
      <c r="C36" s="90">
        <v>932915.1</v>
      </c>
      <c r="D36" s="117">
        <v>1.059510379887777</v>
      </c>
      <c r="E36" s="123"/>
      <c r="F36" s="9"/>
    </row>
    <row r="37" spans="1:6" ht="87.75" customHeight="1" x14ac:dyDescent="0.25">
      <c r="A37" s="48" t="s">
        <v>280</v>
      </c>
      <c r="B37" s="90">
        <v>2475.9</v>
      </c>
      <c r="C37" s="90">
        <v>5369.7</v>
      </c>
      <c r="D37" s="117">
        <v>2.1687871077184053</v>
      </c>
      <c r="E37" s="123"/>
      <c r="F37" s="9"/>
    </row>
    <row r="38" spans="1:6" ht="82.5" customHeight="1" x14ac:dyDescent="0.25">
      <c r="A38" s="48" t="s">
        <v>198</v>
      </c>
      <c r="B38" s="90">
        <v>1755.6</v>
      </c>
      <c r="C38" s="90">
        <v>1872.7</v>
      </c>
      <c r="D38" s="117">
        <v>1.0667008430166325</v>
      </c>
      <c r="E38" s="123"/>
      <c r="F38" s="9"/>
    </row>
    <row r="39" spans="1:6" ht="46.5" customHeight="1" x14ac:dyDescent="0.25">
      <c r="A39" s="48" t="s">
        <v>281</v>
      </c>
      <c r="B39" s="90">
        <v>162428.20000000001</v>
      </c>
      <c r="C39" s="90">
        <v>162040.79999999999</v>
      </c>
      <c r="D39" s="117">
        <v>0.99761494617313973</v>
      </c>
      <c r="E39" s="123"/>
      <c r="F39" s="9"/>
    </row>
    <row r="40" spans="1:6" ht="47.25" customHeight="1" x14ac:dyDescent="0.25">
      <c r="A40" s="48" t="s">
        <v>191</v>
      </c>
      <c r="B40" s="90">
        <v>3368</v>
      </c>
      <c r="C40" s="90">
        <v>3773</v>
      </c>
      <c r="D40" s="117">
        <v>1.120249406175772</v>
      </c>
      <c r="E40" s="123"/>
      <c r="F40" s="9"/>
    </row>
    <row r="41" spans="1:6" ht="48" customHeight="1" x14ac:dyDescent="0.25">
      <c r="A41" s="48" t="s">
        <v>209</v>
      </c>
      <c r="B41" s="141">
        <v>0.6</v>
      </c>
      <c r="C41" s="90">
        <v>0.62148000000000003</v>
      </c>
      <c r="D41" s="117">
        <v>1.120249406175772</v>
      </c>
      <c r="E41" s="123"/>
      <c r="F41" s="9"/>
    </row>
    <row r="42" spans="1:6" ht="90" customHeight="1" x14ac:dyDescent="0.25">
      <c r="A42" s="48" t="s">
        <v>145</v>
      </c>
      <c r="B42" s="90">
        <v>221166</v>
      </c>
      <c r="C42" s="90">
        <v>222493.2</v>
      </c>
      <c r="D42" s="117">
        <v>1.0060009223840916</v>
      </c>
      <c r="E42" s="123"/>
      <c r="F42" s="9"/>
    </row>
    <row r="43" spans="1:6" ht="30.75" customHeight="1" x14ac:dyDescent="0.25">
      <c r="A43" s="47" t="s">
        <v>282</v>
      </c>
      <c r="B43" s="88">
        <v>1014917.7</v>
      </c>
      <c r="C43" s="88">
        <v>1015104.46</v>
      </c>
      <c r="D43" s="117">
        <v>1.0001840149206187</v>
      </c>
      <c r="E43" s="123"/>
      <c r="F43" s="9"/>
    </row>
    <row r="44" spans="1:6" ht="17.25" customHeight="1" x14ac:dyDescent="0.25">
      <c r="A44" s="48" t="s">
        <v>146</v>
      </c>
      <c r="B44" s="90">
        <v>1014917.7</v>
      </c>
      <c r="C44" s="90">
        <v>1015104.46</v>
      </c>
      <c r="D44" s="117">
        <v>1.0001840149206187</v>
      </c>
      <c r="E44" s="123"/>
      <c r="F44" s="9"/>
    </row>
    <row r="45" spans="1:6" ht="33" customHeight="1" x14ac:dyDescent="0.25">
      <c r="A45" s="48" t="s">
        <v>147</v>
      </c>
      <c r="B45" s="90">
        <v>252044.7</v>
      </c>
      <c r="C45" s="90">
        <v>252039.53</v>
      </c>
      <c r="D45" s="117">
        <v>0.99997948776546375</v>
      </c>
      <c r="E45" s="123"/>
      <c r="F45" s="9"/>
    </row>
    <row r="46" spans="1:6" ht="17.25" customHeight="1" x14ac:dyDescent="0.25">
      <c r="A46" s="48" t="s">
        <v>187</v>
      </c>
      <c r="B46" s="90">
        <v>219529</v>
      </c>
      <c r="C46" s="90">
        <v>219534.2</v>
      </c>
      <c r="D46" s="117">
        <v>1.0000236870755117</v>
      </c>
      <c r="E46" s="123"/>
      <c r="F46" s="9"/>
    </row>
    <row r="47" spans="1:6" ht="21" customHeight="1" x14ac:dyDescent="0.25">
      <c r="A47" s="48" t="s">
        <v>148</v>
      </c>
      <c r="B47" s="90">
        <v>543344</v>
      </c>
      <c r="C47" s="90">
        <v>543530.73</v>
      </c>
      <c r="D47" s="117">
        <v>1.0003436680997673</v>
      </c>
      <c r="E47" s="123"/>
      <c r="F47" s="9"/>
    </row>
    <row r="48" spans="1:6" ht="32.25" customHeight="1" x14ac:dyDescent="0.25">
      <c r="A48" s="47" t="s">
        <v>188</v>
      </c>
      <c r="B48" s="88">
        <v>78444.800000000003</v>
      </c>
      <c r="C48" s="88">
        <v>119942.6</v>
      </c>
      <c r="D48" s="117">
        <v>1.5290063841070409</v>
      </c>
      <c r="E48" s="123"/>
      <c r="F48" s="9"/>
    </row>
    <row r="49" spans="1:6" ht="33" customHeight="1" x14ac:dyDescent="0.25">
      <c r="A49" s="47" t="s">
        <v>149</v>
      </c>
      <c r="B49" s="88">
        <v>151758</v>
      </c>
      <c r="C49" s="88">
        <v>177475.1</v>
      </c>
      <c r="D49" s="117">
        <v>1.169461247512487</v>
      </c>
      <c r="E49" s="123"/>
      <c r="F49" s="9"/>
    </row>
    <row r="50" spans="1:6" ht="91.5" customHeight="1" x14ac:dyDescent="0.25">
      <c r="A50" s="48" t="s">
        <v>283</v>
      </c>
      <c r="B50" s="90">
        <v>100233</v>
      </c>
      <c r="C50" s="90">
        <v>106832.6</v>
      </c>
      <c r="D50" s="117">
        <v>1.0658425867728194</v>
      </c>
      <c r="E50" s="123"/>
      <c r="F50" s="9"/>
    </row>
    <row r="51" spans="1:6" ht="30" customHeight="1" x14ac:dyDescent="0.25">
      <c r="A51" s="48" t="s">
        <v>164</v>
      </c>
      <c r="B51" s="90">
        <v>51525</v>
      </c>
      <c r="C51" s="90">
        <v>70642.5</v>
      </c>
      <c r="D51" s="117">
        <v>1.3710334788937408</v>
      </c>
      <c r="E51" s="123"/>
      <c r="F51" s="9"/>
    </row>
    <row r="52" spans="1:6" ht="17.25" customHeight="1" x14ac:dyDescent="0.25">
      <c r="A52" s="47" t="s">
        <v>284</v>
      </c>
      <c r="B52" s="88">
        <v>1076230</v>
      </c>
      <c r="C52" s="88">
        <v>1029558.5</v>
      </c>
      <c r="D52" s="117">
        <v>0.95663426962638098</v>
      </c>
      <c r="E52" s="123"/>
      <c r="F52" s="9"/>
    </row>
    <row r="53" spans="1:6" s="23" customFormat="1" ht="17.25" customHeight="1" x14ac:dyDescent="0.25">
      <c r="A53" s="47" t="s">
        <v>150</v>
      </c>
      <c r="B53" s="149">
        <v>18521</v>
      </c>
      <c r="C53" s="88">
        <v>18719.5</v>
      </c>
      <c r="D53" s="117" t="s">
        <v>154</v>
      </c>
      <c r="E53" s="123"/>
      <c r="F53" s="9"/>
    </row>
    <row r="54" spans="1:6" ht="17.25" customHeight="1" x14ac:dyDescent="0.25">
      <c r="A54" s="47" t="s">
        <v>151</v>
      </c>
      <c r="B54" s="88">
        <v>12577603.6</v>
      </c>
      <c r="C54" s="88">
        <v>12499603.540689999</v>
      </c>
      <c r="D54" s="117">
        <v>0.99379849597820047</v>
      </c>
      <c r="E54" s="123"/>
      <c r="F54" s="9"/>
    </row>
    <row r="55" spans="1:6" ht="45.75" customHeight="1" x14ac:dyDescent="0.25">
      <c r="A55" s="47" t="s">
        <v>152</v>
      </c>
      <c r="B55" s="88">
        <v>11130010.299999999</v>
      </c>
      <c r="C55" s="88">
        <v>11045601.240689998</v>
      </c>
      <c r="D55" s="117">
        <v>0.99241608434899653</v>
      </c>
      <c r="E55" s="123"/>
      <c r="F55" s="9"/>
    </row>
    <row r="56" spans="1:6" s="23" customFormat="1" ht="30.75" customHeight="1" x14ac:dyDescent="0.25">
      <c r="A56" s="48" t="s">
        <v>162</v>
      </c>
      <c r="B56" s="90">
        <v>2045578.2999999998</v>
      </c>
      <c r="C56" s="90">
        <v>1388378.2106899999</v>
      </c>
      <c r="D56" s="117">
        <v>0.67872161661570229</v>
      </c>
      <c r="E56" s="123"/>
      <c r="F56" s="9"/>
    </row>
    <row r="57" spans="1:6" ht="105" customHeight="1" x14ac:dyDescent="0.25">
      <c r="A57" s="48" t="s">
        <v>249</v>
      </c>
      <c r="B57" s="90">
        <v>1569639.9</v>
      </c>
      <c r="C57" s="90">
        <v>991276.8</v>
      </c>
      <c r="D57" s="117">
        <v>0.63153134677577971</v>
      </c>
      <c r="E57" s="123"/>
      <c r="F57" s="9"/>
    </row>
    <row r="58" spans="1:6" ht="61.5" customHeight="1" x14ac:dyDescent="0.25">
      <c r="A58" s="48" t="s">
        <v>192</v>
      </c>
      <c r="B58" s="90">
        <v>264244.90000000002</v>
      </c>
      <c r="C58" s="90">
        <v>186496.5</v>
      </c>
      <c r="D58" s="117">
        <v>0.70577142643055735</v>
      </c>
      <c r="E58" s="123"/>
      <c r="F58" s="9"/>
    </row>
    <row r="59" spans="1:6" ht="30" x14ac:dyDescent="0.25">
      <c r="A59" s="48" t="s">
        <v>295</v>
      </c>
      <c r="B59" s="90">
        <v>20157.2</v>
      </c>
      <c r="C59" s="90">
        <v>20157.2</v>
      </c>
      <c r="D59" s="117">
        <v>1</v>
      </c>
      <c r="E59" s="123"/>
      <c r="F59" s="9"/>
    </row>
    <row r="60" spans="1:6" ht="20.25" customHeight="1" x14ac:dyDescent="0.25">
      <c r="A60" s="48" t="s">
        <v>206</v>
      </c>
      <c r="B60" s="90">
        <v>121.9</v>
      </c>
      <c r="C60" s="52">
        <v>121.9</v>
      </c>
      <c r="D60" s="117">
        <v>1</v>
      </c>
      <c r="E60" s="123"/>
      <c r="F60" s="9"/>
    </row>
    <row r="61" spans="1:6" ht="33" customHeight="1" x14ac:dyDescent="0.25">
      <c r="A61" s="48" t="s">
        <v>180</v>
      </c>
      <c r="B61" s="90">
        <v>59174.8</v>
      </c>
      <c r="C61" s="90">
        <v>59174.810689999998</v>
      </c>
      <c r="D61" s="117">
        <v>1.0000001806512231</v>
      </c>
      <c r="E61" s="123"/>
      <c r="F61" s="9"/>
    </row>
    <row r="62" spans="1:6" ht="17.25" customHeight="1" x14ac:dyDescent="0.25">
      <c r="A62" s="48" t="s">
        <v>153</v>
      </c>
      <c r="B62" s="90">
        <v>132239.6</v>
      </c>
      <c r="C62" s="90">
        <v>131151</v>
      </c>
      <c r="D62" s="117">
        <v>0.99176797267989314</v>
      </c>
      <c r="E62" s="123"/>
      <c r="F62" s="9"/>
    </row>
    <row r="63" spans="1:6" ht="30" x14ac:dyDescent="0.25">
      <c r="A63" s="48" t="s">
        <v>163</v>
      </c>
      <c r="B63" s="90">
        <v>8803421.5999999996</v>
      </c>
      <c r="C63" s="90">
        <v>9395777.3300000001</v>
      </c>
      <c r="D63" s="117">
        <v>1.0672869887317451</v>
      </c>
      <c r="E63" s="123"/>
      <c r="F63" s="9"/>
    </row>
    <row r="64" spans="1:6" ht="17.25" customHeight="1" x14ac:dyDescent="0.25">
      <c r="A64" s="48" t="s">
        <v>171</v>
      </c>
      <c r="B64" s="90">
        <v>281010.40000000002</v>
      </c>
      <c r="C64" s="90">
        <v>261445.7</v>
      </c>
      <c r="D64" s="117">
        <v>0.93037730987892264</v>
      </c>
      <c r="E64" s="123"/>
      <c r="F64" s="9"/>
    </row>
    <row r="65" spans="1:6" ht="29.25" customHeight="1" x14ac:dyDescent="0.25">
      <c r="A65" s="51" t="s">
        <v>178</v>
      </c>
      <c r="B65" s="88">
        <v>1354961.4</v>
      </c>
      <c r="C65" s="88">
        <v>1354961.4</v>
      </c>
      <c r="D65" s="117">
        <v>1</v>
      </c>
      <c r="E65" s="123"/>
      <c r="F65" s="9"/>
    </row>
    <row r="66" spans="1:6" ht="31.5" customHeight="1" x14ac:dyDescent="0.25">
      <c r="A66" s="48" t="s">
        <v>179</v>
      </c>
      <c r="B66" s="90">
        <v>1354961.4</v>
      </c>
      <c r="C66" s="90">
        <v>1354961.4</v>
      </c>
      <c r="D66" s="117">
        <v>1</v>
      </c>
      <c r="E66" s="123"/>
      <c r="F66" s="9"/>
    </row>
    <row r="67" spans="1:6" ht="101.25" customHeight="1" x14ac:dyDescent="0.25">
      <c r="A67" s="47" t="s">
        <v>310</v>
      </c>
      <c r="B67" s="140">
        <v>0</v>
      </c>
      <c r="C67" s="88">
        <v>0</v>
      </c>
      <c r="D67" s="117" t="s">
        <v>154</v>
      </c>
      <c r="E67" s="123"/>
      <c r="F67" s="9"/>
    </row>
    <row r="68" spans="1:6" ht="94.5" customHeight="1" x14ac:dyDescent="0.25">
      <c r="A68" s="48" t="s">
        <v>310</v>
      </c>
      <c r="B68" s="140">
        <v>0</v>
      </c>
      <c r="C68" s="90">
        <v>0</v>
      </c>
      <c r="D68" s="117" t="s">
        <v>154</v>
      </c>
      <c r="E68" s="123"/>
      <c r="F68" s="9"/>
    </row>
    <row r="69" spans="1:6" ht="73.5" customHeight="1" x14ac:dyDescent="0.25">
      <c r="A69" s="47" t="s">
        <v>285</v>
      </c>
      <c r="B69" s="88">
        <v>123214.5</v>
      </c>
      <c r="C69" s="88">
        <v>129720.5</v>
      </c>
      <c r="D69" s="117">
        <v>1.0528022270106197</v>
      </c>
      <c r="E69" s="123"/>
      <c r="F69" s="9"/>
    </row>
    <row r="70" spans="1:6" ht="93" customHeight="1" x14ac:dyDescent="0.25">
      <c r="A70" s="48" t="s">
        <v>250</v>
      </c>
      <c r="B70" s="90">
        <v>123214.5</v>
      </c>
      <c r="C70" s="90">
        <v>129720.5</v>
      </c>
      <c r="D70" s="117">
        <v>1.0528022270106197</v>
      </c>
      <c r="E70" s="123"/>
      <c r="F70" s="9"/>
    </row>
    <row r="71" spans="1:6" ht="57.75" customHeight="1" x14ac:dyDescent="0.25">
      <c r="A71" s="47" t="s">
        <v>286</v>
      </c>
      <c r="B71" s="88">
        <v>-30582.6</v>
      </c>
      <c r="C71" s="88">
        <v>-30679.599999999999</v>
      </c>
      <c r="D71" s="117">
        <v>1.0031717381779182</v>
      </c>
      <c r="E71" s="123"/>
      <c r="F71" s="9"/>
    </row>
    <row r="72" spans="1:6" ht="48" customHeight="1" x14ac:dyDescent="0.25">
      <c r="A72" s="48" t="s">
        <v>251</v>
      </c>
      <c r="B72" s="90">
        <v>-30582.6</v>
      </c>
      <c r="C72" s="90">
        <v>-30679.599999999999</v>
      </c>
      <c r="D72" s="117">
        <v>1.0031717381779182</v>
      </c>
      <c r="E72" s="123"/>
      <c r="F72" s="9"/>
    </row>
    <row r="73" spans="1:6" x14ac:dyDescent="0.25">
      <c r="B73" s="9"/>
    </row>
  </sheetData>
  <customSheetViews>
    <customSheetView guid="{EC1DDABA-87E5-4CA0-BDFA-3176D5C21D42}" showPageBreaks="1" fitToPage="1" printArea="1" view="pageBreakPreview">
      <pane xSplit="1" ySplit="12" topLeftCell="B40" activePane="bottomRight" state="frozen"/>
      <selection pane="bottomRight" activeCell="C41" sqref="C41"/>
      <rowBreaks count="2" manualBreakCount="2">
        <brk id="35" max="10" man="1"/>
        <brk id="52" max="10" man="1"/>
      </rowBreaks>
      <pageMargins left="0.55118110236220474" right="0.27559055118110237" top="0.35433070866141736" bottom="0.23622047244094491" header="0.35433070866141736" footer="0.23622047244094491"/>
      <pageSetup paperSize="9" scale="76" fitToHeight="3" orientation="portrait" r:id="rId1"/>
    </customSheetView>
    <customSheetView guid="{DE0F5E73-EF4C-476D-B6AE-BFEFF57E867A}" scale="70" showPageBreaks="1" printArea="1" showAutoFilter="1">
      <pane xSplit="3" ySplit="12" topLeftCell="D16" activePane="bottomRight" state="frozen"/>
      <selection pane="bottomRight" activeCell="D14" sqref="D14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2"/>
      <autoFilter ref="A13:GB72"/>
    </customSheetView>
    <customSheetView guid="{354784A5-404C-43C6-9215-508293194394}" scale="90" showPageBreaks="1" printArea="1">
      <pane xSplit="3" ySplit="12" topLeftCell="D13" activePane="bottomRight" state="frozen"/>
      <selection pane="bottomRight" activeCell="I19" sqref="I19"/>
      <rowBreaks count="2" manualBreakCount="2">
        <brk id="35" max="10" man="1"/>
        <brk id="51" max="10" man="1"/>
      </rowBreaks>
      <pageMargins left="0.55000000000000004" right="0.27559055118110237" top="0.36" bottom="0.23622047244094491" header="0.37" footer="0.23622047244094491"/>
      <pageSetup paperSize="9" scale="83" fitToHeight="0" orientation="landscape" horizontalDpi="4294967294" verticalDpi="4294967294" r:id="rId3"/>
    </customSheetView>
    <customSheetView guid="{87167B54-14FD-40B4-B520-8ADAF9DCA900}" scale="70" showPageBreaks="1" printArea="1" hiddenColumns="1">
      <pane xSplit="3" ySplit="12" topLeftCell="D32" activePane="bottomRight" state="frozen"/>
      <selection pane="bottomRight" activeCell="E34" sqref="E34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4"/>
    </customSheetView>
    <customSheetView guid="{34FCE91F-37BB-4E1C-80D8-8DC0E1239857}" scale="70" showPageBreaks="1" printArea="1">
      <pane xSplit="3" ySplit="12" topLeftCell="D13" activePane="bottomRight" state="frozen"/>
      <selection pane="bottomRight" activeCell="F20" sqref="F20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5"/>
    </customSheetView>
    <customSheetView guid="{B358A58E-8635-4813-99A2-4F1FD4FD075C}" scale="90" showPageBreaks="1" printArea="1">
      <pane xSplit="3" ySplit="12" topLeftCell="D13" activePane="bottomRight" state="frozen"/>
      <selection pane="bottomRight" activeCell="C70" sqref="C70"/>
      <rowBreaks count="2" manualBreakCount="2">
        <brk id="35" max="10" man="1"/>
        <brk id="51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horizontalDpi="4294967294" verticalDpi="4294967294" r:id="rId6"/>
    </customSheetView>
    <customSheetView guid="{6943B490-3070-4625-8DEE-85B509FE6D1B}" topLeftCell="A36">
      <selection activeCell="C44" sqref="C44"/>
      <pageMargins left="0.7" right="0.7" top="0.75" bottom="0.75" header="0.3" footer="0.3"/>
    </customSheetView>
    <customSheetView guid="{A4D09F0F-4C69-4056-BD3D-99C01656B021}" topLeftCell="A36">
      <selection activeCell="C44" sqref="C44"/>
      <pageMargins left="0.7" right="0.7" top="0.75" bottom="0.75" header="0.3" footer="0.3"/>
    </customSheetView>
    <customSheetView guid="{B1E9D3A3-6A2B-4E76-A163-C3C5D3CBC4BC}" scale="70" showPageBreaks="1" printArea="1">
      <pane xSplit="3" ySplit="12" topLeftCell="D13" activePane="bottomRight" state="frozen"/>
      <selection pane="bottomRight" activeCell="G15" sqref="G15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7"/>
    </customSheetView>
    <customSheetView guid="{F8C4027D-D6CA-4157-8FAE-71E83CC44D4D}" scale="70" showPageBreaks="1" printArea="1">
      <pane xSplit="3" ySplit="12" topLeftCell="D13" activePane="bottomRight" state="frozen"/>
      <selection pane="bottomRight" activeCell="F20" sqref="F20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79" fitToHeight="0" orientation="landscape" r:id="rId8"/>
    </customSheetView>
    <customSheetView guid="{8F1248FC-EA8E-4DC7-8B97-6406CD1514A9}" showPageBreaks="1" printArea="1">
      <pane xSplit="3" ySplit="12" topLeftCell="D76" activePane="bottomRight" state="frozen"/>
      <selection pane="bottomRight" activeCell="F7" sqref="F7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83" fitToHeight="0" orientation="landscape" r:id="rId9"/>
    </customSheetView>
  </customSheetViews>
  <mergeCells count="4">
    <mergeCell ref="A11:D11"/>
    <mergeCell ref="C2:D2"/>
    <mergeCell ref="A5:D5"/>
    <mergeCell ref="A6:D6"/>
  </mergeCells>
  <pageMargins left="0.55118110236220474" right="0.27559055118110237" top="0.35433070866141736" bottom="0.23622047244094491" header="0.35433070866141736" footer="0.23622047244094491"/>
  <pageSetup paperSize="9" scale="76" fitToHeight="3" orientation="portrait" r:id="rId10"/>
  <rowBreaks count="2" manualBreakCount="2">
    <brk id="35" max="10" man="1"/>
    <brk id="5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57"/>
  <sheetViews>
    <sheetView view="pageBreakPreview" zoomScale="90" zoomScaleNormal="85" zoomScaleSheetLayoutView="110" workbookViewId="0">
      <selection activeCell="A19" sqref="A19"/>
    </sheetView>
  </sheetViews>
  <sheetFormatPr defaultColWidth="9.140625" defaultRowHeight="15" x14ac:dyDescent="0.25"/>
  <cols>
    <col min="1" max="1" width="58.7109375" style="92" customWidth="1"/>
    <col min="2" max="2" width="6.140625" style="105" customWidth="1"/>
    <col min="3" max="3" width="17.7109375" style="116" customWidth="1"/>
    <col min="4" max="4" width="14.28515625" style="127" bestFit="1" customWidth="1"/>
    <col min="5" max="5" width="17.85546875" style="106" bestFit="1" customWidth="1"/>
    <col min="6" max="6" width="14.42578125" style="92" customWidth="1"/>
    <col min="7" max="7" width="13.42578125" style="92" customWidth="1"/>
    <col min="8" max="8" width="16.140625" style="93" customWidth="1"/>
    <col min="9" max="16384" width="9.140625" style="92"/>
  </cols>
  <sheetData>
    <row r="1" spans="1:8" ht="19.5" x14ac:dyDescent="0.25">
      <c r="A1" s="162" t="s">
        <v>108</v>
      </c>
      <c r="B1" s="162"/>
      <c r="C1" s="162"/>
      <c r="D1" s="162"/>
      <c r="E1" s="162"/>
    </row>
    <row r="2" spans="1:8" ht="19.5" x14ac:dyDescent="0.25">
      <c r="A2" s="124"/>
      <c r="B2" s="124"/>
      <c r="C2" s="113"/>
      <c r="D2" s="113"/>
      <c r="E2" s="113"/>
    </row>
    <row r="3" spans="1:8" ht="42.75" x14ac:dyDescent="0.25">
      <c r="A3" s="126" t="s">
        <v>0</v>
      </c>
      <c r="B3" s="154"/>
      <c r="C3" s="114" t="s">
        <v>1</v>
      </c>
      <c r="D3" s="114" t="s">
        <v>2</v>
      </c>
      <c r="E3" s="126" t="s">
        <v>3</v>
      </c>
    </row>
    <row r="4" spans="1:8" s="94" customFormat="1" ht="11.25" x14ac:dyDescent="0.25">
      <c r="A4" s="125">
        <v>1</v>
      </c>
      <c r="B4" s="152"/>
      <c r="C4" s="142">
        <v>4</v>
      </c>
      <c r="D4" s="142">
        <v>5</v>
      </c>
      <c r="E4" s="125" t="s">
        <v>311</v>
      </c>
      <c r="H4" s="95"/>
    </row>
    <row r="5" spans="1:8" s="97" customFormat="1" ht="15.75" x14ac:dyDescent="0.25">
      <c r="A5" s="96" t="s">
        <v>4</v>
      </c>
      <c r="B5" s="153"/>
      <c r="C5" s="156">
        <v>38060484.700000003</v>
      </c>
      <c r="D5" s="156">
        <v>34939090.300999999</v>
      </c>
      <c r="E5" s="132">
        <v>0.91798857992473215</v>
      </c>
      <c r="H5" s="98"/>
    </row>
    <row r="6" spans="1:8" ht="15.75" x14ac:dyDescent="0.25">
      <c r="A6" s="99" t="s">
        <v>5</v>
      </c>
      <c r="B6" s="100"/>
      <c r="C6" s="115"/>
      <c r="D6" s="115"/>
      <c r="E6" s="101"/>
    </row>
    <row r="7" spans="1:8" s="128" customFormat="1" ht="15.75" customHeight="1" x14ac:dyDescent="0.25">
      <c r="A7" s="144" t="s">
        <v>74</v>
      </c>
      <c r="B7" s="131" t="s">
        <v>6</v>
      </c>
      <c r="C7" s="146">
        <v>3595332.8</v>
      </c>
      <c r="D7" s="146">
        <v>2874003.8</v>
      </c>
      <c r="E7" s="145">
        <v>0.79937072862907155</v>
      </c>
      <c r="F7" s="129"/>
      <c r="G7" s="129"/>
      <c r="H7" s="129"/>
    </row>
    <row r="8" spans="1:8" ht="35.25" customHeight="1" x14ac:dyDescent="0.25">
      <c r="A8" s="144" t="s">
        <v>75</v>
      </c>
      <c r="B8" s="131" t="s">
        <v>7</v>
      </c>
      <c r="C8" s="146">
        <v>15118.099999999999</v>
      </c>
      <c r="D8" s="146">
        <v>14576.1</v>
      </c>
      <c r="E8" s="145">
        <v>0.96414893405917423</v>
      </c>
      <c r="F8" s="129"/>
      <c r="G8" s="93"/>
    </row>
    <row r="9" spans="1:8" ht="48" customHeight="1" x14ac:dyDescent="0.25">
      <c r="A9" s="144" t="s">
        <v>76</v>
      </c>
      <c r="B9" s="131" t="s">
        <v>12</v>
      </c>
      <c r="C9" s="138">
        <v>161378.1</v>
      </c>
      <c r="D9" s="138">
        <v>151293.5</v>
      </c>
      <c r="E9" s="145">
        <v>0.9375094885861216</v>
      </c>
      <c r="F9" s="129"/>
      <c r="G9" s="93"/>
    </row>
    <row r="10" spans="1:8" ht="48.75" customHeight="1" x14ac:dyDescent="0.25">
      <c r="A10" s="144" t="s">
        <v>77</v>
      </c>
      <c r="B10" s="131" t="s">
        <v>16</v>
      </c>
      <c r="C10" s="138">
        <v>1158122.0000000002</v>
      </c>
      <c r="D10" s="138">
        <v>1024378.8</v>
      </c>
      <c r="E10" s="145">
        <v>0.88451717521988171</v>
      </c>
      <c r="F10" s="129"/>
      <c r="G10" s="93"/>
    </row>
    <row r="11" spans="1:8" x14ac:dyDescent="0.25">
      <c r="A11" s="130" t="s">
        <v>294</v>
      </c>
      <c r="B11" s="131" t="s">
        <v>291</v>
      </c>
      <c r="C11" s="138">
        <v>50.4</v>
      </c>
      <c r="D11" s="138">
        <v>50.4</v>
      </c>
      <c r="E11" s="145">
        <v>1</v>
      </c>
      <c r="F11" s="129"/>
      <c r="G11" s="93"/>
    </row>
    <row r="12" spans="1:8" ht="42.75" x14ac:dyDescent="0.25">
      <c r="A12" s="144" t="s">
        <v>165</v>
      </c>
      <c r="B12" s="131" t="s">
        <v>18</v>
      </c>
      <c r="C12" s="138">
        <v>183376.59999999998</v>
      </c>
      <c r="D12" s="138">
        <v>175048.8</v>
      </c>
      <c r="E12" s="145">
        <v>0.95458635398409619</v>
      </c>
      <c r="F12" s="129"/>
      <c r="G12" s="93"/>
    </row>
    <row r="13" spans="1:8" x14ac:dyDescent="0.25">
      <c r="A13" s="144" t="s">
        <v>78</v>
      </c>
      <c r="B13" s="131" t="s">
        <v>19</v>
      </c>
      <c r="C13" s="138">
        <v>13260.2</v>
      </c>
      <c r="D13" s="138">
        <v>0</v>
      </c>
      <c r="E13" s="145">
        <v>0</v>
      </c>
      <c r="F13" s="129"/>
      <c r="G13" s="93"/>
    </row>
    <row r="14" spans="1:8" ht="15.75" customHeight="1" x14ac:dyDescent="0.25">
      <c r="A14" s="144" t="s">
        <v>79</v>
      </c>
      <c r="B14" s="131" t="s">
        <v>22</v>
      </c>
      <c r="C14" s="138">
        <v>2064027.4</v>
      </c>
      <c r="D14" s="138">
        <v>1508656.2</v>
      </c>
      <c r="E14" s="145">
        <v>0.73092837817947576</v>
      </c>
      <c r="F14" s="129"/>
      <c r="G14" s="93"/>
    </row>
    <row r="15" spans="1:8" s="102" customFormat="1" ht="28.5" x14ac:dyDescent="0.25">
      <c r="A15" s="144" t="s">
        <v>80</v>
      </c>
      <c r="B15" s="131" t="s">
        <v>34</v>
      </c>
      <c r="C15" s="138">
        <v>643951.6</v>
      </c>
      <c r="D15" s="138">
        <v>595733.4</v>
      </c>
      <c r="E15" s="145">
        <v>0.92512139111076053</v>
      </c>
      <c r="F15" s="129"/>
      <c r="G15" s="103"/>
      <c r="H15" s="103"/>
    </row>
    <row r="16" spans="1:8" ht="35.25" customHeight="1" x14ac:dyDescent="0.25">
      <c r="A16" s="144" t="s">
        <v>296</v>
      </c>
      <c r="B16" s="131" t="s">
        <v>35</v>
      </c>
      <c r="C16" s="138">
        <v>103339.7</v>
      </c>
      <c r="D16" s="138">
        <v>95882.700000000012</v>
      </c>
      <c r="E16" s="145">
        <v>0.92783992986238606</v>
      </c>
      <c r="F16" s="129"/>
      <c r="G16" s="93"/>
    </row>
    <row r="17" spans="1:8" ht="42.75" x14ac:dyDescent="0.25">
      <c r="A17" s="130" t="s">
        <v>195</v>
      </c>
      <c r="B17" s="131" t="s">
        <v>194</v>
      </c>
      <c r="C17" s="138">
        <v>394473.6</v>
      </c>
      <c r="D17" s="138">
        <v>368024.5</v>
      </c>
      <c r="E17" s="145">
        <v>0.93295089962927813</v>
      </c>
      <c r="F17" s="129"/>
      <c r="G17" s="93"/>
    </row>
    <row r="18" spans="1:8" ht="28.5" x14ac:dyDescent="0.25">
      <c r="A18" s="130" t="s">
        <v>208</v>
      </c>
      <c r="B18" s="131" t="s">
        <v>207</v>
      </c>
      <c r="C18" s="138">
        <v>146138.30000000002</v>
      </c>
      <c r="D18" s="138">
        <v>131826.20000000001</v>
      </c>
      <c r="E18" s="145">
        <v>0.90206468803865925</v>
      </c>
      <c r="F18" s="129"/>
      <c r="G18" s="93"/>
    </row>
    <row r="19" spans="1:8" s="102" customFormat="1" x14ac:dyDescent="0.25">
      <c r="A19" s="144" t="s">
        <v>81</v>
      </c>
      <c r="B19" s="131" t="s">
        <v>36</v>
      </c>
      <c r="C19" s="138">
        <v>5636866.5000000009</v>
      </c>
      <c r="D19" s="138">
        <v>5371113.9000000004</v>
      </c>
      <c r="E19" s="145">
        <v>0.95285455137175934</v>
      </c>
      <c r="F19" s="129"/>
      <c r="G19" s="103"/>
      <c r="H19" s="103"/>
    </row>
    <row r="20" spans="1:8" x14ac:dyDescent="0.25">
      <c r="A20" s="144" t="s">
        <v>82</v>
      </c>
      <c r="B20" s="131" t="s">
        <v>37</v>
      </c>
      <c r="C20" s="138">
        <v>1598737.6</v>
      </c>
      <c r="D20" s="138">
        <v>1547237.1</v>
      </c>
      <c r="E20" s="145">
        <v>0.9677867712625261</v>
      </c>
      <c r="F20" s="129"/>
      <c r="G20" s="93"/>
    </row>
    <row r="21" spans="1:8" x14ac:dyDescent="0.25">
      <c r="A21" s="144" t="s">
        <v>83</v>
      </c>
      <c r="B21" s="131" t="s">
        <v>39</v>
      </c>
      <c r="C21" s="138">
        <v>3897519.8</v>
      </c>
      <c r="D21" s="138">
        <v>3699810.4</v>
      </c>
      <c r="E21" s="145">
        <v>0.94927302229484511</v>
      </c>
      <c r="F21" s="129"/>
      <c r="G21" s="93"/>
    </row>
    <row r="22" spans="1:8" x14ac:dyDescent="0.25">
      <c r="A22" s="130" t="s">
        <v>301</v>
      </c>
      <c r="B22" s="131" t="s">
        <v>252</v>
      </c>
      <c r="C22" s="138">
        <v>93946.4</v>
      </c>
      <c r="D22" s="138">
        <v>85463.700000000012</v>
      </c>
      <c r="E22" s="145">
        <v>0.9097070244309523</v>
      </c>
      <c r="F22" s="129"/>
      <c r="G22" s="93"/>
    </row>
    <row r="23" spans="1:8" x14ac:dyDescent="0.25">
      <c r="A23" s="144" t="s">
        <v>84</v>
      </c>
      <c r="B23" s="131" t="s">
        <v>40</v>
      </c>
      <c r="C23" s="138">
        <v>46662.7</v>
      </c>
      <c r="D23" s="138">
        <v>38602.699999999997</v>
      </c>
      <c r="E23" s="145">
        <v>0.82727103232346177</v>
      </c>
      <c r="F23" s="129"/>
      <c r="G23" s="93"/>
    </row>
    <row r="24" spans="1:8" s="102" customFormat="1" x14ac:dyDescent="0.25">
      <c r="A24" s="144" t="s">
        <v>85</v>
      </c>
      <c r="B24" s="131" t="s">
        <v>41</v>
      </c>
      <c r="C24" s="138">
        <v>7957600.6000000015</v>
      </c>
      <c r="D24" s="138">
        <v>6881198.7999999998</v>
      </c>
      <c r="E24" s="145">
        <v>0.86473286935260341</v>
      </c>
      <c r="F24" s="129"/>
      <c r="G24" s="103"/>
      <c r="H24" s="103"/>
    </row>
    <row r="25" spans="1:8" x14ac:dyDescent="0.25">
      <c r="A25" s="144" t="s">
        <v>86</v>
      </c>
      <c r="B25" s="131" t="s">
        <v>42</v>
      </c>
      <c r="C25" s="138">
        <v>5654329.4000000004</v>
      </c>
      <c r="D25" s="138">
        <v>4810081.5999999996</v>
      </c>
      <c r="E25" s="145">
        <v>0.85069002170266195</v>
      </c>
      <c r="F25" s="129"/>
      <c r="G25" s="93"/>
    </row>
    <row r="26" spans="1:8" x14ac:dyDescent="0.25">
      <c r="A26" s="144" t="s">
        <v>87</v>
      </c>
      <c r="B26" s="131" t="s">
        <v>43</v>
      </c>
      <c r="C26" s="138">
        <v>910011.90000000014</v>
      </c>
      <c r="D26" s="138">
        <v>762604.5</v>
      </c>
      <c r="E26" s="145">
        <v>0.83801596440661918</v>
      </c>
      <c r="F26" s="129"/>
      <c r="G26" s="93"/>
    </row>
    <row r="27" spans="1:8" x14ac:dyDescent="0.25">
      <c r="A27" s="144" t="s">
        <v>88</v>
      </c>
      <c r="B27" s="131" t="s">
        <v>44</v>
      </c>
      <c r="C27" s="138">
        <v>923595.9</v>
      </c>
      <c r="D27" s="138">
        <v>867040.7</v>
      </c>
      <c r="E27" s="145">
        <v>0.93876629378714216</v>
      </c>
      <c r="F27" s="129"/>
      <c r="G27" s="93"/>
    </row>
    <row r="28" spans="1:8" s="102" customFormat="1" ht="19.5" customHeight="1" x14ac:dyDescent="0.25">
      <c r="A28" s="144" t="s">
        <v>89</v>
      </c>
      <c r="B28" s="131" t="s">
        <v>45</v>
      </c>
      <c r="C28" s="138">
        <v>469663.4</v>
      </c>
      <c r="D28" s="138">
        <v>441472</v>
      </c>
      <c r="E28" s="145">
        <v>0.9399753099773156</v>
      </c>
      <c r="F28" s="129"/>
      <c r="G28" s="103"/>
      <c r="H28" s="103"/>
    </row>
    <row r="29" spans="1:8" s="102" customFormat="1" x14ac:dyDescent="0.25">
      <c r="A29" s="144" t="s">
        <v>184</v>
      </c>
      <c r="B29" s="131" t="s">
        <v>182</v>
      </c>
      <c r="C29" s="138">
        <v>222209.8</v>
      </c>
      <c r="D29" s="138">
        <v>198617.30000000002</v>
      </c>
      <c r="E29" s="145">
        <v>0.89382781497485719</v>
      </c>
      <c r="F29" s="129"/>
      <c r="G29" s="103"/>
      <c r="H29" s="103"/>
    </row>
    <row r="30" spans="1:8" x14ac:dyDescent="0.25">
      <c r="A30" s="144" t="s">
        <v>204</v>
      </c>
      <c r="B30" s="131" t="s">
        <v>202</v>
      </c>
      <c r="C30" s="138">
        <v>152255.20000000001</v>
      </c>
      <c r="D30" s="138">
        <v>133158.39999999999</v>
      </c>
      <c r="E30" s="145">
        <v>0.87457374198056936</v>
      </c>
      <c r="F30" s="129"/>
      <c r="G30" s="93"/>
    </row>
    <row r="31" spans="1:8" ht="28.5" x14ac:dyDescent="0.25">
      <c r="A31" s="144" t="s">
        <v>183</v>
      </c>
      <c r="B31" s="131" t="s">
        <v>181</v>
      </c>
      <c r="C31" s="138">
        <v>16287.4</v>
      </c>
      <c r="D31" s="138">
        <v>14777.2</v>
      </c>
      <c r="E31" s="145">
        <v>0.90727801859105817</v>
      </c>
      <c r="F31" s="129"/>
      <c r="G31" s="93"/>
    </row>
    <row r="32" spans="1:8" x14ac:dyDescent="0.25">
      <c r="A32" s="144" t="s">
        <v>205</v>
      </c>
      <c r="B32" s="131" t="s">
        <v>203</v>
      </c>
      <c r="C32" s="138">
        <v>53667.199999999997</v>
      </c>
      <c r="D32" s="138">
        <v>50681.700000000004</v>
      </c>
      <c r="E32" s="145">
        <v>0.94437011806093862</v>
      </c>
      <c r="F32" s="129"/>
      <c r="G32" s="93"/>
    </row>
    <row r="33" spans="1:8" s="102" customFormat="1" ht="21.75" customHeight="1" x14ac:dyDescent="0.25">
      <c r="A33" s="144" t="s">
        <v>90</v>
      </c>
      <c r="B33" s="131" t="s">
        <v>47</v>
      </c>
      <c r="C33" s="138">
        <v>15424798.300000001</v>
      </c>
      <c r="D33" s="138">
        <v>14873324.6</v>
      </c>
      <c r="E33" s="145">
        <v>0.96424759084207923</v>
      </c>
      <c r="F33" s="129"/>
      <c r="G33" s="103"/>
      <c r="H33" s="103"/>
    </row>
    <row r="34" spans="1:8" x14ac:dyDescent="0.25">
      <c r="A34" s="144" t="s">
        <v>91</v>
      </c>
      <c r="B34" s="131" t="s">
        <v>48</v>
      </c>
      <c r="C34" s="138">
        <v>5587804.3999999994</v>
      </c>
      <c r="D34" s="138">
        <v>5403914.8000000007</v>
      </c>
      <c r="E34" s="145">
        <v>0.96709090246609231</v>
      </c>
      <c r="F34" s="129"/>
      <c r="G34" s="93"/>
    </row>
    <row r="35" spans="1:8" x14ac:dyDescent="0.25">
      <c r="A35" s="144" t="s">
        <v>92</v>
      </c>
      <c r="B35" s="131" t="s">
        <v>52</v>
      </c>
      <c r="C35" s="155">
        <v>6883680.7000000002</v>
      </c>
      <c r="D35" s="155">
        <v>6670239.4000000004</v>
      </c>
      <c r="E35" s="145">
        <v>0.96899314345013132</v>
      </c>
      <c r="F35" s="129"/>
      <c r="G35" s="93"/>
    </row>
    <row r="36" spans="1:8" x14ac:dyDescent="0.25">
      <c r="A36" s="147" t="s">
        <v>159</v>
      </c>
      <c r="B36" s="131" t="s">
        <v>158</v>
      </c>
      <c r="C36" s="138">
        <v>1923624.7000000002</v>
      </c>
      <c r="D36" s="138">
        <v>1833506.1</v>
      </c>
      <c r="E36" s="145">
        <v>0.95315167246500831</v>
      </c>
      <c r="F36" s="129"/>
      <c r="G36" s="93"/>
    </row>
    <row r="37" spans="1:8" ht="28.5" x14ac:dyDescent="0.25">
      <c r="A37" s="147" t="s">
        <v>197</v>
      </c>
      <c r="B37" s="131" t="s">
        <v>196</v>
      </c>
      <c r="C37" s="138">
        <v>3284.3</v>
      </c>
      <c r="D37" s="138">
        <v>2985.2</v>
      </c>
      <c r="E37" s="145">
        <v>0.9089303656791401</v>
      </c>
      <c r="F37" s="129"/>
      <c r="G37" s="93"/>
    </row>
    <row r="38" spans="1:8" x14ac:dyDescent="0.25">
      <c r="A38" s="144" t="s">
        <v>297</v>
      </c>
      <c r="B38" s="131" t="s">
        <v>53</v>
      </c>
      <c r="C38" s="138">
        <v>159791.9</v>
      </c>
      <c r="D38" s="138">
        <v>136295.5</v>
      </c>
      <c r="E38" s="145">
        <v>0.85295625122424856</v>
      </c>
      <c r="F38" s="129"/>
      <c r="G38" s="93"/>
    </row>
    <row r="39" spans="1:8" x14ac:dyDescent="0.25">
      <c r="A39" s="144" t="s">
        <v>93</v>
      </c>
      <c r="B39" s="131" t="s">
        <v>56</v>
      </c>
      <c r="C39" s="138">
        <v>866612.29999999981</v>
      </c>
      <c r="D39" s="138">
        <v>826383.6</v>
      </c>
      <c r="E39" s="145">
        <v>0.95357935722814013</v>
      </c>
      <c r="F39" s="129"/>
      <c r="G39" s="93"/>
    </row>
    <row r="40" spans="1:8" s="102" customFormat="1" x14ac:dyDescent="0.25">
      <c r="A40" s="144" t="s">
        <v>94</v>
      </c>
      <c r="B40" s="131" t="s">
        <v>57</v>
      </c>
      <c r="C40" s="138">
        <v>1237486.7</v>
      </c>
      <c r="D40" s="138">
        <v>1140581.5010000002</v>
      </c>
      <c r="E40" s="145">
        <v>0.92169192687081014</v>
      </c>
      <c r="F40" s="129"/>
      <c r="G40" s="103"/>
      <c r="H40" s="103"/>
    </row>
    <row r="41" spans="1:8" x14ac:dyDescent="0.25">
      <c r="A41" s="144" t="s">
        <v>95</v>
      </c>
      <c r="B41" s="131" t="s">
        <v>58</v>
      </c>
      <c r="C41" s="138">
        <v>877184.4</v>
      </c>
      <c r="D41" s="138">
        <v>832044.70100000012</v>
      </c>
      <c r="E41" s="145">
        <v>0.94854023965770495</v>
      </c>
      <c r="F41" s="129"/>
      <c r="G41" s="93"/>
    </row>
    <row r="42" spans="1:8" x14ac:dyDescent="0.25">
      <c r="A42" s="144" t="s">
        <v>96</v>
      </c>
      <c r="B42" s="131" t="s">
        <v>59</v>
      </c>
      <c r="C42" s="138">
        <v>360302.3</v>
      </c>
      <c r="D42" s="138">
        <v>308536.80000000005</v>
      </c>
      <c r="E42" s="145">
        <v>0.85632758936037889</v>
      </c>
      <c r="F42" s="129"/>
      <c r="G42" s="93"/>
    </row>
    <row r="43" spans="1:8" s="102" customFormat="1" x14ac:dyDescent="0.25">
      <c r="A43" s="144" t="s">
        <v>97</v>
      </c>
      <c r="B43" s="131" t="s">
        <v>60</v>
      </c>
      <c r="C43" s="138">
        <v>1573221</v>
      </c>
      <c r="D43" s="138">
        <v>1399642.5999999999</v>
      </c>
      <c r="E43" s="145">
        <v>0.88966686816410401</v>
      </c>
      <c r="F43" s="129"/>
      <c r="G43" s="103"/>
      <c r="H43" s="103"/>
    </row>
    <row r="44" spans="1:8" x14ac:dyDescent="0.25">
      <c r="A44" s="144" t="s">
        <v>98</v>
      </c>
      <c r="B44" s="131" t="s">
        <v>61</v>
      </c>
      <c r="C44" s="138">
        <v>51551.299999999996</v>
      </c>
      <c r="D44" s="138">
        <v>51342.9</v>
      </c>
      <c r="E44" s="145">
        <v>0.99595742493399786</v>
      </c>
      <c r="F44" s="129"/>
      <c r="G44" s="93"/>
    </row>
    <row r="45" spans="1:8" x14ac:dyDescent="0.25">
      <c r="A45" s="144" t="s">
        <v>99</v>
      </c>
      <c r="B45" s="131" t="s">
        <v>62</v>
      </c>
      <c r="C45" s="138">
        <v>1230531</v>
      </c>
      <c r="D45" s="138">
        <v>1108420.5</v>
      </c>
      <c r="E45" s="145">
        <v>0.90076601077095986</v>
      </c>
      <c r="F45" s="129"/>
      <c r="G45" s="93"/>
    </row>
    <row r="46" spans="1:8" x14ac:dyDescent="0.25">
      <c r="A46" s="144" t="s">
        <v>100</v>
      </c>
      <c r="B46" s="131" t="s">
        <v>66</v>
      </c>
      <c r="C46" s="138">
        <v>49638</v>
      </c>
      <c r="D46" s="138">
        <v>30858</v>
      </c>
      <c r="E46" s="145">
        <v>0.6216608243684274</v>
      </c>
      <c r="F46" s="129"/>
      <c r="G46" s="93"/>
    </row>
    <row r="47" spans="1:8" ht="27.75" customHeight="1" x14ac:dyDescent="0.25">
      <c r="A47" s="144" t="s">
        <v>101</v>
      </c>
      <c r="B47" s="131" t="s">
        <v>67</v>
      </c>
      <c r="C47" s="138">
        <v>241500.7</v>
      </c>
      <c r="D47" s="138">
        <v>209021.2</v>
      </c>
      <c r="E47" s="145">
        <v>0.86550970659712378</v>
      </c>
      <c r="F47" s="129"/>
      <c r="G47" s="93"/>
    </row>
    <row r="48" spans="1:8" s="102" customFormat="1" x14ac:dyDescent="0.25">
      <c r="A48" s="144" t="s">
        <v>102</v>
      </c>
      <c r="B48" s="131" t="s">
        <v>68</v>
      </c>
      <c r="C48" s="138">
        <v>1603245.0999999999</v>
      </c>
      <c r="D48" s="138">
        <v>1473617.4000000001</v>
      </c>
      <c r="E48" s="145">
        <v>0.91914667320673571</v>
      </c>
      <c r="F48" s="129"/>
      <c r="G48" s="103"/>
      <c r="H48" s="103"/>
    </row>
    <row r="49" spans="1:8" ht="19.5" customHeight="1" x14ac:dyDescent="0.25">
      <c r="A49" s="144" t="s">
        <v>103</v>
      </c>
      <c r="B49" s="131" t="s">
        <v>69</v>
      </c>
      <c r="C49" s="138">
        <v>1472151.5</v>
      </c>
      <c r="D49" s="138">
        <v>1345710.1</v>
      </c>
      <c r="E49" s="145">
        <v>0.91411114956578865</v>
      </c>
      <c r="F49" s="129"/>
      <c r="G49" s="93"/>
    </row>
    <row r="50" spans="1:8" x14ac:dyDescent="0.25">
      <c r="A50" s="144" t="s">
        <v>104</v>
      </c>
      <c r="B50" s="131" t="s">
        <v>70</v>
      </c>
      <c r="C50" s="138">
        <v>7244.2</v>
      </c>
      <c r="D50" s="138">
        <v>6987.2</v>
      </c>
      <c r="E50" s="145">
        <v>0.96452334281218077</v>
      </c>
      <c r="F50" s="129"/>
      <c r="G50" s="93"/>
    </row>
    <row r="51" spans="1:8" ht="16.5" customHeight="1" x14ac:dyDescent="0.25">
      <c r="A51" s="144" t="s">
        <v>105</v>
      </c>
      <c r="B51" s="131" t="s">
        <v>71</v>
      </c>
      <c r="C51" s="138">
        <v>123849.40000000001</v>
      </c>
      <c r="D51" s="138">
        <v>120920.09999999999</v>
      </c>
      <c r="E51" s="145">
        <v>0.97634788703053854</v>
      </c>
      <c r="F51" s="129"/>
      <c r="G51" s="93"/>
    </row>
    <row r="52" spans="1:8" s="102" customFormat="1" x14ac:dyDescent="0.25">
      <c r="A52" s="144" t="s">
        <v>186</v>
      </c>
      <c r="B52" s="131" t="s">
        <v>72</v>
      </c>
      <c r="C52" s="138">
        <v>135676.70000000001</v>
      </c>
      <c r="D52" s="138">
        <v>127908.69999999998</v>
      </c>
      <c r="E52" s="145">
        <v>0.94274624898748249</v>
      </c>
      <c r="F52" s="129"/>
      <c r="G52" s="103"/>
      <c r="H52" s="103"/>
    </row>
    <row r="53" spans="1:8" x14ac:dyDescent="0.25">
      <c r="A53" s="144" t="s">
        <v>106</v>
      </c>
      <c r="B53" s="131" t="s">
        <v>185</v>
      </c>
      <c r="C53" s="138">
        <v>58495.5</v>
      </c>
      <c r="D53" s="138">
        <v>51354.1</v>
      </c>
      <c r="E53" s="145">
        <v>0.87791539520134021</v>
      </c>
      <c r="F53" s="129"/>
      <c r="G53" s="93"/>
    </row>
    <row r="54" spans="1:8" x14ac:dyDescent="0.25">
      <c r="A54" s="144" t="s">
        <v>106</v>
      </c>
      <c r="B54" s="131" t="s">
        <v>73</v>
      </c>
      <c r="C54" s="138">
        <v>77181.2</v>
      </c>
      <c r="D54" s="138">
        <v>76554.599999999991</v>
      </c>
      <c r="E54" s="145">
        <v>0.991881442631107</v>
      </c>
      <c r="F54" s="129"/>
      <c r="G54" s="93"/>
    </row>
    <row r="55" spans="1:8" s="102" customFormat="1" ht="28.5" x14ac:dyDescent="0.25">
      <c r="A55" s="148" t="s">
        <v>300</v>
      </c>
      <c r="B55" s="131" t="s">
        <v>254</v>
      </c>
      <c r="C55" s="146">
        <v>30095.599999999999</v>
      </c>
      <c r="D55" s="138">
        <v>3348.3</v>
      </c>
      <c r="E55" s="145">
        <v>0.11125546591528331</v>
      </c>
      <c r="F55" s="129"/>
      <c r="G55" s="103"/>
      <c r="H55" s="103"/>
    </row>
    <row r="56" spans="1:8" ht="19.5" customHeight="1" x14ac:dyDescent="0.25">
      <c r="A56" s="147" t="s">
        <v>259</v>
      </c>
      <c r="B56" s="131" t="s">
        <v>255</v>
      </c>
      <c r="C56" s="146">
        <v>30095.599999999999</v>
      </c>
      <c r="D56" s="138">
        <v>3348.3</v>
      </c>
      <c r="E56" s="145">
        <v>0.11125546591528331</v>
      </c>
      <c r="F56" s="129"/>
      <c r="G56" s="93"/>
    </row>
    <row r="57" spans="1:8" ht="22.5" customHeight="1" x14ac:dyDescent="0.25">
      <c r="A57" s="104" t="s">
        <v>107</v>
      </c>
      <c r="B57" s="154"/>
      <c r="C57" s="137">
        <v>-5282028.1000000015</v>
      </c>
      <c r="D57" s="137">
        <v>-4651062.4468300045</v>
      </c>
      <c r="E57" s="132"/>
      <c r="F57" s="129"/>
      <c r="H57" s="92"/>
    </row>
  </sheetData>
  <autoFilter ref="A6:H57"/>
  <customSheetViews>
    <customSheetView guid="{EC1DDABA-87E5-4CA0-BDFA-3176D5C21D42}" scale="90" showPageBreaks="1" fitToPage="1" printArea="1" showAutoFilter="1" view="pageBreakPreview">
      <selection activeCell="A19" sqref="A19"/>
      <pageMargins left="0.15748031496062992" right="0.19685039370078741" top="0.39370078740157483" bottom="0.31496062992125984" header="0.31496062992125984" footer="0.19685039370078741"/>
      <pageSetup paperSize="9" scale="87" fitToHeight="0" orientation="portrait" r:id="rId1"/>
      <autoFilter ref="A6:H57"/>
    </customSheetView>
    <customSheetView guid="{DE0F5E73-EF4C-476D-B6AE-BFEFF57E867A}" scale="90" showPageBreaks="1" fitToPage="1" printArea="1" filter="1" showAutoFilter="1" view="pageBreakPreview">
      <selection activeCell="I520" sqref="I520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2"/>
      <autoFilter ref="A6:P521">
        <filterColumn colId="5">
          <filters blank="1"/>
        </filterColumn>
      </autoFilter>
    </customSheetView>
    <customSheetView guid="{354784A5-404C-43C6-9215-508293194394}" scale="90" showPageBreaks="1" fitToPage="1" printArea="1" filter="1" showAutoFilter="1" view="pageBreakPreview">
      <selection activeCell="I525" sqref="I52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3"/>
      <autoFilter ref="A6:P521">
        <filterColumn colId="5">
          <filters blank="1"/>
        </filterColumn>
      </autoFilter>
    </customSheetView>
    <customSheetView guid="{87167B54-14FD-40B4-B520-8ADAF9DCA900}" scale="90" showPageBreaks="1" fitToPage="1" printArea="1" showAutoFilter="1" view="pageBreakPreview">
      <selection activeCell="I520" sqref="I520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4"/>
      <autoFilter ref="A6:X528"/>
    </customSheetView>
    <customSheetView guid="{34FCE91F-37BB-4E1C-80D8-8DC0E1239857}" scale="90" showPageBreaks="1" fitToPage="1" printArea="1" filter="1" showAutoFilter="1" view="pageBreakPreview">
      <selection activeCell="G2" sqref="G2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5"/>
      <autoFilter ref="A6:X522">
        <filterColumn colId="5">
          <filters blank="1"/>
        </filterColumn>
      </autoFilter>
    </customSheetView>
    <customSheetView guid="{B358A58E-8635-4813-99A2-4F1FD4FD075C}" scale="90" showPageBreaks="1" fitToPage="1" printArea="1" showAutoFilter="1" view="pageBreakPreview" topLeftCell="A406">
      <selection activeCell="H415" sqref="H41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6"/>
      <autoFilter ref="A6:X522"/>
    </customSheetView>
    <customSheetView guid="{B1E9D3A3-6A2B-4E76-A163-C3C5D3CBC4BC}" scale="70" showPageBreaks="1" fitToPage="1" printArea="1" filter="1" showAutoFilter="1" view="pageBreakPreview">
      <selection activeCell="I522" sqref="I522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7"/>
      <autoFilter ref="A6:X528">
        <filterColumn colId="5">
          <filters blank="1"/>
        </filterColumn>
      </autoFilter>
    </customSheetView>
    <customSheetView guid="{F8C4027D-D6CA-4157-8FAE-71E83CC44D4D}" scale="90" showPageBreaks="1" fitToPage="1" printArea="1" showAutoFilter="1" view="pageBreakPreview" topLeftCell="A361">
      <selection activeCell="K366" sqref="K366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8"/>
      <autoFilter ref="A6:P521"/>
    </customSheetView>
    <customSheetView guid="{8F1248FC-EA8E-4DC7-8B97-6406CD1514A9}" scale="90" showPageBreaks="1" fitToPage="1" printArea="1" filter="1" showAutoFilter="1" view="pageBreakPreview" topLeftCell="A410">
      <selection activeCell="H415" sqref="H41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9" fitToHeight="0" orientation="portrait" r:id="rId9"/>
      <autoFilter ref="A6:P516">
        <filterColumn colId="5">
          <filters blank="1"/>
        </filterColumn>
      </autoFilter>
    </customSheetView>
  </customSheetViews>
  <mergeCells count="1">
    <mergeCell ref="A1:E1"/>
  </mergeCells>
  <pageMargins left="0.15748031496062992" right="0.19685039370078741" top="0.39370078740157483" bottom="0.31496062992125984" header="0.31496062992125984" footer="0.19685039370078741"/>
  <pageSetup paperSize="9" scale="87" fitToHeight="0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 tint="0.59999389629810485"/>
    <pageSetUpPr fitToPage="1"/>
  </sheetPr>
  <dimension ref="A1:D32"/>
  <sheetViews>
    <sheetView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56" style="13" customWidth="1"/>
    <col min="2" max="2" width="18.85546875" style="13" customWidth="1"/>
    <col min="3" max="3" width="18.5703125" style="13" customWidth="1"/>
    <col min="4" max="4" width="25.28515625" style="13" customWidth="1"/>
    <col min="5" max="16384" width="9.140625" style="13"/>
  </cols>
  <sheetData>
    <row r="1" spans="1:4" ht="18.75" x14ac:dyDescent="0.25">
      <c r="A1" s="163" t="s">
        <v>112</v>
      </c>
      <c r="B1" s="163"/>
      <c r="C1" s="163"/>
    </row>
    <row r="3" spans="1:4" ht="85.5" customHeight="1" x14ac:dyDescent="0.25">
      <c r="A3" s="57" t="s">
        <v>0</v>
      </c>
      <c r="B3" s="57" t="s">
        <v>1</v>
      </c>
      <c r="C3" s="57" t="s">
        <v>2</v>
      </c>
    </row>
    <row r="4" spans="1:4" x14ac:dyDescent="0.25">
      <c r="A4" s="76">
        <v>1</v>
      </c>
      <c r="B4" s="76">
        <v>3</v>
      </c>
      <c r="C4" s="76">
        <v>5</v>
      </c>
      <c r="D4" s="12"/>
    </row>
    <row r="5" spans="1:4" ht="31.5" x14ac:dyDescent="0.25">
      <c r="A5" s="77" t="s">
        <v>293</v>
      </c>
      <c r="B5" s="143">
        <v>5300987.5999999996</v>
      </c>
      <c r="C5" s="143">
        <v>4651062.4000000022</v>
      </c>
      <c r="D5" s="12"/>
    </row>
    <row r="6" spans="1:4" x14ac:dyDescent="0.25">
      <c r="A6" s="56" t="s">
        <v>113</v>
      </c>
      <c r="B6" s="133"/>
      <c r="C6" s="133"/>
      <c r="D6" s="12"/>
    </row>
    <row r="7" spans="1:4" ht="35.25" customHeight="1" x14ac:dyDescent="0.25">
      <c r="A7" s="78" t="s">
        <v>127</v>
      </c>
      <c r="B7" s="134">
        <v>5300987.5999999996</v>
      </c>
      <c r="C7" s="135">
        <v>4651062.4000000022</v>
      </c>
      <c r="D7" s="12"/>
    </row>
    <row r="8" spans="1:4" x14ac:dyDescent="0.25">
      <c r="A8" s="56" t="s">
        <v>114</v>
      </c>
      <c r="B8" s="136"/>
      <c r="C8" s="136"/>
      <c r="D8" s="12"/>
    </row>
    <row r="9" spans="1:4" ht="28.5" x14ac:dyDescent="0.25">
      <c r="A9" s="78" t="s">
        <v>115</v>
      </c>
      <c r="B9" s="135">
        <v>1000000</v>
      </c>
      <c r="C9" s="135">
        <v>1000000</v>
      </c>
      <c r="D9" s="12"/>
    </row>
    <row r="10" spans="1:4" ht="28.5" x14ac:dyDescent="0.25">
      <c r="A10" s="78" t="s">
        <v>116</v>
      </c>
      <c r="B10" s="135">
        <v>1000000</v>
      </c>
      <c r="C10" s="135">
        <v>1000000</v>
      </c>
      <c r="D10" s="12"/>
    </row>
    <row r="11" spans="1:4" ht="39" customHeight="1" x14ac:dyDescent="0.25">
      <c r="A11" s="79" t="s">
        <v>117</v>
      </c>
      <c r="B11" s="136">
        <v>1000000</v>
      </c>
      <c r="C11" s="136">
        <v>1000000</v>
      </c>
      <c r="D11" s="12"/>
    </row>
    <row r="12" spans="1:4" ht="33" customHeight="1" x14ac:dyDescent="0.25">
      <c r="A12" s="78" t="s">
        <v>161</v>
      </c>
      <c r="B12" s="135">
        <v>0</v>
      </c>
      <c r="C12" s="135">
        <v>0</v>
      </c>
      <c r="D12" s="12"/>
    </row>
    <row r="13" spans="1:4" ht="32.25" customHeight="1" x14ac:dyDescent="0.25">
      <c r="A13" s="79" t="s">
        <v>160</v>
      </c>
      <c r="B13" s="136">
        <v>0</v>
      </c>
      <c r="C13" s="136">
        <v>0</v>
      </c>
      <c r="D13" s="80"/>
    </row>
    <row r="14" spans="1:4" ht="28.5" x14ac:dyDescent="0.25">
      <c r="A14" s="78" t="s">
        <v>304</v>
      </c>
      <c r="B14" s="135">
        <v>1000000</v>
      </c>
      <c r="C14" s="135">
        <v>1000000</v>
      </c>
      <c r="D14" s="80"/>
    </row>
    <row r="15" spans="1:4" ht="42.75" x14ac:dyDescent="0.25">
      <c r="A15" s="78" t="s">
        <v>305</v>
      </c>
      <c r="B15" s="135">
        <v>1000000</v>
      </c>
      <c r="C15" s="135">
        <v>1000000</v>
      </c>
      <c r="D15" s="80"/>
    </row>
    <row r="16" spans="1:4" ht="42.75" x14ac:dyDescent="0.25">
      <c r="A16" s="78" t="s">
        <v>306</v>
      </c>
      <c r="B16" s="135">
        <v>1000000</v>
      </c>
      <c r="C16" s="135">
        <v>1000000</v>
      </c>
      <c r="D16" s="80"/>
    </row>
    <row r="17" spans="1:4" ht="49.5" customHeight="1" x14ac:dyDescent="0.25">
      <c r="A17" s="79" t="s">
        <v>307</v>
      </c>
      <c r="B17" s="136">
        <v>1000000</v>
      </c>
      <c r="C17" s="136">
        <v>1000000</v>
      </c>
      <c r="D17" s="80"/>
    </row>
    <row r="18" spans="1:4" ht="44.25" customHeight="1" x14ac:dyDescent="0.25">
      <c r="A18" s="78" t="s">
        <v>308</v>
      </c>
      <c r="B18" s="136">
        <v>0</v>
      </c>
      <c r="C18" s="136">
        <v>0</v>
      </c>
      <c r="D18" s="80"/>
    </row>
    <row r="19" spans="1:4" ht="45" x14ac:dyDescent="0.25">
      <c r="A19" s="79" t="s">
        <v>309</v>
      </c>
      <c r="B19" s="136">
        <v>0</v>
      </c>
      <c r="C19" s="136">
        <v>0</v>
      </c>
      <c r="D19" s="80"/>
    </row>
    <row r="20" spans="1:4" ht="28.5" x14ac:dyDescent="0.25">
      <c r="A20" s="78" t="s">
        <v>118</v>
      </c>
      <c r="B20" s="135">
        <v>3300987.6</v>
      </c>
      <c r="C20" s="135">
        <v>2651062.4000000022</v>
      </c>
      <c r="D20" s="80"/>
    </row>
    <row r="21" spans="1:4" x14ac:dyDescent="0.25">
      <c r="A21" s="78" t="s">
        <v>119</v>
      </c>
      <c r="B21" s="135">
        <v>-34605555.800000004</v>
      </c>
      <c r="C21" s="135">
        <v>-32630617.800000001</v>
      </c>
      <c r="D21" s="80"/>
    </row>
    <row r="22" spans="1:4" x14ac:dyDescent="0.25">
      <c r="A22" s="79" t="s">
        <v>120</v>
      </c>
      <c r="B22" s="136">
        <v>-34605555.800000004</v>
      </c>
      <c r="C22" s="136">
        <v>-32630617.800000001</v>
      </c>
      <c r="D22" s="80"/>
    </row>
    <row r="23" spans="1:4" ht="19.5" customHeight="1" x14ac:dyDescent="0.25">
      <c r="A23" s="79" t="s">
        <v>121</v>
      </c>
      <c r="B23" s="136">
        <v>-34605555.800000004</v>
      </c>
      <c r="C23" s="136">
        <v>-32630617.800000001</v>
      </c>
      <c r="D23" s="80"/>
    </row>
    <row r="24" spans="1:4" ht="30" x14ac:dyDescent="0.25">
      <c r="A24" s="79" t="s">
        <v>122</v>
      </c>
      <c r="B24" s="136">
        <v>-34605555.800000004</v>
      </c>
      <c r="C24" s="136">
        <v>-32630617.800000001</v>
      </c>
      <c r="D24" s="80"/>
    </row>
    <row r="25" spans="1:4" x14ac:dyDescent="0.25">
      <c r="A25" s="78" t="s">
        <v>123</v>
      </c>
      <c r="B25" s="135">
        <v>38060484.700000003</v>
      </c>
      <c r="C25" s="135">
        <v>35281680.200000003</v>
      </c>
    </row>
    <row r="26" spans="1:4" x14ac:dyDescent="0.25">
      <c r="A26" s="79" t="s">
        <v>124</v>
      </c>
      <c r="B26" s="136">
        <v>38060484.700000003</v>
      </c>
      <c r="C26" s="136">
        <v>35281680.200000003</v>
      </c>
      <c r="D26" s="80"/>
    </row>
    <row r="27" spans="1:4" ht="17.25" customHeight="1" x14ac:dyDescent="0.25">
      <c r="A27" s="79" t="s">
        <v>125</v>
      </c>
      <c r="B27" s="136">
        <v>38060484.700000003</v>
      </c>
      <c r="C27" s="136">
        <v>35281680.200000003</v>
      </c>
      <c r="D27" s="80"/>
    </row>
    <row r="28" spans="1:4" ht="30" x14ac:dyDescent="0.25">
      <c r="A28" s="79" t="s">
        <v>126</v>
      </c>
      <c r="B28" s="136">
        <v>38060484.700000003</v>
      </c>
      <c r="C28" s="136">
        <v>35281680.200000003</v>
      </c>
    </row>
    <row r="29" spans="1:4" x14ac:dyDescent="0.25">
      <c r="B29" s="81"/>
      <c r="C29" s="81"/>
    </row>
    <row r="32" spans="1:4" x14ac:dyDescent="0.25">
      <c r="D32" s="80"/>
    </row>
  </sheetData>
  <customSheetViews>
    <customSheetView guid="{EC1DDABA-87E5-4CA0-BDFA-3176D5C21D42}" showPageBreaks="1" fitToPage="1" printArea="1" view="pageBreakPreview">
      <selection activeCell="B15" sqref="B15"/>
      <pageMargins left="0.15748031496062992" right="0.19685039370078741" top="0.43307086614173229" bottom="0.39370078740157483" header="0.31496062992125984" footer="0.19685039370078741"/>
      <pageSetup paperSize="9" scale="86" orientation="portrait" r:id="rId1"/>
    </customSheetView>
    <customSheetView guid="{DE0F5E73-EF4C-476D-B6AE-BFEFF57E867A}" scale="80" showPageBreaks="1" fitToPage="1" printArea="1" view="pageBreakPreview" topLeftCell="A13">
      <selection activeCell="D27" sqref="D27"/>
      <pageMargins left="0.15748031496062992" right="0.19685039370078741" top="0.43307086614173229" bottom="0.39370078740157483" header="0.31496062992125984" footer="0.19685039370078741"/>
      <pageSetup paperSize="9" scale="78" orientation="portrait" r:id="rId2"/>
    </customSheetView>
    <customSheetView guid="{354784A5-404C-43C6-9215-508293194394}" scale="80" showPageBreaks="1" fitToPage="1" printArea="1" view="pageBreakPreview" topLeftCell="A13">
      <selection activeCell="I18" sqref="I18"/>
      <pageMargins left="0.15748031496062992" right="0.19685039370078741" top="0.43307086614173229" bottom="0.39370078740157483" header="0.31496062992125984" footer="0.19685039370078741"/>
      <pageSetup paperSize="9" scale="79" orientation="portrait" r:id="rId3"/>
    </customSheetView>
    <customSheetView guid="{87167B54-14FD-40B4-B520-8ADAF9DCA900}" scale="80" showPageBreaks="1" fitToPage="1" printArea="1" view="pageBreakPreview">
      <selection activeCell="C7" sqref="C7"/>
      <pageMargins left="0.15748031496062992" right="0.19685039370078741" top="0.43307086614173229" bottom="0.39370078740157483" header="0.31496062992125984" footer="0.19685039370078741"/>
      <pageSetup paperSize="9" scale="62" orientation="portrait" r:id="rId4"/>
    </customSheetView>
    <customSheetView guid="{34FCE91F-37BB-4E1C-80D8-8DC0E1239857}" showPageBreaks="1" fitToPage="1" printArea="1" view="pageBreakPreview" topLeftCell="B5">
      <selection activeCell="G5" sqref="G5"/>
      <pageMargins left="0.15748031496062992" right="0.19685039370078741" top="0.43307086614173229" bottom="0.39370078740157483" header="0.31496062992125984" footer="0.19685039370078741"/>
      <pageSetup paperSize="9" scale="62" orientation="portrait" r:id="rId5"/>
    </customSheetView>
    <customSheetView guid="{B358A58E-8635-4813-99A2-4F1FD4FD075C}" scale="80" showPageBreaks="1" fitToPage="1" printArea="1" view="pageBreakPreview">
      <selection activeCell="E12" sqref="E12"/>
      <pageMargins left="0.15748031496062992" right="0.19685039370078741" top="0.43307086614173229" bottom="0.39370078740157483" header="0.31496062992125984" footer="0.19685039370078741"/>
      <pageSetup paperSize="9" scale="62" orientation="portrait" r:id="rId6"/>
    </customSheetView>
    <customSheetView guid="{6943B490-3070-4625-8DEE-85B509FE6D1B}" showPageBreaks="1" view="pageBreakPreview">
      <pane xSplit="1" ySplit="3" topLeftCell="B4" activePane="bottomRight" state="frozen"/>
      <selection pane="bottomRight" activeCell="D7" sqref="D7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7"/>
    </customSheetView>
    <customSheetView guid="{A4D09F0F-4C69-4056-BD3D-99C01656B021}" showPageBreaks="1" view="pageBreakPreview">
      <pane xSplit="1" ySplit="3" topLeftCell="B7" activePane="bottomRight" state="frozen"/>
      <selection pane="bottomRight" activeCell="D16" sqref="D16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8"/>
    </customSheetView>
    <customSheetView guid="{B1E9D3A3-6A2B-4E76-A163-C3C5D3CBC4BC}" showPageBreaks="1" fitToPage="1" printArea="1" view="pageBreakPreview" topLeftCell="B1">
      <selection activeCell="F11" sqref="F11"/>
      <pageMargins left="0.15748031496062992" right="0.19685039370078741" top="0.43307086614173229" bottom="0.39370078740157483" header="0.31496062992125984" footer="0.19685039370078741"/>
      <pageSetup paperSize="9" scale="62" orientation="portrait" r:id="rId9"/>
    </customSheetView>
    <customSheetView guid="{F8C4027D-D6CA-4157-8FAE-71E83CC44D4D}" showPageBreaks="1" fitToPage="1" printArea="1" view="pageBreakPreview" topLeftCell="A22">
      <selection activeCell="F29" sqref="F29"/>
      <pageMargins left="0.15748031496062992" right="0.19685039370078741" top="0.43307086614173229" bottom="0.39370078740157483" header="0.31496062992125984" footer="0.19685039370078741"/>
      <pageSetup paperSize="9" scale="78" orientation="portrait" r:id="rId10"/>
    </customSheetView>
    <customSheetView guid="{8F1248FC-EA8E-4DC7-8B97-6406CD1514A9}" scale="80" showPageBreaks="1" fitToPage="1" printArea="1" view="pageBreakPreview" topLeftCell="A13">
      <selection activeCell="I18" sqref="I18"/>
      <pageMargins left="0.15748031496062992" right="0.19685039370078741" top="0.43307086614173229" bottom="0.39370078740157483" header="0.31496062992125984" footer="0.19685039370078741"/>
      <pageSetup paperSize="9" scale="78" orientation="portrait" r:id="rId11"/>
    </customSheetView>
  </customSheetViews>
  <mergeCells count="1">
    <mergeCell ref="A1:C1"/>
  </mergeCells>
  <pageMargins left="0.15748031496062992" right="0.19685039370078741" top="0.43307086614173229" bottom="0.39370078740157483" header="0.31496062992125984" footer="0.19685039370078741"/>
  <pageSetup paperSize="9" scale="86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6"/>
  <sheetViews>
    <sheetView topLeftCell="A7" workbookViewId="0">
      <selection activeCell="G14" sqref="G14"/>
    </sheetView>
  </sheetViews>
  <sheetFormatPr defaultRowHeight="15" x14ac:dyDescent="0.25"/>
  <cols>
    <col min="1" max="1" width="6.140625" style="14" bestFit="1" customWidth="1"/>
    <col min="2" max="2" width="85.85546875" style="14" customWidth="1"/>
    <col min="3" max="3" width="16.28515625" style="14" customWidth="1"/>
    <col min="4" max="4" width="14.7109375" style="14" customWidth="1"/>
    <col min="5" max="5" width="16" style="14" customWidth="1"/>
    <col min="6" max="6" width="10.28515625" style="14" customWidth="1"/>
    <col min="7" max="7" width="15.5703125" style="14" customWidth="1"/>
    <col min="8" max="8" width="16.5703125" style="14" customWidth="1"/>
    <col min="9" max="9" width="17.5703125" style="14" customWidth="1"/>
    <col min="10" max="10" width="18.28515625" style="14" customWidth="1"/>
    <col min="11" max="11" width="15.140625" style="14" customWidth="1"/>
    <col min="12" max="12" width="21.7109375" style="14" customWidth="1"/>
    <col min="13" max="13" width="15.140625" style="14" bestFit="1" customWidth="1"/>
    <col min="14" max="14" width="7.85546875" style="14" customWidth="1"/>
    <col min="15" max="15" width="13.7109375" style="14" customWidth="1"/>
    <col min="16" max="16" width="6.42578125" style="14" customWidth="1"/>
    <col min="17" max="256" width="9.140625" style="14"/>
    <col min="257" max="257" width="6.140625" style="14" bestFit="1" customWidth="1"/>
    <col min="258" max="258" width="85.85546875" style="14" customWidth="1"/>
    <col min="259" max="259" width="16.28515625" style="14" customWidth="1"/>
    <col min="260" max="260" width="14.7109375" style="14" customWidth="1"/>
    <col min="261" max="261" width="16" style="14" customWidth="1"/>
    <col min="262" max="262" width="10.28515625" style="14" customWidth="1"/>
    <col min="263" max="263" width="15.5703125" style="14" customWidth="1"/>
    <col min="264" max="264" width="16.5703125" style="14" customWidth="1"/>
    <col min="265" max="265" width="17.5703125" style="14" customWidth="1"/>
    <col min="266" max="266" width="18.28515625" style="14" customWidth="1"/>
    <col min="267" max="267" width="15.140625" style="14" customWidth="1"/>
    <col min="268" max="268" width="21.7109375" style="14" customWidth="1"/>
    <col min="269" max="269" width="15.140625" style="14" bestFit="1" customWidth="1"/>
    <col min="270" max="270" width="7.85546875" style="14" customWidth="1"/>
    <col min="271" max="271" width="13.7109375" style="14" customWidth="1"/>
    <col min="272" max="272" width="6.42578125" style="14" customWidth="1"/>
    <col min="273" max="512" width="9.140625" style="14"/>
    <col min="513" max="513" width="6.140625" style="14" bestFit="1" customWidth="1"/>
    <col min="514" max="514" width="85.85546875" style="14" customWidth="1"/>
    <col min="515" max="515" width="16.28515625" style="14" customWidth="1"/>
    <col min="516" max="516" width="14.7109375" style="14" customWidth="1"/>
    <col min="517" max="517" width="16" style="14" customWidth="1"/>
    <col min="518" max="518" width="10.28515625" style="14" customWidth="1"/>
    <col min="519" max="519" width="15.5703125" style="14" customWidth="1"/>
    <col min="520" max="520" width="16.5703125" style="14" customWidth="1"/>
    <col min="521" max="521" width="17.5703125" style="14" customWidth="1"/>
    <col min="522" max="522" width="18.28515625" style="14" customWidth="1"/>
    <col min="523" max="523" width="15.140625" style="14" customWidth="1"/>
    <col min="524" max="524" width="21.7109375" style="14" customWidth="1"/>
    <col min="525" max="525" width="15.140625" style="14" bestFit="1" customWidth="1"/>
    <col min="526" max="526" width="7.85546875" style="14" customWidth="1"/>
    <col min="527" max="527" width="13.7109375" style="14" customWidth="1"/>
    <col min="528" max="528" width="6.42578125" style="14" customWidth="1"/>
    <col min="529" max="768" width="9.140625" style="14"/>
    <col min="769" max="769" width="6.140625" style="14" bestFit="1" customWidth="1"/>
    <col min="770" max="770" width="85.85546875" style="14" customWidth="1"/>
    <col min="771" max="771" width="16.28515625" style="14" customWidth="1"/>
    <col min="772" max="772" width="14.7109375" style="14" customWidth="1"/>
    <col min="773" max="773" width="16" style="14" customWidth="1"/>
    <col min="774" max="774" width="10.28515625" style="14" customWidth="1"/>
    <col min="775" max="775" width="15.5703125" style="14" customWidth="1"/>
    <col min="776" max="776" width="16.5703125" style="14" customWidth="1"/>
    <col min="777" max="777" width="17.5703125" style="14" customWidth="1"/>
    <col min="778" max="778" width="18.28515625" style="14" customWidth="1"/>
    <col min="779" max="779" width="15.140625" style="14" customWidth="1"/>
    <col min="780" max="780" width="21.7109375" style="14" customWidth="1"/>
    <col min="781" max="781" width="15.140625" style="14" bestFit="1" customWidth="1"/>
    <col min="782" max="782" width="7.85546875" style="14" customWidth="1"/>
    <col min="783" max="783" width="13.7109375" style="14" customWidth="1"/>
    <col min="784" max="784" width="6.42578125" style="14" customWidth="1"/>
    <col min="785" max="1024" width="9.140625" style="14"/>
    <col min="1025" max="1025" width="6.140625" style="14" bestFit="1" customWidth="1"/>
    <col min="1026" max="1026" width="85.85546875" style="14" customWidth="1"/>
    <col min="1027" max="1027" width="16.28515625" style="14" customWidth="1"/>
    <col min="1028" max="1028" width="14.7109375" style="14" customWidth="1"/>
    <col min="1029" max="1029" width="16" style="14" customWidth="1"/>
    <col min="1030" max="1030" width="10.28515625" style="14" customWidth="1"/>
    <col min="1031" max="1031" width="15.5703125" style="14" customWidth="1"/>
    <col min="1032" max="1032" width="16.5703125" style="14" customWidth="1"/>
    <col min="1033" max="1033" width="17.5703125" style="14" customWidth="1"/>
    <col min="1034" max="1034" width="18.28515625" style="14" customWidth="1"/>
    <col min="1035" max="1035" width="15.140625" style="14" customWidth="1"/>
    <col min="1036" max="1036" width="21.7109375" style="14" customWidth="1"/>
    <col min="1037" max="1037" width="15.140625" style="14" bestFit="1" customWidth="1"/>
    <col min="1038" max="1038" width="7.85546875" style="14" customWidth="1"/>
    <col min="1039" max="1039" width="13.7109375" style="14" customWidth="1"/>
    <col min="1040" max="1040" width="6.42578125" style="14" customWidth="1"/>
    <col min="1041" max="1280" width="9.140625" style="14"/>
    <col min="1281" max="1281" width="6.140625" style="14" bestFit="1" customWidth="1"/>
    <col min="1282" max="1282" width="85.85546875" style="14" customWidth="1"/>
    <col min="1283" max="1283" width="16.28515625" style="14" customWidth="1"/>
    <col min="1284" max="1284" width="14.7109375" style="14" customWidth="1"/>
    <col min="1285" max="1285" width="16" style="14" customWidth="1"/>
    <col min="1286" max="1286" width="10.28515625" style="14" customWidth="1"/>
    <col min="1287" max="1287" width="15.5703125" style="14" customWidth="1"/>
    <col min="1288" max="1288" width="16.5703125" style="14" customWidth="1"/>
    <col min="1289" max="1289" width="17.5703125" style="14" customWidth="1"/>
    <col min="1290" max="1290" width="18.28515625" style="14" customWidth="1"/>
    <col min="1291" max="1291" width="15.140625" style="14" customWidth="1"/>
    <col min="1292" max="1292" width="21.7109375" style="14" customWidth="1"/>
    <col min="1293" max="1293" width="15.140625" style="14" bestFit="1" customWidth="1"/>
    <col min="1294" max="1294" width="7.85546875" style="14" customWidth="1"/>
    <col min="1295" max="1295" width="13.7109375" style="14" customWidth="1"/>
    <col min="1296" max="1296" width="6.42578125" style="14" customWidth="1"/>
    <col min="1297" max="1536" width="9.140625" style="14"/>
    <col min="1537" max="1537" width="6.140625" style="14" bestFit="1" customWidth="1"/>
    <col min="1538" max="1538" width="85.85546875" style="14" customWidth="1"/>
    <col min="1539" max="1539" width="16.28515625" style="14" customWidth="1"/>
    <col min="1540" max="1540" width="14.7109375" style="14" customWidth="1"/>
    <col min="1541" max="1541" width="16" style="14" customWidth="1"/>
    <col min="1542" max="1542" width="10.28515625" style="14" customWidth="1"/>
    <col min="1543" max="1543" width="15.5703125" style="14" customWidth="1"/>
    <col min="1544" max="1544" width="16.5703125" style="14" customWidth="1"/>
    <col min="1545" max="1545" width="17.5703125" style="14" customWidth="1"/>
    <col min="1546" max="1546" width="18.28515625" style="14" customWidth="1"/>
    <col min="1547" max="1547" width="15.140625" style="14" customWidth="1"/>
    <col min="1548" max="1548" width="21.7109375" style="14" customWidth="1"/>
    <col min="1549" max="1549" width="15.140625" style="14" bestFit="1" customWidth="1"/>
    <col min="1550" max="1550" width="7.85546875" style="14" customWidth="1"/>
    <col min="1551" max="1551" width="13.7109375" style="14" customWidth="1"/>
    <col min="1552" max="1552" width="6.42578125" style="14" customWidth="1"/>
    <col min="1553" max="1792" width="9.140625" style="14"/>
    <col min="1793" max="1793" width="6.140625" style="14" bestFit="1" customWidth="1"/>
    <col min="1794" max="1794" width="85.85546875" style="14" customWidth="1"/>
    <col min="1795" max="1795" width="16.28515625" style="14" customWidth="1"/>
    <col min="1796" max="1796" width="14.7109375" style="14" customWidth="1"/>
    <col min="1797" max="1797" width="16" style="14" customWidth="1"/>
    <col min="1798" max="1798" width="10.28515625" style="14" customWidth="1"/>
    <col min="1799" max="1799" width="15.5703125" style="14" customWidth="1"/>
    <col min="1800" max="1800" width="16.5703125" style="14" customWidth="1"/>
    <col min="1801" max="1801" width="17.5703125" style="14" customWidth="1"/>
    <col min="1802" max="1802" width="18.28515625" style="14" customWidth="1"/>
    <col min="1803" max="1803" width="15.140625" style="14" customWidth="1"/>
    <col min="1804" max="1804" width="21.7109375" style="14" customWidth="1"/>
    <col min="1805" max="1805" width="15.140625" style="14" bestFit="1" customWidth="1"/>
    <col min="1806" max="1806" width="7.85546875" style="14" customWidth="1"/>
    <col min="1807" max="1807" width="13.7109375" style="14" customWidth="1"/>
    <col min="1808" max="1808" width="6.42578125" style="14" customWidth="1"/>
    <col min="1809" max="2048" width="9.140625" style="14"/>
    <col min="2049" max="2049" width="6.140625" style="14" bestFit="1" customWidth="1"/>
    <col min="2050" max="2050" width="85.85546875" style="14" customWidth="1"/>
    <col min="2051" max="2051" width="16.28515625" style="14" customWidth="1"/>
    <col min="2052" max="2052" width="14.7109375" style="14" customWidth="1"/>
    <col min="2053" max="2053" width="16" style="14" customWidth="1"/>
    <col min="2054" max="2054" width="10.28515625" style="14" customWidth="1"/>
    <col min="2055" max="2055" width="15.5703125" style="14" customWidth="1"/>
    <col min="2056" max="2056" width="16.5703125" style="14" customWidth="1"/>
    <col min="2057" max="2057" width="17.5703125" style="14" customWidth="1"/>
    <col min="2058" max="2058" width="18.28515625" style="14" customWidth="1"/>
    <col min="2059" max="2059" width="15.140625" style="14" customWidth="1"/>
    <col min="2060" max="2060" width="21.7109375" style="14" customWidth="1"/>
    <col min="2061" max="2061" width="15.140625" style="14" bestFit="1" customWidth="1"/>
    <col min="2062" max="2062" width="7.85546875" style="14" customWidth="1"/>
    <col min="2063" max="2063" width="13.7109375" style="14" customWidth="1"/>
    <col min="2064" max="2064" width="6.42578125" style="14" customWidth="1"/>
    <col min="2065" max="2304" width="9.140625" style="14"/>
    <col min="2305" max="2305" width="6.140625" style="14" bestFit="1" customWidth="1"/>
    <col min="2306" max="2306" width="85.85546875" style="14" customWidth="1"/>
    <col min="2307" max="2307" width="16.28515625" style="14" customWidth="1"/>
    <col min="2308" max="2308" width="14.7109375" style="14" customWidth="1"/>
    <col min="2309" max="2309" width="16" style="14" customWidth="1"/>
    <col min="2310" max="2310" width="10.28515625" style="14" customWidth="1"/>
    <col min="2311" max="2311" width="15.5703125" style="14" customWidth="1"/>
    <col min="2312" max="2312" width="16.5703125" style="14" customWidth="1"/>
    <col min="2313" max="2313" width="17.5703125" style="14" customWidth="1"/>
    <col min="2314" max="2314" width="18.28515625" style="14" customWidth="1"/>
    <col min="2315" max="2315" width="15.140625" style="14" customWidth="1"/>
    <col min="2316" max="2316" width="21.7109375" style="14" customWidth="1"/>
    <col min="2317" max="2317" width="15.140625" style="14" bestFit="1" customWidth="1"/>
    <col min="2318" max="2318" width="7.85546875" style="14" customWidth="1"/>
    <col min="2319" max="2319" width="13.7109375" style="14" customWidth="1"/>
    <col min="2320" max="2320" width="6.42578125" style="14" customWidth="1"/>
    <col min="2321" max="2560" width="9.140625" style="14"/>
    <col min="2561" max="2561" width="6.140625" style="14" bestFit="1" customWidth="1"/>
    <col min="2562" max="2562" width="85.85546875" style="14" customWidth="1"/>
    <col min="2563" max="2563" width="16.28515625" style="14" customWidth="1"/>
    <col min="2564" max="2564" width="14.7109375" style="14" customWidth="1"/>
    <col min="2565" max="2565" width="16" style="14" customWidth="1"/>
    <col min="2566" max="2566" width="10.28515625" style="14" customWidth="1"/>
    <col min="2567" max="2567" width="15.5703125" style="14" customWidth="1"/>
    <col min="2568" max="2568" width="16.5703125" style="14" customWidth="1"/>
    <col min="2569" max="2569" width="17.5703125" style="14" customWidth="1"/>
    <col min="2570" max="2570" width="18.28515625" style="14" customWidth="1"/>
    <col min="2571" max="2571" width="15.140625" style="14" customWidth="1"/>
    <col min="2572" max="2572" width="21.7109375" style="14" customWidth="1"/>
    <col min="2573" max="2573" width="15.140625" style="14" bestFit="1" customWidth="1"/>
    <col min="2574" max="2574" width="7.85546875" style="14" customWidth="1"/>
    <col min="2575" max="2575" width="13.7109375" style="14" customWidth="1"/>
    <col min="2576" max="2576" width="6.42578125" style="14" customWidth="1"/>
    <col min="2577" max="2816" width="9.140625" style="14"/>
    <col min="2817" max="2817" width="6.140625" style="14" bestFit="1" customWidth="1"/>
    <col min="2818" max="2818" width="85.85546875" style="14" customWidth="1"/>
    <col min="2819" max="2819" width="16.28515625" style="14" customWidth="1"/>
    <col min="2820" max="2820" width="14.7109375" style="14" customWidth="1"/>
    <col min="2821" max="2821" width="16" style="14" customWidth="1"/>
    <col min="2822" max="2822" width="10.28515625" style="14" customWidth="1"/>
    <col min="2823" max="2823" width="15.5703125" style="14" customWidth="1"/>
    <col min="2824" max="2824" width="16.5703125" style="14" customWidth="1"/>
    <col min="2825" max="2825" width="17.5703125" style="14" customWidth="1"/>
    <col min="2826" max="2826" width="18.28515625" style="14" customWidth="1"/>
    <col min="2827" max="2827" width="15.140625" style="14" customWidth="1"/>
    <col min="2828" max="2828" width="21.7109375" style="14" customWidth="1"/>
    <col min="2829" max="2829" width="15.140625" style="14" bestFit="1" customWidth="1"/>
    <col min="2830" max="2830" width="7.85546875" style="14" customWidth="1"/>
    <col min="2831" max="2831" width="13.7109375" style="14" customWidth="1"/>
    <col min="2832" max="2832" width="6.42578125" style="14" customWidth="1"/>
    <col min="2833" max="3072" width="9.140625" style="14"/>
    <col min="3073" max="3073" width="6.140625" style="14" bestFit="1" customWidth="1"/>
    <col min="3074" max="3074" width="85.85546875" style="14" customWidth="1"/>
    <col min="3075" max="3075" width="16.28515625" style="14" customWidth="1"/>
    <col min="3076" max="3076" width="14.7109375" style="14" customWidth="1"/>
    <col min="3077" max="3077" width="16" style="14" customWidth="1"/>
    <col min="3078" max="3078" width="10.28515625" style="14" customWidth="1"/>
    <col min="3079" max="3079" width="15.5703125" style="14" customWidth="1"/>
    <col min="3080" max="3080" width="16.5703125" style="14" customWidth="1"/>
    <col min="3081" max="3081" width="17.5703125" style="14" customWidth="1"/>
    <col min="3082" max="3082" width="18.28515625" style="14" customWidth="1"/>
    <col min="3083" max="3083" width="15.140625" style="14" customWidth="1"/>
    <col min="3084" max="3084" width="21.7109375" style="14" customWidth="1"/>
    <col min="3085" max="3085" width="15.140625" style="14" bestFit="1" customWidth="1"/>
    <col min="3086" max="3086" width="7.85546875" style="14" customWidth="1"/>
    <col min="3087" max="3087" width="13.7109375" style="14" customWidth="1"/>
    <col min="3088" max="3088" width="6.42578125" style="14" customWidth="1"/>
    <col min="3089" max="3328" width="9.140625" style="14"/>
    <col min="3329" max="3329" width="6.140625" style="14" bestFit="1" customWidth="1"/>
    <col min="3330" max="3330" width="85.85546875" style="14" customWidth="1"/>
    <col min="3331" max="3331" width="16.28515625" style="14" customWidth="1"/>
    <col min="3332" max="3332" width="14.7109375" style="14" customWidth="1"/>
    <col min="3333" max="3333" width="16" style="14" customWidth="1"/>
    <col min="3334" max="3334" width="10.28515625" style="14" customWidth="1"/>
    <col min="3335" max="3335" width="15.5703125" style="14" customWidth="1"/>
    <col min="3336" max="3336" width="16.5703125" style="14" customWidth="1"/>
    <col min="3337" max="3337" width="17.5703125" style="14" customWidth="1"/>
    <col min="3338" max="3338" width="18.28515625" style="14" customWidth="1"/>
    <col min="3339" max="3339" width="15.140625" style="14" customWidth="1"/>
    <col min="3340" max="3340" width="21.7109375" style="14" customWidth="1"/>
    <col min="3341" max="3341" width="15.140625" style="14" bestFit="1" customWidth="1"/>
    <col min="3342" max="3342" width="7.85546875" style="14" customWidth="1"/>
    <col min="3343" max="3343" width="13.7109375" style="14" customWidth="1"/>
    <col min="3344" max="3344" width="6.42578125" style="14" customWidth="1"/>
    <col min="3345" max="3584" width="9.140625" style="14"/>
    <col min="3585" max="3585" width="6.140625" style="14" bestFit="1" customWidth="1"/>
    <col min="3586" max="3586" width="85.85546875" style="14" customWidth="1"/>
    <col min="3587" max="3587" width="16.28515625" style="14" customWidth="1"/>
    <col min="3588" max="3588" width="14.7109375" style="14" customWidth="1"/>
    <col min="3589" max="3589" width="16" style="14" customWidth="1"/>
    <col min="3590" max="3590" width="10.28515625" style="14" customWidth="1"/>
    <col min="3591" max="3591" width="15.5703125" style="14" customWidth="1"/>
    <col min="3592" max="3592" width="16.5703125" style="14" customWidth="1"/>
    <col min="3593" max="3593" width="17.5703125" style="14" customWidth="1"/>
    <col min="3594" max="3594" width="18.28515625" style="14" customWidth="1"/>
    <col min="3595" max="3595" width="15.140625" style="14" customWidth="1"/>
    <col min="3596" max="3596" width="21.7109375" style="14" customWidth="1"/>
    <col min="3597" max="3597" width="15.140625" style="14" bestFit="1" customWidth="1"/>
    <col min="3598" max="3598" width="7.85546875" style="14" customWidth="1"/>
    <col min="3599" max="3599" width="13.7109375" style="14" customWidth="1"/>
    <col min="3600" max="3600" width="6.42578125" style="14" customWidth="1"/>
    <col min="3601" max="3840" width="9.140625" style="14"/>
    <col min="3841" max="3841" width="6.140625" style="14" bestFit="1" customWidth="1"/>
    <col min="3842" max="3842" width="85.85546875" style="14" customWidth="1"/>
    <col min="3843" max="3843" width="16.28515625" style="14" customWidth="1"/>
    <col min="3844" max="3844" width="14.7109375" style="14" customWidth="1"/>
    <col min="3845" max="3845" width="16" style="14" customWidth="1"/>
    <col min="3846" max="3846" width="10.28515625" style="14" customWidth="1"/>
    <col min="3847" max="3847" width="15.5703125" style="14" customWidth="1"/>
    <col min="3848" max="3848" width="16.5703125" style="14" customWidth="1"/>
    <col min="3849" max="3849" width="17.5703125" style="14" customWidth="1"/>
    <col min="3850" max="3850" width="18.28515625" style="14" customWidth="1"/>
    <col min="3851" max="3851" width="15.140625" style="14" customWidth="1"/>
    <col min="3852" max="3852" width="21.7109375" style="14" customWidth="1"/>
    <col min="3853" max="3853" width="15.140625" style="14" bestFit="1" customWidth="1"/>
    <col min="3854" max="3854" width="7.85546875" style="14" customWidth="1"/>
    <col min="3855" max="3855" width="13.7109375" style="14" customWidth="1"/>
    <col min="3856" max="3856" width="6.42578125" style="14" customWidth="1"/>
    <col min="3857" max="4096" width="9.140625" style="14"/>
    <col min="4097" max="4097" width="6.140625" style="14" bestFit="1" customWidth="1"/>
    <col min="4098" max="4098" width="85.85546875" style="14" customWidth="1"/>
    <col min="4099" max="4099" width="16.28515625" style="14" customWidth="1"/>
    <col min="4100" max="4100" width="14.7109375" style="14" customWidth="1"/>
    <col min="4101" max="4101" width="16" style="14" customWidth="1"/>
    <col min="4102" max="4102" width="10.28515625" style="14" customWidth="1"/>
    <col min="4103" max="4103" width="15.5703125" style="14" customWidth="1"/>
    <col min="4104" max="4104" width="16.5703125" style="14" customWidth="1"/>
    <col min="4105" max="4105" width="17.5703125" style="14" customWidth="1"/>
    <col min="4106" max="4106" width="18.28515625" style="14" customWidth="1"/>
    <col min="4107" max="4107" width="15.140625" style="14" customWidth="1"/>
    <col min="4108" max="4108" width="21.7109375" style="14" customWidth="1"/>
    <col min="4109" max="4109" width="15.140625" style="14" bestFit="1" customWidth="1"/>
    <col min="4110" max="4110" width="7.85546875" style="14" customWidth="1"/>
    <col min="4111" max="4111" width="13.7109375" style="14" customWidth="1"/>
    <col min="4112" max="4112" width="6.42578125" style="14" customWidth="1"/>
    <col min="4113" max="4352" width="9.140625" style="14"/>
    <col min="4353" max="4353" width="6.140625" style="14" bestFit="1" customWidth="1"/>
    <col min="4354" max="4354" width="85.85546875" style="14" customWidth="1"/>
    <col min="4355" max="4355" width="16.28515625" style="14" customWidth="1"/>
    <col min="4356" max="4356" width="14.7109375" style="14" customWidth="1"/>
    <col min="4357" max="4357" width="16" style="14" customWidth="1"/>
    <col min="4358" max="4358" width="10.28515625" style="14" customWidth="1"/>
    <col min="4359" max="4359" width="15.5703125" style="14" customWidth="1"/>
    <col min="4360" max="4360" width="16.5703125" style="14" customWidth="1"/>
    <col min="4361" max="4361" width="17.5703125" style="14" customWidth="1"/>
    <col min="4362" max="4362" width="18.28515625" style="14" customWidth="1"/>
    <col min="4363" max="4363" width="15.140625" style="14" customWidth="1"/>
    <col min="4364" max="4364" width="21.7109375" style="14" customWidth="1"/>
    <col min="4365" max="4365" width="15.140625" style="14" bestFit="1" customWidth="1"/>
    <col min="4366" max="4366" width="7.85546875" style="14" customWidth="1"/>
    <col min="4367" max="4367" width="13.7109375" style="14" customWidth="1"/>
    <col min="4368" max="4368" width="6.42578125" style="14" customWidth="1"/>
    <col min="4369" max="4608" width="9.140625" style="14"/>
    <col min="4609" max="4609" width="6.140625" style="14" bestFit="1" customWidth="1"/>
    <col min="4610" max="4610" width="85.85546875" style="14" customWidth="1"/>
    <col min="4611" max="4611" width="16.28515625" style="14" customWidth="1"/>
    <col min="4612" max="4612" width="14.7109375" style="14" customWidth="1"/>
    <col min="4613" max="4613" width="16" style="14" customWidth="1"/>
    <col min="4614" max="4614" width="10.28515625" style="14" customWidth="1"/>
    <col min="4615" max="4615" width="15.5703125" style="14" customWidth="1"/>
    <col min="4616" max="4616" width="16.5703125" style="14" customWidth="1"/>
    <col min="4617" max="4617" width="17.5703125" style="14" customWidth="1"/>
    <col min="4618" max="4618" width="18.28515625" style="14" customWidth="1"/>
    <col min="4619" max="4619" width="15.140625" style="14" customWidth="1"/>
    <col min="4620" max="4620" width="21.7109375" style="14" customWidth="1"/>
    <col min="4621" max="4621" width="15.140625" style="14" bestFit="1" customWidth="1"/>
    <col min="4622" max="4622" width="7.85546875" style="14" customWidth="1"/>
    <col min="4623" max="4623" width="13.7109375" style="14" customWidth="1"/>
    <col min="4624" max="4624" width="6.42578125" style="14" customWidth="1"/>
    <col min="4625" max="4864" width="9.140625" style="14"/>
    <col min="4865" max="4865" width="6.140625" style="14" bestFit="1" customWidth="1"/>
    <col min="4866" max="4866" width="85.85546875" style="14" customWidth="1"/>
    <col min="4867" max="4867" width="16.28515625" style="14" customWidth="1"/>
    <col min="4868" max="4868" width="14.7109375" style="14" customWidth="1"/>
    <col min="4869" max="4869" width="16" style="14" customWidth="1"/>
    <col min="4870" max="4870" width="10.28515625" style="14" customWidth="1"/>
    <col min="4871" max="4871" width="15.5703125" style="14" customWidth="1"/>
    <col min="4872" max="4872" width="16.5703125" style="14" customWidth="1"/>
    <col min="4873" max="4873" width="17.5703125" style="14" customWidth="1"/>
    <col min="4874" max="4874" width="18.28515625" style="14" customWidth="1"/>
    <col min="4875" max="4875" width="15.140625" style="14" customWidth="1"/>
    <col min="4876" max="4876" width="21.7109375" style="14" customWidth="1"/>
    <col min="4877" max="4877" width="15.140625" style="14" bestFit="1" customWidth="1"/>
    <col min="4878" max="4878" width="7.85546875" style="14" customWidth="1"/>
    <col min="4879" max="4879" width="13.7109375" style="14" customWidth="1"/>
    <col min="4880" max="4880" width="6.42578125" style="14" customWidth="1"/>
    <col min="4881" max="5120" width="9.140625" style="14"/>
    <col min="5121" max="5121" width="6.140625" style="14" bestFit="1" customWidth="1"/>
    <col min="5122" max="5122" width="85.85546875" style="14" customWidth="1"/>
    <col min="5123" max="5123" width="16.28515625" style="14" customWidth="1"/>
    <col min="5124" max="5124" width="14.7109375" style="14" customWidth="1"/>
    <col min="5125" max="5125" width="16" style="14" customWidth="1"/>
    <col min="5126" max="5126" width="10.28515625" style="14" customWidth="1"/>
    <col min="5127" max="5127" width="15.5703125" style="14" customWidth="1"/>
    <col min="5128" max="5128" width="16.5703125" style="14" customWidth="1"/>
    <col min="5129" max="5129" width="17.5703125" style="14" customWidth="1"/>
    <col min="5130" max="5130" width="18.28515625" style="14" customWidth="1"/>
    <col min="5131" max="5131" width="15.140625" style="14" customWidth="1"/>
    <col min="5132" max="5132" width="21.7109375" style="14" customWidth="1"/>
    <col min="5133" max="5133" width="15.140625" style="14" bestFit="1" customWidth="1"/>
    <col min="5134" max="5134" width="7.85546875" style="14" customWidth="1"/>
    <col min="5135" max="5135" width="13.7109375" style="14" customWidth="1"/>
    <col min="5136" max="5136" width="6.42578125" style="14" customWidth="1"/>
    <col min="5137" max="5376" width="9.140625" style="14"/>
    <col min="5377" max="5377" width="6.140625" style="14" bestFit="1" customWidth="1"/>
    <col min="5378" max="5378" width="85.85546875" style="14" customWidth="1"/>
    <col min="5379" max="5379" width="16.28515625" style="14" customWidth="1"/>
    <col min="5380" max="5380" width="14.7109375" style="14" customWidth="1"/>
    <col min="5381" max="5381" width="16" style="14" customWidth="1"/>
    <col min="5382" max="5382" width="10.28515625" style="14" customWidth="1"/>
    <col min="5383" max="5383" width="15.5703125" style="14" customWidth="1"/>
    <col min="5384" max="5384" width="16.5703125" style="14" customWidth="1"/>
    <col min="5385" max="5385" width="17.5703125" style="14" customWidth="1"/>
    <col min="5386" max="5386" width="18.28515625" style="14" customWidth="1"/>
    <col min="5387" max="5387" width="15.140625" style="14" customWidth="1"/>
    <col min="5388" max="5388" width="21.7109375" style="14" customWidth="1"/>
    <col min="5389" max="5389" width="15.140625" style="14" bestFit="1" customWidth="1"/>
    <col min="5390" max="5390" width="7.85546875" style="14" customWidth="1"/>
    <col min="5391" max="5391" width="13.7109375" style="14" customWidth="1"/>
    <col min="5392" max="5392" width="6.42578125" style="14" customWidth="1"/>
    <col min="5393" max="5632" width="9.140625" style="14"/>
    <col min="5633" max="5633" width="6.140625" style="14" bestFit="1" customWidth="1"/>
    <col min="5634" max="5634" width="85.85546875" style="14" customWidth="1"/>
    <col min="5635" max="5635" width="16.28515625" style="14" customWidth="1"/>
    <col min="5636" max="5636" width="14.7109375" style="14" customWidth="1"/>
    <col min="5637" max="5637" width="16" style="14" customWidth="1"/>
    <col min="5638" max="5638" width="10.28515625" style="14" customWidth="1"/>
    <col min="5639" max="5639" width="15.5703125" style="14" customWidth="1"/>
    <col min="5640" max="5640" width="16.5703125" style="14" customWidth="1"/>
    <col min="5641" max="5641" width="17.5703125" style="14" customWidth="1"/>
    <col min="5642" max="5642" width="18.28515625" style="14" customWidth="1"/>
    <col min="5643" max="5643" width="15.140625" style="14" customWidth="1"/>
    <col min="5644" max="5644" width="21.7109375" style="14" customWidth="1"/>
    <col min="5645" max="5645" width="15.140625" style="14" bestFit="1" customWidth="1"/>
    <col min="5646" max="5646" width="7.85546875" style="14" customWidth="1"/>
    <col min="5647" max="5647" width="13.7109375" style="14" customWidth="1"/>
    <col min="5648" max="5648" width="6.42578125" style="14" customWidth="1"/>
    <col min="5649" max="5888" width="9.140625" style="14"/>
    <col min="5889" max="5889" width="6.140625" style="14" bestFit="1" customWidth="1"/>
    <col min="5890" max="5890" width="85.85546875" style="14" customWidth="1"/>
    <col min="5891" max="5891" width="16.28515625" style="14" customWidth="1"/>
    <col min="5892" max="5892" width="14.7109375" style="14" customWidth="1"/>
    <col min="5893" max="5893" width="16" style="14" customWidth="1"/>
    <col min="5894" max="5894" width="10.28515625" style="14" customWidth="1"/>
    <col min="5895" max="5895" width="15.5703125" style="14" customWidth="1"/>
    <col min="5896" max="5896" width="16.5703125" style="14" customWidth="1"/>
    <col min="5897" max="5897" width="17.5703125" style="14" customWidth="1"/>
    <col min="5898" max="5898" width="18.28515625" style="14" customWidth="1"/>
    <col min="5899" max="5899" width="15.140625" style="14" customWidth="1"/>
    <col min="5900" max="5900" width="21.7109375" style="14" customWidth="1"/>
    <col min="5901" max="5901" width="15.140625" style="14" bestFit="1" customWidth="1"/>
    <col min="5902" max="5902" width="7.85546875" style="14" customWidth="1"/>
    <col min="5903" max="5903" width="13.7109375" style="14" customWidth="1"/>
    <col min="5904" max="5904" width="6.42578125" style="14" customWidth="1"/>
    <col min="5905" max="6144" width="9.140625" style="14"/>
    <col min="6145" max="6145" width="6.140625" style="14" bestFit="1" customWidth="1"/>
    <col min="6146" max="6146" width="85.85546875" style="14" customWidth="1"/>
    <col min="6147" max="6147" width="16.28515625" style="14" customWidth="1"/>
    <col min="6148" max="6148" width="14.7109375" style="14" customWidth="1"/>
    <col min="6149" max="6149" width="16" style="14" customWidth="1"/>
    <col min="6150" max="6150" width="10.28515625" style="14" customWidth="1"/>
    <col min="6151" max="6151" width="15.5703125" style="14" customWidth="1"/>
    <col min="6152" max="6152" width="16.5703125" style="14" customWidth="1"/>
    <col min="6153" max="6153" width="17.5703125" style="14" customWidth="1"/>
    <col min="6154" max="6154" width="18.28515625" style="14" customWidth="1"/>
    <col min="6155" max="6155" width="15.140625" style="14" customWidth="1"/>
    <col min="6156" max="6156" width="21.7109375" style="14" customWidth="1"/>
    <col min="6157" max="6157" width="15.140625" style="14" bestFit="1" customWidth="1"/>
    <col min="6158" max="6158" width="7.85546875" style="14" customWidth="1"/>
    <col min="6159" max="6159" width="13.7109375" style="14" customWidth="1"/>
    <col min="6160" max="6160" width="6.42578125" style="14" customWidth="1"/>
    <col min="6161" max="6400" width="9.140625" style="14"/>
    <col min="6401" max="6401" width="6.140625" style="14" bestFit="1" customWidth="1"/>
    <col min="6402" max="6402" width="85.85546875" style="14" customWidth="1"/>
    <col min="6403" max="6403" width="16.28515625" style="14" customWidth="1"/>
    <col min="6404" max="6404" width="14.7109375" style="14" customWidth="1"/>
    <col min="6405" max="6405" width="16" style="14" customWidth="1"/>
    <col min="6406" max="6406" width="10.28515625" style="14" customWidth="1"/>
    <col min="6407" max="6407" width="15.5703125" style="14" customWidth="1"/>
    <col min="6408" max="6408" width="16.5703125" style="14" customWidth="1"/>
    <col min="6409" max="6409" width="17.5703125" style="14" customWidth="1"/>
    <col min="6410" max="6410" width="18.28515625" style="14" customWidth="1"/>
    <col min="6411" max="6411" width="15.140625" style="14" customWidth="1"/>
    <col min="6412" max="6412" width="21.7109375" style="14" customWidth="1"/>
    <col min="6413" max="6413" width="15.140625" style="14" bestFit="1" customWidth="1"/>
    <col min="6414" max="6414" width="7.85546875" style="14" customWidth="1"/>
    <col min="6415" max="6415" width="13.7109375" style="14" customWidth="1"/>
    <col min="6416" max="6416" width="6.42578125" style="14" customWidth="1"/>
    <col min="6417" max="6656" width="9.140625" style="14"/>
    <col min="6657" max="6657" width="6.140625" style="14" bestFit="1" customWidth="1"/>
    <col min="6658" max="6658" width="85.85546875" style="14" customWidth="1"/>
    <col min="6659" max="6659" width="16.28515625" style="14" customWidth="1"/>
    <col min="6660" max="6660" width="14.7109375" style="14" customWidth="1"/>
    <col min="6661" max="6661" width="16" style="14" customWidth="1"/>
    <col min="6662" max="6662" width="10.28515625" style="14" customWidth="1"/>
    <col min="6663" max="6663" width="15.5703125" style="14" customWidth="1"/>
    <col min="6664" max="6664" width="16.5703125" style="14" customWidth="1"/>
    <col min="6665" max="6665" width="17.5703125" style="14" customWidth="1"/>
    <col min="6666" max="6666" width="18.28515625" style="14" customWidth="1"/>
    <col min="6667" max="6667" width="15.140625" style="14" customWidth="1"/>
    <col min="6668" max="6668" width="21.7109375" style="14" customWidth="1"/>
    <col min="6669" max="6669" width="15.140625" style="14" bestFit="1" customWidth="1"/>
    <col min="6670" max="6670" width="7.85546875" style="14" customWidth="1"/>
    <col min="6671" max="6671" width="13.7109375" style="14" customWidth="1"/>
    <col min="6672" max="6672" width="6.42578125" style="14" customWidth="1"/>
    <col min="6673" max="6912" width="9.140625" style="14"/>
    <col min="6913" max="6913" width="6.140625" style="14" bestFit="1" customWidth="1"/>
    <col min="6914" max="6914" width="85.85546875" style="14" customWidth="1"/>
    <col min="6915" max="6915" width="16.28515625" style="14" customWidth="1"/>
    <col min="6916" max="6916" width="14.7109375" style="14" customWidth="1"/>
    <col min="6917" max="6917" width="16" style="14" customWidth="1"/>
    <col min="6918" max="6918" width="10.28515625" style="14" customWidth="1"/>
    <col min="6919" max="6919" width="15.5703125" style="14" customWidth="1"/>
    <col min="6920" max="6920" width="16.5703125" style="14" customWidth="1"/>
    <col min="6921" max="6921" width="17.5703125" style="14" customWidth="1"/>
    <col min="6922" max="6922" width="18.28515625" style="14" customWidth="1"/>
    <col min="6923" max="6923" width="15.140625" style="14" customWidth="1"/>
    <col min="6924" max="6924" width="21.7109375" style="14" customWidth="1"/>
    <col min="6925" max="6925" width="15.140625" style="14" bestFit="1" customWidth="1"/>
    <col min="6926" max="6926" width="7.85546875" style="14" customWidth="1"/>
    <col min="6927" max="6927" width="13.7109375" style="14" customWidth="1"/>
    <col min="6928" max="6928" width="6.42578125" style="14" customWidth="1"/>
    <col min="6929" max="7168" width="9.140625" style="14"/>
    <col min="7169" max="7169" width="6.140625" style="14" bestFit="1" customWidth="1"/>
    <col min="7170" max="7170" width="85.85546875" style="14" customWidth="1"/>
    <col min="7171" max="7171" width="16.28515625" style="14" customWidth="1"/>
    <col min="7172" max="7172" width="14.7109375" style="14" customWidth="1"/>
    <col min="7173" max="7173" width="16" style="14" customWidth="1"/>
    <col min="7174" max="7174" width="10.28515625" style="14" customWidth="1"/>
    <col min="7175" max="7175" width="15.5703125" style="14" customWidth="1"/>
    <col min="7176" max="7176" width="16.5703125" style="14" customWidth="1"/>
    <col min="7177" max="7177" width="17.5703125" style="14" customWidth="1"/>
    <col min="7178" max="7178" width="18.28515625" style="14" customWidth="1"/>
    <col min="7179" max="7179" width="15.140625" style="14" customWidth="1"/>
    <col min="7180" max="7180" width="21.7109375" style="14" customWidth="1"/>
    <col min="7181" max="7181" width="15.140625" style="14" bestFit="1" customWidth="1"/>
    <col min="7182" max="7182" width="7.85546875" style="14" customWidth="1"/>
    <col min="7183" max="7183" width="13.7109375" style="14" customWidth="1"/>
    <col min="7184" max="7184" width="6.42578125" style="14" customWidth="1"/>
    <col min="7185" max="7424" width="9.140625" style="14"/>
    <col min="7425" max="7425" width="6.140625" style="14" bestFit="1" customWidth="1"/>
    <col min="7426" max="7426" width="85.85546875" style="14" customWidth="1"/>
    <col min="7427" max="7427" width="16.28515625" style="14" customWidth="1"/>
    <col min="7428" max="7428" width="14.7109375" style="14" customWidth="1"/>
    <col min="7429" max="7429" width="16" style="14" customWidth="1"/>
    <col min="7430" max="7430" width="10.28515625" style="14" customWidth="1"/>
    <col min="7431" max="7431" width="15.5703125" style="14" customWidth="1"/>
    <col min="7432" max="7432" width="16.5703125" style="14" customWidth="1"/>
    <col min="7433" max="7433" width="17.5703125" style="14" customWidth="1"/>
    <col min="7434" max="7434" width="18.28515625" style="14" customWidth="1"/>
    <col min="7435" max="7435" width="15.140625" style="14" customWidth="1"/>
    <col min="7436" max="7436" width="21.7109375" style="14" customWidth="1"/>
    <col min="7437" max="7437" width="15.140625" style="14" bestFit="1" customWidth="1"/>
    <col min="7438" max="7438" width="7.85546875" style="14" customWidth="1"/>
    <col min="7439" max="7439" width="13.7109375" style="14" customWidth="1"/>
    <col min="7440" max="7440" width="6.42578125" style="14" customWidth="1"/>
    <col min="7441" max="7680" width="9.140625" style="14"/>
    <col min="7681" max="7681" width="6.140625" style="14" bestFit="1" customWidth="1"/>
    <col min="7682" max="7682" width="85.85546875" style="14" customWidth="1"/>
    <col min="7683" max="7683" width="16.28515625" style="14" customWidth="1"/>
    <col min="7684" max="7684" width="14.7109375" style="14" customWidth="1"/>
    <col min="7685" max="7685" width="16" style="14" customWidth="1"/>
    <col min="7686" max="7686" width="10.28515625" style="14" customWidth="1"/>
    <col min="7687" max="7687" width="15.5703125" style="14" customWidth="1"/>
    <col min="7688" max="7688" width="16.5703125" style="14" customWidth="1"/>
    <col min="7689" max="7689" width="17.5703125" style="14" customWidth="1"/>
    <col min="7690" max="7690" width="18.28515625" style="14" customWidth="1"/>
    <col min="7691" max="7691" width="15.140625" style="14" customWidth="1"/>
    <col min="7692" max="7692" width="21.7109375" style="14" customWidth="1"/>
    <col min="7693" max="7693" width="15.140625" style="14" bestFit="1" customWidth="1"/>
    <col min="7694" max="7694" width="7.85546875" style="14" customWidth="1"/>
    <col min="7695" max="7695" width="13.7109375" style="14" customWidth="1"/>
    <col min="7696" max="7696" width="6.42578125" style="14" customWidth="1"/>
    <col min="7697" max="7936" width="9.140625" style="14"/>
    <col min="7937" max="7937" width="6.140625" style="14" bestFit="1" customWidth="1"/>
    <col min="7938" max="7938" width="85.85546875" style="14" customWidth="1"/>
    <col min="7939" max="7939" width="16.28515625" style="14" customWidth="1"/>
    <col min="7940" max="7940" width="14.7109375" style="14" customWidth="1"/>
    <col min="7941" max="7941" width="16" style="14" customWidth="1"/>
    <col min="7942" max="7942" width="10.28515625" style="14" customWidth="1"/>
    <col min="7943" max="7943" width="15.5703125" style="14" customWidth="1"/>
    <col min="7944" max="7944" width="16.5703125" style="14" customWidth="1"/>
    <col min="7945" max="7945" width="17.5703125" style="14" customWidth="1"/>
    <col min="7946" max="7946" width="18.28515625" style="14" customWidth="1"/>
    <col min="7947" max="7947" width="15.140625" style="14" customWidth="1"/>
    <col min="7948" max="7948" width="21.7109375" style="14" customWidth="1"/>
    <col min="7949" max="7949" width="15.140625" style="14" bestFit="1" customWidth="1"/>
    <col min="7950" max="7950" width="7.85546875" style="14" customWidth="1"/>
    <col min="7951" max="7951" width="13.7109375" style="14" customWidth="1"/>
    <col min="7952" max="7952" width="6.42578125" style="14" customWidth="1"/>
    <col min="7953" max="8192" width="9.140625" style="14"/>
    <col min="8193" max="8193" width="6.140625" style="14" bestFit="1" customWidth="1"/>
    <col min="8194" max="8194" width="85.85546875" style="14" customWidth="1"/>
    <col min="8195" max="8195" width="16.28515625" style="14" customWidth="1"/>
    <col min="8196" max="8196" width="14.7109375" style="14" customWidth="1"/>
    <col min="8197" max="8197" width="16" style="14" customWidth="1"/>
    <col min="8198" max="8198" width="10.28515625" style="14" customWidth="1"/>
    <col min="8199" max="8199" width="15.5703125" style="14" customWidth="1"/>
    <col min="8200" max="8200" width="16.5703125" style="14" customWidth="1"/>
    <col min="8201" max="8201" width="17.5703125" style="14" customWidth="1"/>
    <col min="8202" max="8202" width="18.28515625" style="14" customWidth="1"/>
    <col min="8203" max="8203" width="15.140625" style="14" customWidth="1"/>
    <col min="8204" max="8204" width="21.7109375" style="14" customWidth="1"/>
    <col min="8205" max="8205" width="15.140625" style="14" bestFit="1" customWidth="1"/>
    <col min="8206" max="8206" width="7.85546875" style="14" customWidth="1"/>
    <col min="8207" max="8207" width="13.7109375" style="14" customWidth="1"/>
    <col min="8208" max="8208" width="6.42578125" style="14" customWidth="1"/>
    <col min="8209" max="8448" width="9.140625" style="14"/>
    <col min="8449" max="8449" width="6.140625" style="14" bestFit="1" customWidth="1"/>
    <col min="8450" max="8450" width="85.85546875" style="14" customWidth="1"/>
    <col min="8451" max="8451" width="16.28515625" style="14" customWidth="1"/>
    <col min="8452" max="8452" width="14.7109375" style="14" customWidth="1"/>
    <col min="8453" max="8453" width="16" style="14" customWidth="1"/>
    <col min="8454" max="8454" width="10.28515625" style="14" customWidth="1"/>
    <col min="8455" max="8455" width="15.5703125" style="14" customWidth="1"/>
    <col min="8456" max="8456" width="16.5703125" style="14" customWidth="1"/>
    <col min="8457" max="8457" width="17.5703125" style="14" customWidth="1"/>
    <col min="8458" max="8458" width="18.28515625" style="14" customWidth="1"/>
    <col min="8459" max="8459" width="15.140625" style="14" customWidth="1"/>
    <col min="8460" max="8460" width="21.7109375" style="14" customWidth="1"/>
    <col min="8461" max="8461" width="15.140625" style="14" bestFit="1" customWidth="1"/>
    <col min="8462" max="8462" width="7.85546875" style="14" customWidth="1"/>
    <col min="8463" max="8463" width="13.7109375" style="14" customWidth="1"/>
    <col min="8464" max="8464" width="6.42578125" style="14" customWidth="1"/>
    <col min="8465" max="8704" width="9.140625" style="14"/>
    <col min="8705" max="8705" width="6.140625" style="14" bestFit="1" customWidth="1"/>
    <col min="8706" max="8706" width="85.85546875" style="14" customWidth="1"/>
    <col min="8707" max="8707" width="16.28515625" style="14" customWidth="1"/>
    <col min="8708" max="8708" width="14.7109375" style="14" customWidth="1"/>
    <col min="8709" max="8709" width="16" style="14" customWidth="1"/>
    <col min="8710" max="8710" width="10.28515625" style="14" customWidth="1"/>
    <col min="8711" max="8711" width="15.5703125" style="14" customWidth="1"/>
    <col min="8712" max="8712" width="16.5703125" style="14" customWidth="1"/>
    <col min="8713" max="8713" width="17.5703125" style="14" customWidth="1"/>
    <col min="8714" max="8714" width="18.28515625" style="14" customWidth="1"/>
    <col min="8715" max="8715" width="15.140625" style="14" customWidth="1"/>
    <col min="8716" max="8716" width="21.7109375" style="14" customWidth="1"/>
    <col min="8717" max="8717" width="15.140625" style="14" bestFit="1" customWidth="1"/>
    <col min="8718" max="8718" width="7.85546875" style="14" customWidth="1"/>
    <col min="8719" max="8719" width="13.7109375" style="14" customWidth="1"/>
    <col min="8720" max="8720" width="6.42578125" style="14" customWidth="1"/>
    <col min="8721" max="8960" width="9.140625" style="14"/>
    <col min="8961" max="8961" width="6.140625" style="14" bestFit="1" customWidth="1"/>
    <col min="8962" max="8962" width="85.85546875" style="14" customWidth="1"/>
    <col min="8963" max="8963" width="16.28515625" style="14" customWidth="1"/>
    <col min="8964" max="8964" width="14.7109375" style="14" customWidth="1"/>
    <col min="8965" max="8965" width="16" style="14" customWidth="1"/>
    <col min="8966" max="8966" width="10.28515625" style="14" customWidth="1"/>
    <col min="8967" max="8967" width="15.5703125" style="14" customWidth="1"/>
    <col min="8968" max="8968" width="16.5703125" style="14" customWidth="1"/>
    <col min="8969" max="8969" width="17.5703125" style="14" customWidth="1"/>
    <col min="8970" max="8970" width="18.28515625" style="14" customWidth="1"/>
    <col min="8971" max="8971" width="15.140625" style="14" customWidth="1"/>
    <col min="8972" max="8972" width="21.7109375" style="14" customWidth="1"/>
    <col min="8973" max="8973" width="15.140625" style="14" bestFit="1" customWidth="1"/>
    <col min="8974" max="8974" width="7.85546875" style="14" customWidth="1"/>
    <col min="8975" max="8975" width="13.7109375" style="14" customWidth="1"/>
    <col min="8976" max="8976" width="6.42578125" style="14" customWidth="1"/>
    <col min="8977" max="9216" width="9.140625" style="14"/>
    <col min="9217" max="9217" width="6.140625" style="14" bestFit="1" customWidth="1"/>
    <col min="9218" max="9218" width="85.85546875" style="14" customWidth="1"/>
    <col min="9219" max="9219" width="16.28515625" style="14" customWidth="1"/>
    <col min="9220" max="9220" width="14.7109375" style="14" customWidth="1"/>
    <col min="9221" max="9221" width="16" style="14" customWidth="1"/>
    <col min="9222" max="9222" width="10.28515625" style="14" customWidth="1"/>
    <col min="9223" max="9223" width="15.5703125" style="14" customWidth="1"/>
    <col min="9224" max="9224" width="16.5703125" style="14" customWidth="1"/>
    <col min="9225" max="9225" width="17.5703125" style="14" customWidth="1"/>
    <col min="9226" max="9226" width="18.28515625" style="14" customWidth="1"/>
    <col min="9227" max="9227" width="15.140625" style="14" customWidth="1"/>
    <col min="9228" max="9228" width="21.7109375" style="14" customWidth="1"/>
    <col min="9229" max="9229" width="15.140625" style="14" bestFit="1" customWidth="1"/>
    <col min="9230" max="9230" width="7.85546875" style="14" customWidth="1"/>
    <col min="9231" max="9231" width="13.7109375" style="14" customWidth="1"/>
    <col min="9232" max="9232" width="6.42578125" style="14" customWidth="1"/>
    <col min="9233" max="9472" width="9.140625" style="14"/>
    <col min="9473" max="9473" width="6.140625" style="14" bestFit="1" customWidth="1"/>
    <col min="9474" max="9474" width="85.85546875" style="14" customWidth="1"/>
    <col min="9475" max="9475" width="16.28515625" style="14" customWidth="1"/>
    <col min="9476" max="9476" width="14.7109375" style="14" customWidth="1"/>
    <col min="9477" max="9477" width="16" style="14" customWidth="1"/>
    <col min="9478" max="9478" width="10.28515625" style="14" customWidth="1"/>
    <col min="9479" max="9479" width="15.5703125" style="14" customWidth="1"/>
    <col min="9480" max="9480" width="16.5703125" style="14" customWidth="1"/>
    <col min="9481" max="9481" width="17.5703125" style="14" customWidth="1"/>
    <col min="9482" max="9482" width="18.28515625" style="14" customWidth="1"/>
    <col min="9483" max="9483" width="15.140625" style="14" customWidth="1"/>
    <col min="9484" max="9484" width="21.7109375" style="14" customWidth="1"/>
    <col min="9485" max="9485" width="15.140625" style="14" bestFit="1" customWidth="1"/>
    <col min="9486" max="9486" width="7.85546875" style="14" customWidth="1"/>
    <col min="9487" max="9487" width="13.7109375" style="14" customWidth="1"/>
    <col min="9488" max="9488" width="6.42578125" style="14" customWidth="1"/>
    <col min="9489" max="9728" width="9.140625" style="14"/>
    <col min="9729" max="9729" width="6.140625" style="14" bestFit="1" customWidth="1"/>
    <col min="9730" max="9730" width="85.85546875" style="14" customWidth="1"/>
    <col min="9731" max="9731" width="16.28515625" style="14" customWidth="1"/>
    <col min="9732" max="9732" width="14.7109375" style="14" customWidth="1"/>
    <col min="9733" max="9733" width="16" style="14" customWidth="1"/>
    <col min="9734" max="9734" width="10.28515625" style="14" customWidth="1"/>
    <col min="9735" max="9735" width="15.5703125" style="14" customWidth="1"/>
    <col min="9736" max="9736" width="16.5703125" style="14" customWidth="1"/>
    <col min="9737" max="9737" width="17.5703125" style="14" customWidth="1"/>
    <col min="9738" max="9738" width="18.28515625" style="14" customWidth="1"/>
    <col min="9739" max="9739" width="15.140625" style="14" customWidth="1"/>
    <col min="9740" max="9740" width="21.7109375" style="14" customWidth="1"/>
    <col min="9741" max="9741" width="15.140625" style="14" bestFit="1" customWidth="1"/>
    <col min="9742" max="9742" width="7.85546875" style="14" customWidth="1"/>
    <col min="9743" max="9743" width="13.7109375" style="14" customWidth="1"/>
    <col min="9744" max="9744" width="6.42578125" style="14" customWidth="1"/>
    <col min="9745" max="9984" width="9.140625" style="14"/>
    <col min="9985" max="9985" width="6.140625" style="14" bestFit="1" customWidth="1"/>
    <col min="9986" max="9986" width="85.85546875" style="14" customWidth="1"/>
    <col min="9987" max="9987" width="16.28515625" style="14" customWidth="1"/>
    <col min="9988" max="9988" width="14.7109375" style="14" customWidth="1"/>
    <col min="9989" max="9989" width="16" style="14" customWidth="1"/>
    <col min="9990" max="9990" width="10.28515625" style="14" customWidth="1"/>
    <col min="9991" max="9991" width="15.5703125" style="14" customWidth="1"/>
    <col min="9992" max="9992" width="16.5703125" style="14" customWidth="1"/>
    <col min="9993" max="9993" width="17.5703125" style="14" customWidth="1"/>
    <col min="9994" max="9994" width="18.28515625" style="14" customWidth="1"/>
    <col min="9995" max="9995" width="15.140625" style="14" customWidth="1"/>
    <col min="9996" max="9996" width="21.7109375" style="14" customWidth="1"/>
    <col min="9997" max="9997" width="15.140625" style="14" bestFit="1" customWidth="1"/>
    <col min="9998" max="9998" width="7.85546875" style="14" customWidth="1"/>
    <col min="9999" max="9999" width="13.7109375" style="14" customWidth="1"/>
    <col min="10000" max="10000" width="6.42578125" style="14" customWidth="1"/>
    <col min="10001" max="10240" width="9.140625" style="14"/>
    <col min="10241" max="10241" width="6.140625" style="14" bestFit="1" customWidth="1"/>
    <col min="10242" max="10242" width="85.85546875" style="14" customWidth="1"/>
    <col min="10243" max="10243" width="16.28515625" style="14" customWidth="1"/>
    <col min="10244" max="10244" width="14.7109375" style="14" customWidth="1"/>
    <col min="10245" max="10245" width="16" style="14" customWidth="1"/>
    <col min="10246" max="10246" width="10.28515625" style="14" customWidth="1"/>
    <col min="10247" max="10247" width="15.5703125" style="14" customWidth="1"/>
    <col min="10248" max="10248" width="16.5703125" style="14" customWidth="1"/>
    <col min="10249" max="10249" width="17.5703125" style="14" customWidth="1"/>
    <col min="10250" max="10250" width="18.28515625" style="14" customWidth="1"/>
    <col min="10251" max="10251" width="15.140625" style="14" customWidth="1"/>
    <col min="10252" max="10252" width="21.7109375" style="14" customWidth="1"/>
    <col min="10253" max="10253" width="15.140625" style="14" bestFit="1" customWidth="1"/>
    <col min="10254" max="10254" width="7.85546875" style="14" customWidth="1"/>
    <col min="10255" max="10255" width="13.7109375" style="14" customWidth="1"/>
    <col min="10256" max="10256" width="6.42578125" style="14" customWidth="1"/>
    <col min="10257" max="10496" width="9.140625" style="14"/>
    <col min="10497" max="10497" width="6.140625" style="14" bestFit="1" customWidth="1"/>
    <col min="10498" max="10498" width="85.85546875" style="14" customWidth="1"/>
    <col min="10499" max="10499" width="16.28515625" style="14" customWidth="1"/>
    <col min="10500" max="10500" width="14.7109375" style="14" customWidth="1"/>
    <col min="10501" max="10501" width="16" style="14" customWidth="1"/>
    <col min="10502" max="10502" width="10.28515625" style="14" customWidth="1"/>
    <col min="10503" max="10503" width="15.5703125" style="14" customWidth="1"/>
    <col min="10504" max="10504" width="16.5703125" style="14" customWidth="1"/>
    <col min="10505" max="10505" width="17.5703125" style="14" customWidth="1"/>
    <col min="10506" max="10506" width="18.28515625" style="14" customWidth="1"/>
    <col min="10507" max="10507" width="15.140625" style="14" customWidth="1"/>
    <col min="10508" max="10508" width="21.7109375" style="14" customWidth="1"/>
    <col min="10509" max="10509" width="15.140625" style="14" bestFit="1" customWidth="1"/>
    <col min="10510" max="10510" width="7.85546875" style="14" customWidth="1"/>
    <col min="10511" max="10511" width="13.7109375" style="14" customWidth="1"/>
    <col min="10512" max="10512" width="6.42578125" style="14" customWidth="1"/>
    <col min="10513" max="10752" width="9.140625" style="14"/>
    <col min="10753" max="10753" width="6.140625" style="14" bestFit="1" customWidth="1"/>
    <col min="10754" max="10754" width="85.85546875" style="14" customWidth="1"/>
    <col min="10755" max="10755" width="16.28515625" style="14" customWidth="1"/>
    <col min="10756" max="10756" width="14.7109375" style="14" customWidth="1"/>
    <col min="10757" max="10757" width="16" style="14" customWidth="1"/>
    <col min="10758" max="10758" width="10.28515625" style="14" customWidth="1"/>
    <col min="10759" max="10759" width="15.5703125" style="14" customWidth="1"/>
    <col min="10760" max="10760" width="16.5703125" style="14" customWidth="1"/>
    <col min="10761" max="10761" width="17.5703125" style="14" customWidth="1"/>
    <col min="10762" max="10762" width="18.28515625" style="14" customWidth="1"/>
    <col min="10763" max="10763" width="15.140625" style="14" customWidth="1"/>
    <col min="10764" max="10764" width="21.7109375" style="14" customWidth="1"/>
    <col min="10765" max="10765" width="15.140625" style="14" bestFit="1" customWidth="1"/>
    <col min="10766" max="10766" width="7.85546875" style="14" customWidth="1"/>
    <col min="10767" max="10767" width="13.7109375" style="14" customWidth="1"/>
    <col min="10768" max="10768" width="6.42578125" style="14" customWidth="1"/>
    <col min="10769" max="11008" width="9.140625" style="14"/>
    <col min="11009" max="11009" width="6.140625" style="14" bestFit="1" customWidth="1"/>
    <col min="11010" max="11010" width="85.85546875" style="14" customWidth="1"/>
    <col min="11011" max="11011" width="16.28515625" style="14" customWidth="1"/>
    <col min="11012" max="11012" width="14.7109375" style="14" customWidth="1"/>
    <col min="11013" max="11013" width="16" style="14" customWidth="1"/>
    <col min="11014" max="11014" width="10.28515625" style="14" customWidth="1"/>
    <col min="11015" max="11015" width="15.5703125" style="14" customWidth="1"/>
    <col min="11016" max="11016" width="16.5703125" style="14" customWidth="1"/>
    <col min="11017" max="11017" width="17.5703125" style="14" customWidth="1"/>
    <col min="11018" max="11018" width="18.28515625" style="14" customWidth="1"/>
    <col min="11019" max="11019" width="15.140625" style="14" customWidth="1"/>
    <col min="11020" max="11020" width="21.7109375" style="14" customWidth="1"/>
    <col min="11021" max="11021" width="15.140625" style="14" bestFit="1" customWidth="1"/>
    <col min="11022" max="11022" width="7.85546875" style="14" customWidth="1"/>
    <col min="11023" max="11023" width="13.7109375" style="14" customWidth="1"/>
    <col min="11024" max="11024" width="6.42578125" style="14" customWidth="1"/>
    <col min="11025" max="11264" width="9.140625" style="14"/>
    <col min="11265" max="11265" width="6.140625" style="14" bestFit="1" customWidth="1"/>
    <col min="11266" max="11266" width="85.85546875" style="14" customWidth="1"/>
    <col min="11267" max="11267" width="16.28515625" style="14" customWidth="1"/>
    <col min="11268" max="11268" width="14.7109375" style="14" customWidth="1"/>
    <col min="11269" max="11269" width="16" style="14" customWidth="1"/>
    <col min="11270" max="11270" width="10.28515625" style="14" customWidth="1"/>
    <col min="11271" max="11271" width="15.5703125" style="14" customWidth="1"/>
    <col min="11272" max="11272" width="16.5703125" style="14" customWidth="1"/>
    <col min="11273" max="11273" width="17.5703125" style="14" customWidth="1"/>
    <col min="11274" max="11274" width="18.28515625" style="14" customWidth="1"/>
    <col min="11275" max="11275" width="15.140625" style="14" customWidth="1"/>
    <col min="11276" max="11276" width="21.7109375" style="14" customWidth="1"/>
    <col min="11277" max="11277" width="15.140625" style="14" bestFit="1" customWidth="1"/>
    <col min="11278" max="11278" width="7.85546875" style="14" customWidth="1"/>
    <col min="11279" max="11279" width="13.7109375" style="14" customWidth="1"/>
    <col min="11280" max="11280" width="6.42578125" style="14" customWidth="1"/>
    <col min="11281" max="11520" width="9.140625" style="14"/>
    <col min="11521" max="11521" width="6.140625" style="14" bestFit="1" customWidth="1"/>
    <col min="11522" max="11522" width="85.85546875" style="14" customWidth="1"/>
    <col min="11523" max="11523" width="16.28515625" style="14" customWidth="1"/>
    <col min="11524" max="11524" width="14.7109375" style="14" customWidth="1"/>
    <col min="11525" max="11525" width="16" style="14" customWidth="1"/>
    <col min="11526" max="11526" width="10.28515625" style="14" customWidth="1"/>
    <col min="11527" max="11527" width="15.5703125" style="14" customWidth="1"/>
    <col min="11528" max="11528" width="16.5703125" style="14" customWidth="1"/>
    <col min="11529" max="11529" width="17.5703125" style="14" customWidth="1"/>
    <col min="11530" max="11530" width="18.28515625" style="14" customWidth="1"/>
    <col min="11531" max="11531" width="15.140625" style="14" customWidth="1"/>
    <col min="11532" max="11532" width="21.7109375" style="14" customWidth="1"/>
    <col min="11533" max="11533" width="15.140625" style="14" bestFit="1" customWidth="1"/>
    <col min="11534" max="11534" width="7.85546875" style="14" customWidth="1"/>
    <col min="11535" max="11535" width="13.7109375" style="14" customWidth="1"/>
    <col min="11536" max="11536" width="6.42578125" style="14" customWidth="1"/>
    <col min="11537" max="11776" width="9.140625" style="14"/>
    <col min="11777" max="11777" width="6.140625" style="14" bestFit="1" customWidth="1"/>
    <col min="11778" max="11778" width="85.85546875" style="14" customWidth="1"/>
    <col min="11779" max="11779" width="16.28515625" style="14" customWidth="1"/>
    <col min="11780" max="11780" width="14.7109375" style="14" customWidth="1"/>
    <col min="11781" max="11781" width="16" style="14" customWidth="1"/>
    <col min="11782" max="11782" width="10.28515625" style="14" customWidth="1"/>
    <col min="11783" max="11783" width="15.5703125" style="14" customWidth="1"/>
    <col min="11784" max="11784" width="16.5703125" style="14" customWidth="1"/>
    <col min="11785" max="11785" width="17.5703125" style="14" customWidth="1"/>
    <col min="11786" max="11786" width="18.28515625" style="14" customWidth="1"/>
    <col min="11787" max="11787" width="15.140625" style="14" customWidth="1"/>
    <col min="11788" max="11788" width="21.7109375" style="14" customWidth="1"/>
    <col min="11789" max="11789" width="15.140625" style="14" bestFit="1" customWidth="1"/>
    <col min="11790" max="11790" width="7.85546875" style="14" customWidth="1"/>
    <col min="11791" max="11791" width="13.7109375" style="14" customWidth="1"/>
    <col min="11792" max="11792" width="6.42578125" style="14" customWidth="1"/>
    <col min="11793" max="12032" width="9.140625" style="14"/>
    <col min="12033" max="12033" width="6.140625" style="14" bestFit="1" customWidth="1"/>
    <col min="12034" max="12034" width="85.85546875" style="14" customWidth="1"/>
    <col min="12035" max="12035" width="16.28515625" style="14" customWidth="1"/>
    <col min="12036" max="12036" width="14.7109375" style="14" customWidth="1"/>
    <col min="12037" max="12037" width="16" style="14" customWidth="1"/>
    <col min="12038" max="12038" width="10.28515625" style="14" customWidth="1"/>
    <col min="12039" max="12039" width="15.5703125" style="14" customWidth="1"/>
    <col min="12040" max="12040" width="16.5703125" style="14" customWidth="1"/>
    <col min="12041" max="12041" width="17.5703125" style="14" customWidth="1"/>
    <col min="12042" max="12042" width="18.28515625" style="14" customWidth="1"/>
    <col min="12043" max="12043" width="15.140625" style="14" customWidth="1"/>
    <col min="12044" max="12044" width="21.7109375" style="14" customWidth="1"/>
    <col min="12045" max="12045" width="15.140625" style="14" bestFit="1" customWidth="1"/>
    <col min="12046" max="12046" width="7.85546875" style="14" customWidth="1"/>
    <col min="12047" max="12047" width="13.7109375" style="14" customWidth="1"/>
    <col min="12048" max="12048" width="6.42578125" style="14" customWidth="1"/>
    <col min="12049" max="12288" width="9.140625" style="14"/>
    <col min="12289" max="12289" width="6.140625" style="14" bestFit="1" customWidth="1"/>
    <col min="12290" max="12290" width="85.85546875" style="14" customWidth="1"/>
    <col min="12291" max="12291" width="16.28515625" style="14" customWidth="1"/>
    <col min="12292" max="12292" width="14.7109375" style="14" customWidth="1"/>
    <col min="12293" max="12293" width="16" style="14" customWidth="1"/>
    <col min="12294" max="12294" width="10.28515625" style="14" customWidth="1"/>
    <col min="12295" max="12295" width="15.5703125" style="14" customWidth="1"/>
    <col min="12296" max="12296" width="16.5703125" style="14" customWidth="1"/>
    <col min="12297" max="12297" width="17.5703125" style="14" customWidth="1"/>
    <col min="12298" max="12298" width="18.28515625" style="14" customWidth="1"/>
    <col min="12299" max="12299" width="15.140625" style="14" customWidth="1"/>
    <col min="12300" max="12300" width="21.7109375" style="14" customWidth="1"/>
    <col min="12301" max="12301" width="15.140625" style="14" bestFit="1" customWidth="1"/>
    <col min="12302" max="12302" width="7.85546875" style="14" customWidth="1"/>
    <col min="12303" max="12303" width="13.7109375" style="14" customWidth="1"/>
    <col min="12304" max="12304" width="6.42578125" style="14" customWidth="1"/>
    <col min="12305" max="12544" width="9.140625" style="14"/>
    <col min="12545" max="12545" width="6.140625" style="14" bestFit="1" customWidth="1"/>
    <col min="12546" max="12546" width="85.85546875" style="14" customWidth="1"/>
    <col min="12547" max="12547" width="16.28515625" style="14" customWidth="1"/>
    <col min="12548" max="12548" width="14.7109375" style="14" customWidth="1"/>
    <col min="12549" max="12549" width="16" style="14" customWidth="1"/>
    <col min="12550" max="12550" width="10.28515625" style="14" customWidth="1"/>
    <col min="12551" max="12551" width="15.5703125" style="14" customWidth="1"/>
    <col min="12552" max="12552" width="16.5703125" style="14" customWidth="1"/>
    <col min="12553" max="12553" width="17.5703125" style="14" customWidth="1"/>
    <col min="12554" max="12554" width="18.28515625" style="14" customWidth="1"/>
    <col min="12555" max="12555" width="15.140625" style="14" customWidth="1"/>
    <col min="12556" max="12556" width="21.7109375" style="14" customWidth="1"/>
    <col min="12557" max="12557" width="15.140625" style="14" bestFit="1" customWidth="1"/>
    <col min="12558" max="12558" width="7.85546875" style="14" customWidth="1"/>
    <col min="12559" max="12559" width="13.7109375" style="14" customWidth="1"/>
    <col min="12560" max="12560" width="6.42578125" style="14" customWidth="1"/>
    <col min="12561" max="12800" width="9.140625" style="14"/>
    <col min="12801" max="12801" width="6.140625" style="14" bestFit="1" customWidth="1"/>
    <col min="12802" max="12802" width="85.85546875" style="14" customWidth="1"/>
    <col min="12803" max="12803" width="16.28515625" style="14" customWidth="1"/>
    <col min="12804" max="12804" width="14.7109375" style="14" customWidth="1"/>
    <col min="12805" max="12805" width="16" style="14" customWidth="1"/>
    <col min="12806" max="12806" width="10.28515625" style="14" customWidth="1"/>
    <col min="12807" max="12807" width="15.5703125" style="14" customWidth="1"/>
    <col min="12808" max="12808" width="16.5703125" style="14" customWidth="1"/>
    <col min="12809" max="12809" width="17.5703125" style="14" customWidth="1"/>
    <col min="12810" max="12810" width="18.28515625" style="14" customWidth="1"/>
    <col min="12811" max="12811" width="15.140625" style="14" customWidth="1"/>
    <col min="12812" max="12812" width="21.7109375" style="14" customWidth="1"/>
    <col min="12813" max="12813" width="15.140625" style="14" bestFit="1" customWidth="1"/>
    <col min="12814" max="12814" width="7.85546875" style="14" customWidth="1"/>
    <col min="12815" max="12815" width="13.7109375" style="14" customWidth="1"/>
    <col min="12816" max="12816" width="6.42578125" style="14" customWidth="1"/>
    <col min="12817" max="13056" width="9.140625" style="14"/>
    <col min="13057" max="13057" width="6.140625" style="14" bestFit="1" customWidth="1"/>
    <col min="13058" max="13058" width="85.85546875" style="14" customWidth="1"/>
    <col min="13059" max="13059" width="16.28515625" style="14" customWidth="1"/>
    <col min="13060" max="13060" width="14.7109375" style="14" customWidth="1"/>
    <col min="13061" max="13061" width="16" style="14" customWidth="1"/>
    <col min="13062" max="13062" width="10.28515625" style="14" customWidth="1"/>
    <col min="13063" max="13063" width="15.5703125" style="14" customWidth="1"/>
    <col min="13064" max="13064" width="16.5703125" style="14" customWidth="1"/>
    <col min="13065" max="13065" width="17.5703125" style="14" customWidth="1"/>
    <col min="13066" max="13066" width="18.28515625" style="14" customWidth="1"/>
    <col min="13067" max="13067" width="15.140625" style="14" customWidth="1"/>
    <col min="13068" max="13068" width="21.7109375" style="14" customWidth="1"/>
    <col min="13069" max="13069" width="15.140625" style="14" bestFit="1" customWidth="1"/>
    <col min="13070" max="13070" width="7.85546875" style="14" customWidth="1"/>
    <col min="13071" max="13071" width="13.7109375" style="14" customWidth="1"/>
    <col min="13072" max="13072" width="6.42578125" style="14" customWidth="1"/>
    <col min="13073" max="13312" width="9.140625" style="14"/>
    <col min="13313" max="13313" width="6.140625" style="14" bestFit="1" customWidth="1"/>
    <col min="13314" max="13314" width="85.85546875" style="14" customWidth="1"/>
    <col min="13315" max="13315" width="16.28515625" style="14" customWidth="1"/>
    <col min="13316" max="13316" width="14.7109375" style="14" customWidth="1"/>
    <col min="13317" max="13317" width="16" style="14" customWidth="1"/>
    <col min="13318" max="13318" width="10.28515625" style="14" customWidth="1"/>
    <col min="13319" max="13319" width="15.5703125" style="14" customWidth="1"/>
    <col min="13320" max="13320" width="16.5703125" style="14" customWidth="1"/>
    <col min="13321" max="13321" width="17.5703125" style="14" customWidth="1"/>
    <col min="13322" max="13322" width="18.28515625" style="14" customWidth="1"/>
    <col min="13323" max="13323" width="15.140625" style="14" customWidth="1"/>
    <col min="13324" max="13324" width="21.7109375" style="14" customWidth="1"/>
    <col min="13325" max="13325" width="15.140625" style="14" bestFit="1" customWidth="1"/>
    <col min="13326" max="13326" width="7.85546875" style="14" customWidth="1"/>
    <col min="13327" max="13327" width="13.7109375" style="14" customWidth="1"/>
    <col min="13328" max="13328" width="6.42578125" style="14" customWidth="1"/>
    <col min="13329" max="13568" width="9.140625" style="14"/>
    <col min="13569" max="13569" width="6.140625" style="14" bestFit="1" customWidth="1"/>
    <col min="13570" max="13570" width="85.85546875" style="14" customWidth="1"/>
    <col min="13571" max="13571" width="16.28515625" style="14" customWidth="1"/>
    <col min="13572" max="13572" width="14.7109375" style="14" customWidth="1"/>
    <col min="13573" max="13573" width="16" style="14" customWidth="1"/>
    <col min="13574" max="13574" width="10.28515625" style="14" customWidth="1"/>
    <col min="13575" max="13575" width="15.5703125" style="14" customWidth="1"/>
    <col min="13576" max="13576" width="16.5703125" style="14" customWidth="1"/>
    <col min="13577" max="13577" width="17.5703125" style="14" customWidth="1"/>
    <col min="13578" max="13578" width="18.28515625" style="14" customWidth="1"/>
    <col min="13579" max="13579" width="15.140625" style="14" customWidth="1"/>
    <col min="13580" max="13580" width="21.7109375" style="14" customWidth="1"/>
    <col min="13581" max="13581" width="15.140625" style="14" bestFit="1" customWidth="1"/>
    <col min="13582" max="13582" width="7.85546875" style="14" customWidth="1"/>
    <col min="13583" max="13583" width="13.7109375" style="14" customWidth="1"/>
    <col min="13584" max="13584" width="6.42578125" style="14" customWidth="1"/>
    <col min="13585" max="13824" width="9.140625" style="14"/>
    <col min="13825" max="13825" width="6.140625" style="14" bestFit="1" customWidth="1"/>
    <col min="13826" max="13826" width="85.85546875" style="14" customWidth="1"/>
    <col min="13827" max="13827" width="16.28515625" style="14" customWidth="1"/>
    <col min="13828" max="13828" width="14.7109375" style="14" customWidth="1"/>
    <col min="13829" max="13829" width="16" style="14" customWidth="1"/>
    <col min="13830" max="13830" width="10.28515625" style="14" customWidth="1"/>
    <col min="13831" max="13831" width="15.5703125" style="14" customWidth="1"/>
    <col min="13832" max="13832" width="16.5703125" style="14" customWidth="1"/>
    <col min="13833" max="13833" width="17.5703125" style="14" customWidth="1"/>
    <col min="13834" max="13834" width="18.28515625" style="14" customWidth="1"/>
    <col min="13835" max="13835" width="15.140625" style="14" customWidth="1"/>
    <col min="13836" max="13836" width="21.7109375" style="14" customWidth="1"/>
    <col min="13837" max="13837" width="15.140625" style="14" bestFit="1" customWidth="1"/>
    <col min="13838" max="13838" width="7.85546875" style="14" customWidth="1"/>
    <col min="13839" max="13839" width="13.7109375" style="14" customWidth="1"/>
    <col min="13840" max="13840" width="6.42578125" style="14" customWidth="1"/>
    <col min="13841" max="14080" width="9.140625" style="14"/>
    <col min="14081" max="14081" width="6.140625" style="14" bestFit="1" customWidth="1"/>
    <col min="14082" max="14082" width="85.85546875" style="14" customWidth="1"/>
    <col min="14083" max="14083" width="16.28515625" style="14" customWidth="1"/>
    <col min="14084" max="14084" width="14.7109375" style="14" customWidth="1"/>
    <col min="14085" max="14085" width="16" style="14" customWidth="1"/>
    <col min="14086" max="14086" width="10.28515625" style="14" customWidth="1"/>
    <col min="14087" max="14087" width="15.5703125" style="14" customWidth="1"/>
    <col min="14088" max="14088" width="16.5703125" style="14" customWidth="1"/>
    <col min="14089" max="14089" width="17.5703125" style="14" customWidth="1"/>
    <col min="14090" max="14090" width="18.28515625" style="14" customWidth="1"/>
    <col min="14091" max="14091" width="15.140625" style="14" customWidth="1"/>
    <col min="14092" max="14092" width="21.7109375" style="14" customWidth="1"/>
    <col min="14093" max="14093" width="15.140625" style="14" bestFit="1" customWidth="1"/>
    <col min="14094" max="14094" width="7.85546875" style="14" customWidth="1"/>
    <col min="14095" max="14095" width="13.7109375" style="14" customWidth="1"/>
    <col min="14096" max="14096" width="6.42578125" style="14" customWidth="1"/>
    <col min="14097" max="14336" width="9.140625" style="14"/>
    <col min="14337" max="14337" width="6.140625" style="14" bestFit="1" customWidth="1"/>
    <col min="14338" max="14338" width="85.85546875" style="14" customWidth="1"/>
    <col min="14339" max="14339" width="16.28515625" style="14" customWidth="1"/>
    <col min="14340" max="14340" width="14.7109375" style="14" customWidth="1"/>
    <col min="14341" max="14341" width="16" style="14" customWidth="1"/>
    <col min="14342" max="14342" width="10.28515625" style="14" customWidth="1"/>
    <col min="14343" max="14343" width="15.5703125" style="14" customWidth="1"/>
    <col min="14344" max="14344" width="16.5703125" style="14" customWidth="1"/>
    <col min="14345" max="14345" width="17.5703125" style="14" customWidth="1"/>
    <col min="14346" max="14346" width="18.28515625" style="14" customWidth="1"/>
    <col min="14347" max="14347" width="15.140625" style="14" customWidth="1"/>
    <col min="14348" max="14348" width="21.7109375" style="14" customWidth="1"/>
    <col min="14349" max="14349" width="15.140625" style="14" bestFit="1" customWidth="1"/>
    <col min="14350" max="14350" width="7.85546875" style="14" customWidth="1"/>
    <col min="14351" max="14351" width="13.7109375" style="14" customWidth="1"/>
    <col min="14352" max="14352" width="6.42578125" style="14" customWidth="1"/>
    <col min="14353" max="14592" width="9.140625" style="14"/>
    <col min="14593" max="14593" width="6.140625" style="14" bestFit="1" customWidth="1"/>
    <col min="14594" max="14594" width="85.85546875" style="14" customWidth="1"/>
    <col min="14595" max="14595" width="16.28515625" style="14" customWidth="1"/>
    <col min="14596" max="14596" width="14.7109375" style="14" customWidth="1"/>
    <col min="14597" max="14597" width="16" style="14" customWidth="1"/>
    <col min="14598" max="14598" width="10.28515625" style="14" customWidth="1"/>
    <col min="14599" max="14599" width="15.5703125" style="14" customWidth="1"/>
    <col min="14600" max="14600" width="16.5703125" style="14" customWidth="1"/>
    <col min="14601" max="14601" width="17.5703125" style="14" customWidth="1"/>
    <col min="14602" max="14602" width="18.28515625" style="14" customWidth="1"/>
    <col min="14603" max="14603" width="15.140625" style="14" customWidth="1"/>
    <col min="14604" max="14604" width="21.7109375" style="14" customWidth="1"/>
    <col min="14605" max="14605" width="15.140625" style="14" bestFit="1" customWidth="1"/>
    <col min="14606" max="14606" width="7.85546875" style="14" customWidth="1"/>
    <col min="14607" max="14607" width="13.7109375" style="14" customWidth="1"/>
    <col min="14608" max="14608" width="6.42578125" style="14" customWidth="1"/>
    <col min="14609" max="14848" width="9.140625" style="14"/>
    <col min="14849" max="14849" width="6.140625" style="14" bestFit="1" customWidth="1"/>
    <col min="14850" max="14850" width="85.85546875" style="14" customWidth="1"/>
    <col min="14851" max="14851" width="16.28515625" style="14" customWidth="1"/>
    <col min="14852" max="14852" width="14.7109375" style="14" customWidth="1"/>
    <col min="14853" max="14853" width="16" style="14" customWidth="1"/>
    <col min="14854" max="14854" width="10.28515625" style="14" customWidth="1"/>
    <col min="14855" max="14855" width="15.5703125" style="14" customWidth="1"/>
    <col min="14856" max="14856" width="16.5703125" style="14" customWidth="1"/>
    <col min="14857" max="14857" width="17.5703125" style="14" customWidth="1"/>
    <col min="14858" max="14858" width="18.28515625" style="14" customWidth="1"/>
    <col min="14859" max="14859" width="15.140625" style="14" customWidth="1"/>
    <col min="14860" max="14860" width="21.7109375" style="14" customWidth="1"/>
    <col min="14861" max="14861" width="15.140625" style="14" bestFit="1" customWidth="1"/>
    <col min="14862" max="14862" width="7.85546875" style="14" customWidth="1"/>
    <col min="14863" max="14863" width="13.7109375" style="14" customWidth="1"/>
    <col min="14864" max="14864" width="6.42578125" style="14" customWidth="1"/>
    <col min="14865" max="15104" width="9.140625" style="14"/>
    <col min="15105" max="15105" width="6.140625" style="14" bestFit="1" customWidth="1"/>
    <col min="15106" max="15106" width="85.85546875" style="14" customWidth="1"/>
    <col min="15107" max="15107" width="16.28515625" style="14" customWidth="1"/>
    <col min="15108" max="15108" width="14.7109375" style="14" customWidth="1"/>
    <col min="15109" max="15109" width="16" style="14" customWidth="1"/>
    <col min="15110" max="15110" width="10.28515625" style="14" customWidth="1"/>
    <col min="15111" max="15111" width="15.5703125" style="14" customWidth="1"/>
    <col min="15112" max="15112" width="16.5703125" style="14" customWidth="1"/>
    <col min="15113" max="15113" width="17.5703125" style="14" customWidth="1"/>
    <col min="15114" max="15114" width="18.28515625" style="14" customWidth="1"/>
    <col min="15115" max="15115" width="15.140625" style="14" customWidth="1"/>
    <col min="15116" max="15116" width="21.7109375" style="14" customWidth="1"/>
    <col min="15117" max="15117" width="15.140625" style="14" bestFit="1" customWidth="1"/>
    <col min="15118" max="15118" width="7.85546875" style="14" customWidth="1"/>
    <col min="15119" max="15119" width="13.7109375" style="14" customWidth="1"/>
    <col min="15120" max="15120" width="6.42578125" style="14" customWidth="1"/>
    <col min="15121" max="15360" width="9.140625" style="14"/>
    <col min="15361" max="15361" width="6.140625" style="14" bestFit="1" customWidth="1"/>
    <col min="15362" max="15362" width="85.85546875" style="14" customWidth="1"/>
    <col min="15363" max="15363" width="16.28515625" style="14" customWidth="1"/>
    <col min="15364" max="15364" width="14.7109375" style="14" customWidth="1"/>
    <col min="15365" max="15365" width="16" style="14" customWidth="1"/>
    <col min="15366" max="15366" width="10.28515625" style="14" customWidth="1"/>
    <col min="15367" max="15367" width="15.5703125" style="14" customWidth="1"/>
    <col min="15368" max="15368" width="16.5703125" style="14" customWidth="1"/>
    <col min="15369" max="15369" width="17.5703125" style="14" customWidth="1"/>
    <col min="15370" max="15370" width="18.28515625" style="14" customWidth="1"/>
    <col min="15371" max="15371" width="15.140625" style="14" customWidth="1"/>
    <col min="15372" max="15372" width="21.7109375" style="14" customWidth="1"/>
    <col min="15373" max="15373" width="15.140625" style="14" bestFit="1" customWidth="1"/>
    <col min="15374" max="15374" width="7.85546875" style="14" customWidth="1"/>
    <col min="15375" max="15375" width="13.7109375" style="14" customWidth="1"/>
    <col min="15376" max="15376" width="6.42578125" style="14" customWidth="1"/>
    <col min="15377" max="15616" width="9.140625" style="14"/>
    <col min="15617" max="15617" width="6.140625" style="14" bestFit="1" customWidth="1"/>
    <col min="15618" max="15618" width="85.85546875" style="14" customWidth="1"/>
    <col min="15619" max="15619" width="16.28515625" style="14" customWidth="1"/>
    <col min="15620" max="15620" width="14.7109375" style="14" customWidth="1"/>
    <col min="15621" max="15621" width="16" style="14" customWidth="1"/>
    <col min="15622" max="15622" width="10.28515625" style="14" customWidth="1"/>
    <col min="15623" max="15623" width="15.5703125" style="14" customWidth="1"/>
    <col min="15624" max="15624" width="16.5703125" style="14" customWidth="1"/>
    <col min="15625" max="15625" width="17.5703125" style="14" customWidth="1"/>
    <col min="15626" max="15626" width="18.28515625" style="14" customWidth="1"/>
    <col min="15627" max="15627" width="15.140625" style="14" customWidth="1"/>
    <col min="15628" max="15628" width="21.7109375" style="14" customWidth="1"/>
    <col min="15629" max="15629" width="15.140625" style="14" bestFit="1" customWidth="1"/>
    <col min="15630" max="15630" width="7.85546875" style="14" customWidth="1"/>
    <col min="15631" max="15631" width="13.7109375" style="14" customWidth="1"/>
    <col min="15632" max="15632" width="6.42578125" style="14" customWidth="1"/>
    <col min="15633" max="15872" width="9.140625" style="14"/>
    <col min="15873" max="15873" width="6.140625" style="14" bestFit="1" customWidth="1"/>
    <col min="15874" max="15874" width="85.85546875" style="14" customWidth="1"/>
    <col min="15875" max="15875" width="16.28515625" style="14" customWidth="1"/>
    <col min="15876" max="15876" width="14.7109375" style="14" customWidth="1"/>
    <col min="15877" max="15877" width="16" style="14" customWidth="1"/>
    <col min="15878" max="15878" width="10.28515625" style="14" customWidth="1"/>
    <col min="15879" max="15879" width="15.5703125" style="14" customWidth="1"/>
    <col min="15880" max="15880" width="16.5703125" style="14" customWidth="1"/>
    <col min="15881" max="15881" width="17.5703125" style="14" customWidth="1"/>
    <col min="15882" max="15882" width="18.28515625" style="14" customWidth="1"/>
    <col min="15883" max="15883" width="15.140625" style="14" customWidth="1"/>
    <col min="15884" max="15884" width="21.7109375" style="14" customWidth="1"/>
    <col min="15885" max="15885" width="15.140625" style="14" bestFit="1" customWidth="1"/>
    <col min="15886" max="15886" width="7.85546875" style="14" customWidth="1"/>
    <col min="15887" max="15887" width="13.7109375" style="14" customWidth="1"/>
    <col min="15888" max="15888" width="6.42578125" style="14" customWidth="1"/>
    <col min="15889" max="16128" width="9.140625" style="14"/>
    <col min="16129" max="16129" width="6.140625" style="14" bestFit="1" customWidth="1"/>
    <col min="16130" max="16130" width="85.85546875" style="14" customWidth="1"/>
    <col min="16131" max="16131" width="16.28515625" style="14" customWidth="1"/>
    <col min="16132" max="16132" width="14.7109375" style="14" customWidth="1"/>
    <col min="16133" max="16133" width="16" style="14" customWidth="1"/>
    <col min="16134" max="16134" width="10.28515625" style="14" customWidth="1"/>
    <col min="16135" max="16135" width="15.5703125" style="14" customWidth="1"/>
    <col min="16136" max="16136" width="16.5703125" style="14" customWidth="1"/>
    <col min="16137" max="16137" width="17.5703125" style="14" customWidth="1"/>
    <col min="16138" max="16138" width="18.28515625" style="14" customWidth="1"/>
    <col min="16139" max="16139" width="15.140625" style="14" customWidth="1"/>
    <col min="16140" max="16140" width="21.7109375" style="14" customWidth="1"/>
    <col min="16141" max="16141" width="15.140625" style="14" bestFit="1" customWidth="1"/>
    <col min="16142" max="16142" width="7.85546875" style="14" customWidth="1"/>
    <col min="16143" max="16143" width="13.7109375" style="14" customWidth="1"/>
    <col min="16144" max="16144" width="6.42578125" style="14" customWidth="1"/>
    <col min="16145" max="16384" width="9.140625" style="14"/>
  </cols>
  <sheetData>
    <row r="1" spans="1:16" x14ac:dyDescent="0.25">
      <c r="G1" s="22"/>
      <c r="H1" s="22"/>
      <c r="I1" s="15"/>
      <c r="J1" s="22"/>
    </row>
    <row r="2" spans="1:16" x14ac:dyDescent="0.25">
      <c r="A2" s="165" t="s">
        <v>292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6" x14ac:dyDescent="0.25">
      <c r="A3" s="165" t="s">
        <v>210</v>
      </c>
      <c r="B3" s="165"/>
      <c r="C3" s="165"/>
      <c r="D3" s="165"/>
      <c r="E3" s="165"/>
      <c r="F3" s="165"/>
      <c r="G3" s="165"/>
      <c r="H3" s="165"/>
      <c r="I3" s="165"/>
      <c r="J3" s="165"/>
      <c r="K3" s="24"/>
    </row>
    <row r="4" spans="1:16" x14ac:dyDescent="0.25">
      <c r="A4" s="165" t="s">
        <v>302</v>
      </c>
      <c r="B4" s="165"/>
      <c r="C4" s="165"/>
      <c r="D4" s="165"/>
      <c r="E4" s="165"/>
      <c r="F4" s="165"/>
      <c r="G4" s="165"/>
      <c r="H4" s="165"/>
      <c r="I4" s="165"/>
      <c r="J4" s="165"/>
      <c r="K4" s="24"/>
    </row>
    <row r="5" spans="1:16" x14ac:dyDescent="0.25">
      <c r="A5" s="166" t="s">
        <v>211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6" x14ac:dyDescent="0.25">
      <c r="A6" s="58"/>
      <c r="B6" s="58"/>
      <c r="C6" s="58"/>
      <c r="D6" s="58"/>
      <c r="E6" s="58"/>
      <c r="F6" s="58"/>
      <c r="G6" s="58"/>
      <c r="H6" s="58"/>
      <c r="I6" s="58"/>
      <c r="J6" s="16" t="s">
        <v>212</v>
      </c>
    </row>
    <row r="7" spans="1:16" ht="45" x14ac:dyDescent="0.25">
      <c r="A7" s="107" t="s">
        <v>213</v>
      </c>
      <c r="B7" s="107" t="s">
        <v>298</v>
      </c>
      <c r="C7" s="108" t="s">
        <v>299</v>
      </c>
      <c r="D7" s="108" t="s">
        <v>214</v>
      </c>
      <c r="E7" s="108" t="s">
        <v>215</v>
      </c>
      <c r="F7" s="108" t="s">
        <v>216</v>
      </c>
      <c r="G7" s="108" t="s">
        <v>217</v>
      </c>
      <c r="H7" s="108" t="s">
        <v>218</v>
      </c>
      <c r="I7" s="108" t="s">
        <v>219</v>
      </c>
      <c r="J7" s="107" t="s">
        <v>220</v>
      </c>
      <c r="K7" s="59"/>
      <c r="L7" s="24"/>
      <c r="M7" s="25"/>
    </row>
    <row r="8" spans="1:16" s="26" customFormat="1" ht="10.5" x14ac:dyDescent="0.25">
      <c r="A8" s="109">
        <v>1</v>
      </c>
      <c r="B8" s="109">
        <v>2</v>
      </c>
      <c r="C8" s="109">
        <v>3</v>
      </c>
      <c r="D8" s="109">
        <v>4</v>
      </c>
      <c r="E8" s="109" t="s">
        <v>221</v>
      </c>
      <c r="F8" s="109" t="s">
        <v>222</v>
      </c>
      <c r="G8" s="109">
        <v>7</v>
      </c>
      <c r="H8" s="109">
        <v>8</v>
      </c>
      <c r="I8" s="109">
        <v>9</v>
      </c>
      <c r="J8" s="109" t="s">
        <v>223</v>
      </c>
      <c r="K8" s="60"/>
    </row>
    <row r="9" spans="1:16" s="27" customFormat="1" ht="12.75" x14ac:dyDescent="0.25">
      <c r="A9" s="167" t="s">
        <v>224</v>
      </c>
      <c r="B9" s="167"/>
      <c r="C9" s="118">
        <f>C10+C11+C21</f>
        <v>50000000</v>
      </c>
      <c r="D9" s="118">
        <f>D10+D11</f>
        <v>32830119.70999999</v>
      </c>
      <c r="E9" s="118">
        <f>C9-D9</f>
        <v>17169880.29000001</v>
      </c>
      <c r="F9" s="119">
        <f>D9/C9</f>
        <v>0.65660239419999977</v>
      </c>
      <c r="G9" s="118">
        <f>G10+G11</f>
        <v>0</v>
      </c>
      <c r="H9" s="118">
        <f>H10+H11</f>
        <v>0</v>
      </c>
      <c r="I9" s="118">
        <f>I11+I10</f>
        <v>0</v>
      </c>
      <c r="J9" s="118">
        <f t="shared" ref="J9:J16" si="0">E9-G9-H9-I9</f>
        <v>17169880.29000001</v>
      </c>
      <c r="K9" s="61"/>
      <c r="L9" s="62"/>
      <c r="M9" s="63"/>
      <c r="N9" s="64"/>
      <c r="O9" s="65"/>
      <c r="P9" s="66"/>
    </row>
    <row r="10" spans="1:16" ht="76.5" x14ac:dyDescent="0.25">
      <c r="A10" s="107" t="s">
        <v>225</v>
      </c>
      <c r="B10" s="17" t="s">
        <v>226</v>
      </c>
      <c r="C10" s="120">
        <v>5000000</v>
      </c>
      <c r="D10" s="120">
        <v>10687.4</v>
      </c>
      <c r="E10" s="120">
        <v>4989312.5999999996</v>
      </c>
      <c r="F10" s="121">
        <v>2.1374799999999998E-3</v>
      </c>
      <c r="G10" s="122">
        <v>0</v>
      </c>
      <c r="H10" s="122">
        <v>0</v>
      </c>
      <c r="I10" s="118">
        <v>0</v>
      </c>
      <c r="J10" s="122">
        <v>4989312.5999999996</v>
      </c>
      <c r="K10" s="67"/>
      <c r="L10" s="62"/>
      <c r="M10" s="62"/>
      <c r="N10" s="59"/>
      <c r="O10" s="59"/>
      <c r="P10" s="59"/>
    </row>
    <row r="11" spans="1:16" ht="25.5" x14ac:dyDescent="0.25">
      <c r="A11" s="107" t="s">
        <v>227</v>
      </c>
      <c r="B11" s="18" t="s">
        <v>228</v>
      </c>
      <c r="C11" s="120">
        <v>45000000</v>
      </c>
      <c r="D11" s="120">
        <v>32819432.309999991</v>
      </c>
      <c r="E11" s="120">
        <v>12180567.690000009</v>
      </c>
      <c r="F11" s="121">
        <v>0.72932071799999976</v>
      </c>
      <c r="G11" s="122">
        <v>0</v>
      </c>
      <c r="H11" s="120">
        <v>0</v>
      </c>
      <c r="I11" s="118">
        <v>0</v>
      </c>
      <c r="J11" s="122">
        <v>12180567.690000009</v>
      </c>
      <c r="K11" s="67"/>
      <c r="L11" s="24"/>
      <c r="M11" s="24"/>
    </row>
    <row r="12" spans="1:16" ht="24" x14ac:dyDescent="0.25">
      <c r="A12" s="107" t="s">
        <v>229</v>
      </c>
      <c r="B12" s="19" t="s">
        <v>230</v>
      </c>
      <c r="C12" s="120">
        <f>'[1]Приложение 3'!F32</f>
        <v>0</v>
      </c>
      <c r="D12" s="120">
        <f>'[1]Приложение 3'!I32</f>
        <v>0</v>
      </c>
      <c r="E12" s="120">
        <f t="shared" ref="E12:E15" si="1">C12-D12</f>
        <v>0</v>
      </c>
      <c r="F12" s="120">
        <v>0</v>
      </c>
      <c r="G12" s="122">
        <f>'[1]Приложение 3'!F11-'[1]Приложение 3'!I11</f>
        <v>0</v>
      </c>
      <c r="H12" s="120">
        <v>0</v>
      </c>
      <c r="I12" s="118">
        <f t="shared" ref="I12:I21" si="2">I14+I13</f>
        <v>0</v>
      </c>
      <c r="J12" s="122">
        <f t="shared" si="0"/>
        <v>0</v>
      </c>
      <c r="L12" s="24"/>
      <c r="M12" s="24"/>
    </row>
    <row r="13" spans="1:16" ht="24" x14ac:dyDescent="0.25">
      <c r="A13" s="107" t="s">
        <v>231</v>
      </c>
      <c r="B13" s="20" t="s">
        <v>232</v>
      </c>
      <c r="C13" s="120">
        <f>'[1]Приложение 3'!F33</f>
        <v>0</v>
      </c>
      <c r="D13" s="120">
        <f>'[1]Приложение 3'!I33</f>
        <v>0</v>
      </c>
      <c r="E13" s="120">
        <f t="shared" si="1"/>
        <v>0</v>
      </c>
      <c r="F13" s="120">
        <v>0</v>
      </c>
      <c r="G13" s="122">
        <f>'[1]Приложение 3'!F12-'[1]Приложение 3'!I12</f>
        <v>0</v>
      </c>
      <c r="H13" s="122">
        <v>0</v>
      </c>
      <c r="I13" s="118">
        <f t="shared" si="2"/>
        <v>0</v>
      </c>
      <c r="J13" s="122">
        <f t="shared" si="0"/>
        <v>0</v>
      </c>
      <c r="L13" s="24"/>
    </row>
    <row r="14" spans="1:16" ht="60" x14ac:dyDescent="0.25">
      <c r="A14" s="107" t="s">
        <v>233</v>
      </c>
      <c r="B14" s="20" t="s">
        <v>234</v>
      </c>
      <c r="C14" s="120">
        <f>'[1]Приложение 3'!F34</f>
        <v>0</v>
      </c>
      <c r="D14" s="120">
        <f>'[1]Приложение 3'!I34</f>
        <v>0</v>
      </c>
      <c r="E14" s="120">
        <f t="shared" si="1"/>
        <v>0</v>
      </c>
      <c r="F14" s="120">
        <v>0</v>
      </c>
      <c r="G14" s="122">
        <f>'[1]Приложение 3'!F13-'[1]Приложение 3'!I13</f>
        <v>0</v>
      </c>
      <c r="H14" s="122">
        <v>0</v>
      </c>
      <c r="I14" s="118">
        <f t="shared" si="2"/>
        <v>0</v>
      </c>
      <c r="J14" s="122">
        <f t="shared" si="0"/>
        <v>0</v>
      </c>
      <c r="L14" s="24"/>
    </row>
    <row r="15" spans="1:16" ht="24" x14ac:dyDescent="0.25">
      <c r="A15" s="107" t="s">
        <v>235</v>
      </c>
      <c r="B15" s="68" t="s">
        <v>236</v>
      </c>
      <c r="C15" s="120">
        <f>'[1]Приложение 3'!F35</f>
        <v>0</v>
      </c>
      <c r="D15" s="120">
        <f>'[1]Приложение 3'!I35</f>
        <v>0</v>
      </c>
      <c r="E15" s="120">
        <f t="shared" si="1"/>
        <v>0</v>
      </c>
      <c r="F15" s="120">
        <v>0</v>
      </c>
      <c r="G15" s="122">
        <f>'[1]Приложение 3'!F14-'[1]Приложение 3'!I14</f>
        <v>0</v>
      </c>
      <c r="H15" s="122">
        <v>0</v>
      </c>
      <c r="I15" s="118">
        <f t="shared" si="2"/>
        <v>0</v>
      </c>
      <c r="J15" s="122">
        <f t="shared" si="0"/>
        <v>0</v>
      </c>
    </row>
    <row r="16" spans="1:16" ht="48" x14ac:dyDescent="0.25">
      <c r="A16" s="107" t="s">
        <v>237</v>
      </c>
      <c r="B16" s="69" t="s">
        <v>238</v>
      </c>
      <c r="C16" s="120">
        <f>'[1]Приложение 3'!F36</f>
        <v>0</v>
      </c>
      <c r="D16" s="120">
        <f>'[1]Приложение 3'!I36</f>
        <v>0</v>
      </c>
      <c r="E16" s="120">
        <v>0</v>
      </c>
      <c r="F16" s="120">
        <v>0</v>
      </c>
      <c r="G16" s="122">
        <f>'[1]Приложение 3'!F15-'[1]Приложение 3'!I15</f>
        <v>0</v>
      </c>
      <c r="H16" s="122">
        <v>0</v>
      </c>
      <c r="I16" s="118">
        <f t="shared" si="2"/>
        <v>0</v>
      </c>
      <c r="J16" s="122">
        <f t="shared" si="0"/>
        <v>0</v>
      </c>
    </row>
    <row r="17" spans="1:10" ht="36" x14ac:dyDescent="0.25">
      <c r="A17" s="107" t="s">
        <v>239</v>
      </c>
      <c r="B17" s="69" t="s">
        <v>240</v>
      </c>
      <c r="C17" s="110">
        <v>33000000</v>
      </c>
      <c r="D17" s="120">
        <v>23719432.309999991</v>
      </c>
      <c r="E17" s="120">
        <v>9280567.6900000088</v>
      </c>
      <c r="F17" s="121">
        <v>0.71877067606060574</v>
      </c>
      <c r="G17" s="122">
        <v>0</v>
      </c>
      <c r="H17" s="122">
        <v>0</v>
      </c>
      <c r="I17" s="118">
        <v>0</v>
      </c>
      <c r="J17" s="122">
        <v>9280567.6900000088</v>
      </c>
    </row>
    <row r="18" spans="1:10" ht="24" x14ac:dyDescent="0.25">
      <c r="A18" s="107" t="s">
        <v>241</v>
      </c>
      <c r="B18" s="69" t="s">
        <v>242</v>
      </c>
      <c r="C18" s="120">
        <v>0</v>
      </c>
      <c r="D18" s="120">
        <v>0</v>
      </c>
      <c r="E18" s="120">
        <v>0</v>
      </c>
      <c r="F18" s="121" t="s">
        <v>154</v>
      </c>
      <c r="G18" s="122">
        <v>0</v>
      </c>
      <c r="H18" s="120">
        <v>0</v>
      </c>
      <c r="I18" s="118">
        <v>0</v>
      </c>
      <c r="J18" s="122">
        <v>0</v>
      </c>
    </row>
    <row r="19" spans="1:10" x14ac:dyDescent="0.25">
      <c r="A19" s="107" t="s">
        <v>243</v>
      </c>
      <c r="B19" s="69" t="s">
        <v>244</v>
      </c>
      <c r="C19" s="120">
        <v>0</v>
      </c>
      <c r="D19" s="120">
        <v>0</v>
      </c>
      <c r="E19" s="120">
        <v>0</v>
      </c>
      <c r="F19" s="120">
        <v>0</v>
      </c>
      <c r="G19" s="122">
        <v>0</v>
      </c>
      <c r="H19" s="122">
        <v>0</v>
      </c>
      <c r="I19" s="118">
        <v>0</v>
      </c>
      <c r="J19" s="122">
        <v>0</v>
      </c>
    </row>
    <row r="20" spans="1:10" x14ac:dyDescent="0.25">
      <c r="A20" s="107" t="s">
        <v>245</v>
      </c>
      <c r="B20" s="69" t="s">
        <v>246</v>
      </c>
      <c r="C20" s="120">
        <v>12000000</v>
      </c>
      <c r="D20" s="120">
        <v>9100000</v>
      </c>
      <c r="E20" s="120">
        <v>2900000</v>
      </c>
      <c r="F20" s="121">
        <v>0.7583333333333333</v>
      </c>
      <c r="G20" s="122">
        <v>0</v>
      </c>
      <c r="H20" s="122">
        <v>0</v>
      </c>
      <c r="I20" s="118">
        <v>0</v>
      </c>
      <c r="J20" s="122">
        <v>2900000</v>
      </c>
    </row>
    <row r="21" spans="1:10" ht="38.25" x14ac:dyDescent="0.25">
      <c r="A21" s="107" t="s">
        <v>247</v>
      </c>
      <c r="B21" s="17" t="s">
        <v>248</v>
      </c>
      <c r="C21" s="120">
        <v>0</v>
      </c>
      <c r="D21" s="120">
        <f>'[1]Приложение 3'!I58-'[1]Приложение 3'!H58</f>
        <v>0</v>
      </c>
      <c r="E21" s="120">
        <f>C21-D21</f>
        <v>0</v>
      </c>
      <c r="F21" s="120">
        <v>0</v>
      </c>
      <c r="G21" s="120">
        <f>'[1]Приложение 3'!F34-'[1]Приложение 3'!I34+'[1]Приложение 3'!H34</f>
        <v>0</v>
      </c>
      <c r="H21" s="122">
        <v>0</v>
      </c>
      <c r="I21" s="118">
        <f t="shared" si="2"/>
        <v>0</v>
      </c>
      <c r="J21" s="122">
        <f>E21-G21-H21-I21</f>
        <v>0</v>
      </c>
    </row>
    <row r="22" spans="1:10" x14ac:dyDescent="0.25">
      <c r="E22" s="21"/>
    </row>
    <row r="23" spans="1:10" s="28" customFormat="1" ht="18" x14ac:dyDescent="0.2">
      <c r="A23" s="70"/>
      <c r="B23" s="168"/>
      <c r="C23" s="168"/>
      <c r="D23" s="168"/>
      <c r="E23" s="168"/>
      <c r="F23" s="168"/>
      <c r="G23" s="168"/>
      <c r="H23" s="168"/>
      <c r="I23" s="168"/>
      <c r="J23" s="168"/>
    </row>
    <row r="24" spans="1:10" s="28" customFormat="1" x14ac:dyDescent="0.25">
      <c r="A24" s="71"/>
      <c r="B24" s="71"/>
      <c r="C24" s="71"/>
      <c r="D24" s="71"/>
      <c r="E24" s="71"/>
      <c r="F24"/>
      <c r="G24"/>
      <c r="H24"/>
      <c r="I24" s="71"/>
      <c r="J24" s="29"/>
    </row>
    <row r="25" spans="1:10" customFormat="1" x14ac:dyDescent="0.25">
      <c r="A25" s="14"/>
      <c r="B25" s="14"/>
    </row>
    <row r="26" spans="1:10" customFormat="1" x14ac:dyDescent="0.25">
      <c r="A26" s="14"/>
      <c r="B26" s="14"/>
    </row>
    <row r="27" spans="1:10" customFormat="1" x14ac:dyDescent="0.25">
      <c r="A27" s="164"/>
      <c r="B27" s="164"/>
    </row>
    <row r="28" spans="1:10" customFormat="1" x14ac:dyDescent="0.25">
      <c r="A28" s="30"/>
      <c r="B28" s="72"/>
    </row>
    <row r="29" spans="1:10" customFormat="1" ht="18" x14ac:dyDescent="0.25">
      <c r="C29" s="73"/>
      <c r="D29" s="74"/>
      <c r="E29" s="73"/>
      <c r="F29" s="74"/>
      <c r="G29" s="75"/>
      <c r="H29" s="75"/>
    </row>
    <row r="30" spans="1:10" customFormat="1" ht="18" x14ac:dyDescent="0.25">
      <c r="C30" s="73"/>
      <c r="D30" s="74"/>
      <c r="E30" s="73"/>
      <c r="F30" s="74"/>
      <c r="G30" s="75"/>
      <c r="H30" s="75"/>
    </row>
    <row r="31" spans="1:10" customFormat="1" ht="18" x14ac:dyDescent="0.25">
      <c r="C31" s="73"/>
      <c r="D31" s="74"/>
      <c r="E31" s="73"/>
      <c r="F31" s="74"/>
      <c r="G31" s="75"/>
      <c r="H31" s="75"/>
    </row>
    <row r="32" spans="1:10" customFormat="1" ht="18" hidden="1" x14ac:dyDescent="0.25">
      <c r="C32" s="73"/>
      <c r="D32" s="74"/>
      <c r="E32" s="73"/>
      <c r="F32" s="74"/>
      <c r="G32" s="75"/>
      <c r="H32" s="75"/>
    </row>
    <row r="33" spans="1:4" customFormat="1" x14ac:dyDescent="0.25">
      <c r="A33" s="14"/>
      <c r="B33" s="14"/>
      <c r="C33" s="30"/>
      <c r="D33" s="30"/>
    </row>
    <row r="34" spans="1:4" customFormat="1" x14ac:dyDescent="0.25">
      <c r="A34" s="14"/>
      <c r="B34" s="14"/>
      <c r="C34" s="14"/>
      <c r="D34" s="14"/>
    </row>
    <row r="35" spans="1:4" customFormat="1" x14ac:dyDescent="0.25">
      <c r="A35" s="14"/>
      <c r="B35" s="14"/>
      <c r="C35" s="14"/>
      <c r="D35" s="14"/>
    </row>
    <row r="36" spans="1:4" x14ac:dyDescent="0.2">
      <c r="B36" s="30"/>
      <c r="C36" s="30"/>
      <c r="D36" s="30"/>
    </row>
  </sheetData>
  <customSheetViews>
    <customSheetView guid="{EC1DDABA-87E5-4CA0-BDFA-3176D5C21D42}" hiddenRows="1" state="hidden" topLeftCell="A7">
      <selection activeCell="G14" sqref="G14"/>
      <pageMargins left="0.7" right="0.7" top="0.75" bottom="0.75" header="0.3" footer="0.3"/>
    </customSheetView>
    <customSheetView guid="{DE0F5E73-EF4C-476D-B6AE-BFEFF57E867A}" hiddenRows="1" state="hidden" topLeftCell="A7">
      <selection activeCell="G14" sqref="G14"/>
      <pageMargins left="0.7" right="0.7" top="0.75" bottom="0.75" header="0.3" footer="0.3"/>
    </customSheetView>
    <customSheetView guid="{354784A5-404C-43C6-9215-508293194394}" hiddenRows="1" state="hidden" topLeftCell="A7">
      <selection activeCell="G14" sqref="G14"/>
      <pageMargins left="0.7" right="0.7" top="0.75" bottom="0.75" header="0.3" footer="0.3"/>
    </customSheetView>
    <customSheetView guid="{87167B54-14FD-40B4-B520-8ADAF9DCA900}" hiddenRows="1" topLeftCell="A2">
      <selection activeCell="E13" sqref="E13"/>
      <pageMargins left="0.7" right="0.7" top="0.75" bottom="0.75" header="0.3" footer="0.3"/>
    </customSheetView>
    <customSheetView guid="{34FCE91F-37BB-4E1C-80D8-8DC0E1239857}" hiddenRows="1" topLeftCell="A2">
      <selection activeCell="E13" sqref="E13"/>
      <pageMargins left="0.7" right="0.7" top="0.75" bottom="0.75" header="0.3" footer="0.3"/>
    </customSheetView>
    <customSheetView guid="{B358A58E-8635-4813-99A2-4F1FD4FD075C}" hiddenRows="1" topLeftCell="A5">
      <selection activeCell="B14" sqref="B14"/>
      <pageMargins left="0.7" right="0.7" top="0.75" bottom="0.75" header="0.3" footer="0.3"/>
    </customSheetView>
    <customSheetView guid="{B1E9D3A3-6A2B-4E76-A163-C3C5D3CBC4BC}" hiddenRows="1" topLeftCell="A14">
      <selection activeCell="E13" sqref="E13"/>
      <pageMargins left="0.7" right="0.7" top="0.75" bottom="0.75" header="0.3" footer="0.3"/>
    </customSheetView>
    <customSheetView guid="{F8C4027D-D6CA-4157-8FAE-71E83CC44D4D}" hiddenRows="1" state="hidden" topLeftCell="A7">
      <selection activeCell="G14" sqref="G14"/>
      <pageMargins left="0.7" right="0.7" top="0.75" bottom="0.75" header="0.3" footer="0.3"/>
    </customSheetView>
    <customSheetView guid="{8F1248FC-EA8E-4DC7-8B97-6406CD1514A9}" hiddenRows="1" state="hidden" topLeftCell="A7">
      <selection activeCell="G14" sqref="G14"/>
      <pageMargins left="0.7" right="0.7" top="0.75" bottom="0.75" header="0.3" footer="0.3"/>
    </customSheetView>
  </customSheetViews>
  <mergeCells count="7">
    <mergeCell ref="A27:B27"/>
    <mergeCell ref="A2:J2"/>
    <mergeCell ref="A3:J3"/>
    <mergeCell ref="A4:J4"/>
    <mergeCell ref="A5:J5"/>
    <mergeCell ref="A9:B9"/>
    <mergeCell ref="B23:J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8"/>
  <sheetViews>
    <sheetView topLeftCell="A25" workbookViewId="0">
      <selection activeCell="F18" sqref="F18"/>
    </sheetView>
  </sheetViews>
  <sheetFormatPr defaultRowHeight="12.75" customHeight="1" outlineLevelRow="4" x14ac:dyDescent="0.25"/>
  <cols>
    <col min="1" max="1" width="26.140625" customWidth="1"/>
    <col min="2" max="3" width="10.28515625" customWidth="1"/>
    <col min="4" max="6" width="15.42578125" customWidth="1"/>
    <col min="8" max="8" width="13.140625" customWidth="1"/>
    <col min="9" max="10" width="12.42578125" bestFit="1" customWidth="1"/>
    <col min="11" max="11" width="10.7109375" bestFit="1" customWidth="1"/>
  </cols>
  <sheetData>
    <row r="1" spans="1:11" ht="15" x14ac:dyDescent="0.25">
      <c r="B1" s="169" t="s">
        <v>266</v>
      </c>
      <c r="C1" s="169"/>
      <c r="D1" s="169"/>
      <c r="E1" s="169"/>
      <c r="F1" s="169"/>
      <c r="G1" s="169"/>
      <c r="H1" s="31"/>
      <c r="I1" s="31"/>
      <c r="J1" s="31"/>
      <c r="K1" s="31"/>
    </row>
    <row r="2" spans="1:11" ht="15" x14ac:dyDescent="0.25">
      <c r="B2" s="32" t="s">
        <v>267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5" x14ac:dyDescent="0.25">
      <c r="B3" s="53"/>
      <c r="C3" s="54"/>
      <c r="D3" s="54"/>
      <c r="E3" s="54"/>
      <c r="F3" s="54"/>
      <c r="G3" s="54"/>
      <c r="H3" s="54"/>
      <c r="I3" s="54"/>
      <c r="J3" s="54"/>
      <c r="K3" s="54"/>
    </row>
    <row r="4" spans="1:11" ht="15" x14ac:dyDescent="0.25">
      <c r="B4" s="53" t="s">
        <v>287</v>
      </c>
      <c r="C4" s="54"/>
      <c r="D4" s="54"/>
      <c r="E4" s="54"/>
      <c r="F4" s="55"/>
      <c r="G4" s="54"/>
      <c r="H4" s="55"/>
      <c r="I4" s="55"/>
      <c r="J4" s="54"/>
      <c r="K4" s="54"/>
    </row>
    <row r="5" spans="1:11" ht="15" x14ac:dyDescent="0.25">
      <c r="B5" s="31" t="s">
        <v>288</v>
      </c>
      <c r="C5" s="31"/>
      <c r="D5" s="31"/>
      <c r="E5" s="31"/>
      <c r="F5" s="31"/>
      <c r="G5" s="31"/>
      <c r="H5" s="31"/>
      <c r="I5" s="31"/>
      <c r="J5" s="31"/>
      <c r="K5" s="31"/>
    </row>
    <row r="6" spans="1:11" ht="15" x14ac:dyDescent="0.25">
      <c r="B6" s="170"/>
      <c r="C6" s="171"/>
      <c r="D6" s="171"/>
      <c r="E6" s="171"/>
      <c r="F6" s="171"/>
      <c r="G6" s="171"/>
      <c r="H6" s="171"/>
      <c r="I6" s="171"/>
      <c r="J6" s="33"/>
      <c r="K6" s="33"/>
    </row>
    <row r="7" spans="1:11" ht="15" x14ac:dyDescent="0.25">
      <c r="B7" s="170" t="s">
        <v>268</v>
      </c>
      <c r="C7" s="171"/>
      <c r="D7" s="171"/>
      <c r="E7" s="171"/>
      <c r="F7" s="171"/>
      <c r="G7" s="171"/>
      <c r="H7" s="171"/>
    </row>
    <row r="8" spans="1:11" ht="15" x14ac:dyDescent="0.25">
      <c r="B8" s="170" t="s">
        <v>269</v>
      </c>
      <c r="C8" s="171"/>
      <c r="D8" s="171"/>
      <c r="E8" s="171"/>
      <c r="F8" s="171"/>
      <c r="G8" s="171"/>
      <c r="H8" s="171"/>
    </row>
    <row r="9" spans="1:11" ht="15" x14ac:dyDescent="0.25">
      <c r="B9" s="170"/>
      <c r="C9" s="171"/>
      <c r="D9" s="171"/>
      <c r="E9" s="171"/>
      <c r="F9" s="171"/>
      <c r="G9" s="171"/>
      <c r="H9" s="171"/>
    </row>
    <row r="10" spans="1:11" ht="15" x14ac:dyDescent="0.25">
      <c r="B10" s="34" t="s">
        <v>275</v>
      </c>
      <c r="C10" s="34"/>
      <c r="D10" s="34"/>
      <c r="E10" s="34"/>
      <c r="F10" s="34"/>
      <c r="G10" s="34"/>
      <c r="H10" s="34"/>
      <c r="I10" s="34"/>
      <c r="J10" s="31"/>
      <c r="K10" s="31"/>
    </row>
    <row r="11" spans="1:11" ht="21" x14ac:dyDescent="0.25">
      <c r="B11" s="35" t="s">
        <v>270</v>
      </c>
      <c r="C11" s="35" t="s">
        <v>271</v>
      </c>
      <c r="D11" s="35" t="s">
        <v>289</v>
      </c>
      <c r="E11" s="35" t="s">
        <v>272</v>
      </c>
      <c r="F11" s="35" t="s">
        <v>290</v>
      </c>
      <c r="H11" s="111"/>
      <c r="I11" s="112"/>
      <c r="J11" s="112"/>
      <c r="K11" s="112"/>
    </row>
    <row r="12" spans="1:11" ht="15" x14ac:dyDescent="0.25">
      <c r="B12" s="36" t="s">
        <v>273</v>
      </c>
      <c r="C12" s="37"/>
      <c r="D12" s="41">
        <v>37395500.799999997</v>
      </c>
      <c r="E12" s="41">
        <v>4887571</v>
      </c>
      <c r="F12" s="41">
        <v>8695148.8000000007</v>
      </c>
      <c r="H12" s="111"/>
      <c r="I12" s="112"/>
      <c r="J12" s="112"/>
      <c r="K12" s="112"/>
    </row>
    <row r="13" spans="1:11" ht="15" x14ac:dyDescent="0.25">
      <c r="A13" t="str">
        <f>CONCATENATE(B13,C13)</f>
        <v>0100</v>
      </c>
      <c r="B13" s="38" t="s">
        <v>6</v>
      </c>
      <c r="C13" s="39"/>
      <c r="D13" s="42">
        <v>3905346.3</v>
      </c>
      <c r="E13" s="42">
        <v>581944.19999999995</v>
      </c>
      <c r="F13" s="42">
        <v>973778.2</v>
      </c>
      <c r="H13" s="111"/>
      <c r="I13" s="112"/>
      <c r="J13" s="112"/>
      <c r="K13" s="112"/>
    </row>
    <row r="14" spans="1:11" ht="15" outlineLevel="1" x14ac:dyDescent="0.25">
      <c r="A14" t="str">
        <f t="shared" ref="A14:A77" si="0">CONCATENATE(B14,C14)</f>
        <v>0102</v>
      </c>
      <c r="B14" s="38" t="s">
        <v>7</v>
      </c>
      <c r="C14" s="39"/>
      <c r="D14" s="42">
        <v>13974.5</v>
      </c>
      <c r="E14" s="42">
        <v>4861.1000000000004</v>
      </c>
      <c r="F14" s="42">
        <v>6486.4</v>
      </c>
      <c r="H14" s="111"/>
      <c r="I14" s="112"/>
      <c r="J14" s="112"/>
      <c r="K14" s="112"/>
    </row>
    <row r="15" spans="1:11" ht="15" outlineLevel="2" x14ac:dyDescent="0.25">
      <c r="A15" t="str">
        <f t="shared" si="0"/>
        <v>0102100</v>
      </c>
      <c r="B15" s="38" t="s">
        <v>7</v>
      </c>
      <c r="C15" s="39" t="s">
        <v>8</v>
      </c>
      <c r="D15" s="42">
        <v>13974.5</v>
      </c>
      <c r="E15" s="42">
        <v>4861.1000000000004</v>
      </c>
      <c r="F15" s="42">
        <v>6486.4</v>
      </c>
      <c r="H15" s="111"/>
      <c r="I15" s="112"/>
      <c r="J15" s="112"/>
      <c r="K15" s="112"/>
    </row>
    <row r="16" spans="1:11" ht="15" outlineLevel="3" x14ac:dyDescent="0.25">
      <c r="A16" t="str">
        <f t="shared" si="0"/>
        <v>0102120</v>
      </c>
      <c r="B16" s="38" t="s">
        <v>7</v>
      </c>
      <c r="C16" s="39" t="s">
        <v>9</v>
      </c>
      <c r="D16" s="42">
        <v>13974.5</v>
      </c>
      <c r="E16" s="42">
        <v>4861.1000000000004</v>
      </c>
      <c r="F16" s="42">
        <v>6486.4</v>
      </c>
      <c r="H16" s="111"/>
      <c r="I16" s="112"/>
      <c r="J16" s="112"/>
      <c r="K16" s="112"/>
    </row>
    <row r="17" spans="1:11" ht="15" outlineLevel="4" x14ac:dyDescent="0.25">
      <c r="A17" t="str">
        <f t="shared" si="0"/>
        <v>0102121</v>
      </c>
      <c r="B17" s="40" t="s">
        <v>7</v>
      </c>
      <c r="C17" s="40" t="s">
        <v>10</v>
      </c>
      <c r="D17" s="43">
        <v>11767.6</v>
      </c>
      <c r="E17" s="43">
        <v>4363.7</v>
      </c>
      <c r="F17" s="43">
        <v>5445.6</v>
      </c>
      <c r="H17" s="111"/>
      <c r="I17" s="112"/>
      <c r="J17" s="112"/>
      <c r="K17" s="112"/>
    </row>
    <row r="18" spans="1:11" ht="15" outlineLevel="4" x14ac:dyDescent="0.25">
      <c r="A18" t="str">
        <f t="shared" si="0"/>
        <v>0102122</v>
      </c>
      <c r="B18" s="40" t="s">
        <v>7</v>
      </c>
      <c r="C18" s="40" t="s">
        <v>11</v>
      </c>
      <c r="D18" s="43">
        <v>120.8</v>
      </c>
      <c r="E18" s="43">
        <v>0</v>
      </c>
      <c r="F18" s="43">
        <v>120.8</v>
      </c>
      <c r="H18" s="111"/>
      <c r="I18" s="112"/>
      <c r="J18" s="112"/>
      <c r="K18" s="112"/>
    </row>
    <row r="19" spans="1:11" ht="15" outlineLevel="4" x14ac:dyDescent="0.25">
      <c r="A19" t="str">
        <f t="shared" si="0"/>
        <v>0102129</v>
      </c>
      <c r="B19" s="40" t="s">
        <v>7</v>
      </c>
      <c r="C19" s="40" t="s">
        <v>156</v>
      </c>
      <c r="D19" s="43">
        <v>2086.1</v>
      </c>
      <c r="E19" s="43">
        <v>497.3</v>
      </c>
      <c r="F19" s="43">
        <v>920</v>
      </c>
      <c r="H19" s="111"/>
      <c r="I19" s="112"/>
      <c r="J19" s="112"/>
      <c r="K19" s="112"/>
    </row>
    <row r="20" spans="1:11" ht="15" outlineLevel="1" x14ac:dyDescent="0.25">
      <c r="A20" t="str">
        <f t="shared" si="0"/>
        <v>0103</v>
      </c>
      <c r="B20" s="38" t="s">
        <v>12</v>
      </c>
      <c r="C20" s="39"/>
      <c r="D20" s="42">
        <v>163510.6</v>
      </c>
      <c r="E20" s="42">
        <v>25129</v>
      </c>
      <c r="F20" s="42">
        <v>42256.5</v>
      </c>
      <c r="H20" s="111"/>
      <c r="I20" s="112"/>
      <c r="J20" s="112"/>
      <c r="K20" s="112"/>
    </row>
    <row r="21" spans="1:11" ht="15" outlineLevel="2" x14ac:dyDescent="0.25">
      <c r="A21" t="str">
        <f t="shared" si="0"/>
        <v>0103100</v>
      </c>
      <c r="B21" s="38" t="s">
        <v>12</v>
      </c>
      <c r="C21" s="39" t="s">
        <v>8</v>
      </c>
      <c r="D21" s="42">
        <v>148083.79999999999</v>
      </c>
      <c r="E21" s="42">
        <v>23510.7</v>
      </c>
      <c r="F21" s="42">
        <v>37813.9</v>
      </c>
      <c r="H21" s="111"/>
      <c r="I21" s="112"/>
      <c r="J21" s="112"/>
      <c r="K21" s="112"/>
    </row>
    <row r="22" spans="1:11" ht="15" outlineLevel="3" x14ac:dyDescent="0.25">
      <c r="A22" t="str">
        <f t="shared" si="0"/>
        <v>0103120</v>
      </c>
      <c r="B22" s="38" t="s">
        <v>12</v>
      </c>
      <c r="C22" s="39" t="s">
        <v>9</v>
      </c>
      <c r="D22" s="42">
        <v>148083.79999999999</v>
      </c>
      <c r="E22" s="42">
        <v>23510.7</v>
      </c>
      <c r="F22" s="42">
        <v>37813.9</v>
      </c>
      <c r="H22" s="111"/>
      <c r="I22" s="112"/>
      <c r="J22" s="112"/>
      <c r="K22" s="112"/>
    </row>
    <row r="23" spans="1:11" ht="15" outlineLevel="4" x14ac:dyDescent="0.25">
      <c r="A23" t="str">
        <f t="shared" si="0"/>
        <v>0103121</v>
      </c>
      <c r="B23" s="40" t="s">
        <v>12</v>
      </c>
      <c r="C23" s="40" t="s">
        <v>10</v>
      </c>
      <c r="D23" s="43">
        <v>116290.6</v>
      </c>
      <c r="E23" s="43">
        <v>18314.900000000001</v>
      </c>
      <c r="F23" s="43">
        <v>27826.400000000001</v>
      </c>
      <c r="H23" s="111"/>
      <c r="I23" s="112"/>
      <c r="J23" s="112"/>
      <c r="K23" s="112"/>
    </row>
    <row r="24" spans="1:11" ht="15" outlineLevel="4" x14ac:dyDescent="0.25">
      <c r="A24" t="str">
        <f t="shared" si="0"/>
        <v>0103122</v>
      </c>
      <c r="B24" s="40" t="s">
        <v>12</v>
      </c>
      <c r="C24" s="40" t="s">
        <v>11</v>
      </c>
      <c r="D24" s="43">
        <v>4952.1000000000004</v>
      </c>
      <c r="E24" s="43">
        <v>362.6</v>
      </c>
      <c r="F24" s="43">
        <v>1521.9</v>
      </c>
      <c r="H24" s="111"/>
      <c r="I24" s="112"/>
      <c r="J24" s="112"/>
      <c r="K24" s="112"/>
    </row>
    <row r="25" spans="1:11" ht="15" outlineLevel="4" x14ac:dyDescent="0.25">
      <c r="A25" t="str">
        <f t="shared" si="0"/>
        <v>0103123</v>
      </c>
      <c r="B25" s="40" t="s">
        <v>12</v>
      </c>
      <c r="C25" s="40" t="s">
        <v>172</v>
      </c>
      <c r="D25" s="43">
        <v>214</v>
      </c>
      <c r="E25" s="43">
        <v>0</v>
      </c>
      <c r="F25" s="43">
        <v>60</v>
      </c>
      <c r="H25" s="111"/>
      <c r="I25" s="112"/>
      <c r="J25" s="112"/>
      <c r="K25" s="112"/>
    </row>
    <row r="26" spans="1:11" ht="15" outlineLevel="4" x14ac:dyDescent="0.25">
      <c r="A26" t="str">
        <f t="shared" si="0"/>
        <v>0103129</v>
      </c>
      <c r="B26" s="40" t="s">
        <v>12</v>
      </c>
      <c r="C26" s="40" t="s">
        <v>156</v>
      </c>
      <c r="D26" s="43">
        <v>26627.1</v>
      </c>
      <c r="E26" s="43">
        <v>4833.2</v>
      </c>
      <c r="F26" s="43">
        <v>8405.6</v>
      </c>
      <c r="H26" s="111"/>
      <c r="I26" s="112"/>
      <c r="J26" s="112"/>
      <c r="K26" s="112"/>
    </row>
    <row r="27" spans="1:11" ht="15" outlineLevel="2" x14ac:dyDescent="0.25">
      <c r="A27" t="str">
        <f t="shared" si="0"/>
        <v>0103200</v>
      </c>
      <c r="B27" s="38" t="s">
        <v>12</v>
      </c>
      <c r="C27" s="39" t="s">
        <v>13</v>
      </c>
      <c r="D27" s="42">
        <v>15337.4</v>
      </c>
      <c r="E27" s="42">
        <v>1618.3</v>
      </c>
      <c r="F27" s="42">
        <v>4353.2</v>
      </c>
      <c r="H27" s="111"/>
      <c r="I27" s="112"/>
      <c r="J27" s="112"/>
      <c r="K27" s="112"/>
    </row>
    <row r="28" spans="1:11" ht="15" outlineLevel="3" x14ac:dyDescent="0.25">
      <c r="A28" t="str">
        <f t="shared" si="0"/>
        <v>0103240</v>
      </c>
      <c r="B28" s="38" t="s">
        <v>12</v>
      </c>
      <c r="C28" s="39" t="s">
        <v>14</v>
      </c>
      <c r="D28" s="42">
        <v>15337.4</v>
      </c>
      <c r="E28" s="42">
        <v>1618.3</v>
      </c>
      <c r="F28" s="42">
        <v>4353.2</v>
      </c>
      <c r="H28" s="111"/>
      <c r="I28" s="112"/>
      <c r="J28" s="112"/>
      <c r="K28" s="112"/>
    </row>
    <row r="29" spans="1:11" ht="15" outlineLevel="4" x14ac:dyDescent="0.25">
      <c r="A29" t="str">
        <f t="shared" si="0"/>
        <v>0103244</v>
      </c>
      <c r="B29" s="40" t="s">
        <v>12</v>
      </c>
      <c r="C29" s="40" t="s">
        <v>15</v>
      </c>
      <c r="D29" s="43">
        <v>15337.4</v>
      </c>
      <c r="E29" s="43">
        <v>1618.3</v>
      </c>
      <c r="F29" s="43">
        <v>4353.2</v>
      </c>
      <c r="H29" s="111"/>
      <c r="I29" s="112"/>
      <c r="J29" s="112"/>
      <c r="K29" s="112"/>
    </row>
    <row r="30" spans="1:11" ht="15" outlineLevel="2" x14ac:dyDescent="0.25">
      <c r="A30" t="str">
        <f t="shared" si="0"/>
        <v>0103300</v>
      </c>
      <c r="B30" s="38" t="s">
        <v>12</v>
      </c>
      <c r="C30" s="39" t="s">
        <v>46</v>
      </c>
      <c r="D30" s="42">
        <v>89.4</v>
      </c>
      <c r="E30" s="42">
        <v>0</v>
      </c>
      <c r="F30" s="42">
        <v>89.4</v>
      </c>
      <c r="H30" s="111"/>
      <c r="I30" s="112"/>
      <c r="J30" s="112"/>
      <c r="K30" s="112"/>
    </row>
    <row r="31" spans="1:11" ht="15" outlineLevel="3" x14ac:dyDescent="0.25">
      <c r="A31" t="str">
        <f t="shared" si="0"/>
        <v>0103320</v>
      </c>
      <c r="B31" s="38" t="s">
        <v>12</v>
      </c>
      <c r="C31" s="39" t="s">
        <v>54</v>
      </c>
      <c r="D31" s="42">
        <v>89.4</v>
      </c>
      <c r="E31" s="42">
        <v>0</v>
      </c>
      <c r="F31" s="42">
        <v>89.4</v>
      </c>
      <c r="H31" s="111"/>
      <c r="I31" s="112"/>
      <c r="J31" s="112"/>
      <c r="K31" s="112"/>
    </row>
    <row r="32" spans="1:11" ht="15" outlineLevel="4" x14ac:dyDescent="0.25">
      <c r="A32" t="str">
        <f t="shared" si="0"/>
        <v>0103321</v>
      </c>
      <c r="B32" s="40" t="s">
        <v>12</v>
      </c>
      <c r="C32" s="40" t="s">
        <v>55</v>
      </c>
      <c r="D32" s="43">
        <v>89.4</v>
      </c>
      <c r="E32" s="43">
        <v>0</v>
      </c>
      <c r="F32" s="43">
        <v>89.4</v>
      </c>
      <c r="H32" s="111"/>
      <c r="I32" s="112"/>
      <c r="J32" s="112"/>
      <c r="K32" s="112"/>
    </row>
    <row r="33" spans="1:11" ht="15" outlineLevel="1" x14ac:dyDescent="0.25">
      <c r="A33" t="str">
        <f t="shared" si="0"/>
        <v>0104</v>
      </c>
      <c r="B33" s="38" t="s">
        <v>16</v>
      </c>
      <c r="C33" s="39"/>
      <c r="D33" s="42">
        <v>1198694.3999999999</v>
      </c>
      <c r="E33" s="42">
        <v>199644.79999999999</v>
      </c>
      <c r="F33" s="42">
        <v>381756.2</v>
      </c>
      <c r="H33" s="111"/>
      <c r="I33" s="112"/>
      <c r="J33" s="112"/>
      <c r="K33" s="112"/>
    </row>
    <row r="34" spans="1:11" ht="15" outlineLevel="2" x14ac:dyDescent="0.25">
      <c r="A34" t="str">
        <f t="shared" si="0"/>
        <v>0104100</v>
      </c>
      <c r="B34" s="38" t="s">
        <v>16</v>
      </c>
      <c r="C34" s="39" t="s">
        <v>8</v>
      </c>
      <c r="D34" s="42">
        <v>1039524.1</v>
      </c>
      <c r="E34" s="42">
        <v>179216</v>
      </c>
      <c r="F34" s="42">
        <v>319808.7</v>
      </c>
      <c r="H34" s="111"/>
      <c r="I34" s="112"/>
      <c r="J34" s="112"/>
      <c r="K34" s="112"/>
    </row>
    <row r="35" spans="1:11" ht="15" outlineLevel="3" x14ac:dyDescent="0.25">
      <c r="A35" t="str">
        <f t="shared" si="0"/>
        <v>0104120</v>
      </c>
      <c r="B35" s="38" t="s">
        <v>16</v>
      </c>
      <c r="C35" s="39" t="s">
        <v>9</v>
      </c>
      <c r="D35" s="42">
        <v>1039524.1</v>
      </c>
      <c r="E35" s="42">
        <v>179216</v>
      </c>
      <c r="F35" s="42">
        <v>319808.7</v>
      </c>
      <c r="H35" s="111"/>
      <c r="I35" s="112"/>
      <c r="J35" s="112"/>
      <c r="K35" s="112"/>
    </row>
    <row r="36" spans="1:11" ht="15" outlineLevel="4" x14ac:dyDescent="0.25">
      <c r="A36" t="str">
        <f t="shared" si="0"/>
        <v>0104121</v>
      </c>
      <c r="B36" s="40" t="s">
        <v>16</v>
      </c>
      <c r="C36" s="40" t="s">
        <v>10</v>
      </c>
      <c r="D36" s="43">
        <v>804864.3</v>
      </c>
      <c r="E36" s="43">
        <v>140091</v>
      </c>
      <c r="F36" s="43">
        <v>245266.9</v>
      </c>
      <c r="H36" s="111"/>
      <c r="I36" s="112"/>
      <c r="J36" s="112"/>
      <c r="K36" s="112"/>
    </row>
    <row r="37" spans="1:11" ht="15" outlineLevel="4" x14ac:dyDescent="0.25">
      <c r="A37" t="str">
        <f t="shared" si="0"/>
        <v>0104122</v>
      </c>
      <c r="B37" s="40" t="s">
        <v>16</v>
      </c>
      <c r="C37" s="40" t="s">
        <v>11</v>
      </c>
      <c r="D37" s="43">
        <v>27699.1</v>
      </c>
      <c r="E37" s="43">
        <v>2897.4</v>
      </c>
      <c r="F37" s="43">
        <v>14267.7</v>
      </c>
      <c r="H37" s="111"/>
      <c r="I37" s="112"/>
      <c r="J37" s="112"/>
      <c r="K37" s="112"/>
    </row>
    <row r="38" spans="1:11" ht="15" outlineLevel="4" x14ac:dyDescent="0.25">
      <c r="A38" t="str">
        <f t="shared" si="0"/>
        <v>0104129</v>
      </c>
      <c r="B38" s="40" t="s">
        <v>16</v>
      </c>
      <c r="C38" s="40" t="s">
        <v>156</v>
      </c>
      <c r="D38" s="43">
        <v>206960.7</v>
      </c>
      <c r="E38" s="43">
        <v>36227.5</v>
      </c>
      <c r="F38" s="43">
        <v>60274.1</v>
      </c>
      <c r="H38" s="111"/>
      <c r="I38" s="112"/>
      <c r="J38" s="112"/>
      <c r="K38" s="112"/>
    </row>
    <row r="39" spans="1:11" ht="15" outlineLevel="2" x14ac:dyDescent="0.25">
      <c r="A39" t="str">
        <f t="shared" si="0"/>
        <v>0104200</v>
      </c>
      <c r="B39" s="38" t="s">
        <v>16</v>
      </c>
      <c r="C39" s="39" t="s">
        <v>13</v>
      </c>
      <c r="D39" s="42">
        <v>153304.5</v>
      </c>
      <c r="E39" s="42">
        <v>18580.8</v>
      </c>
      <c r="F39" s="42">
        <v>58850.3</v>
      </c>
      <c r="H39" s="111"/>
      <c r="I39" s="112"/>
      <c r="J39" s="112"/>
      <c r="K39" s="112"/>
    </row>
    <row r="40" spans="1:11" ht="15" outlineLevel="3" x14ac:dyDescent="0.25">
      <c r="A40" t="str">
        <f t="shared" si="0"/>
        <v>0104240</v>
      </c>
      <c r="B40" s="38" t="s">
        <v>16</v>
      </c>
      <c r="C40" s="39" t="s">
        <v>14</v>
      </c>
      <c r="D40" s="42">
        <v>153304.5</v>
      </c>
      <c r="E40" s="42">
        <v>18580.8</v>
      </c>
      <c r="F40" s="42">
        <v>58850.3</v>
      </c>
      <c r="H40" s="111"/>
      <c r="I40" s="112"/>
      <c r="J40" s="112"/>
      <c r="K40" s="112"/>
    </row>
    <row r="41" spans="1:11" ht="15" outlineLevel="4" x14ac:dyDescent="0.25">
      <c r="A41" t="str">
        <f t="shared" si="0"/>
        <v>0104243</v>
      </c>
      <c r="B41" s="40" t="s">
        <v>16</v>
      </c>
      <c r="C41" s="40" t="s">
        <v>17</v>
      </c>
      <c r="D41" s="43">
        <v>13561.9</v>
      </c>
      <c r="E41" s="43">
        <v>0</v>
      </c>
      <c r="F41" s="43">
        <v>1402.9</v>
      </c>
      <c r="H41" s="111"/>
      <c r="I41" s="112"/>
      <c r="J41" s="112"/>
      <c r="K41" s="112"/>
    </row>
    <row r="42" spans="1:11" ht="15" outlineLevel="4" x14ac:dyDescent="0.25">
      <c r="A42" t="str">
        <f t="shared" si="0"/>
        <v>0104244</v>
      </c>
      <c r="B42" s="40" t="s">
        <v>16</v>
      </c>
      <c r="C42" s="40" t="s">
        <v>15</v>
      </c>
      <c r="D42" s="43">
        <v>129822.2</v>
      </c>
      <c r="E42" s="43">
        <v>16601.599999999999</v>
      </c>
      <c r="F42" s="43">
        <v>54906.1</v>
      </c>
      <c r="H42" s="111"/>
      <c r="I42" s="112"/>
      <c r="J42" s="112"/>
      <c r="K42" s="112"/>
    </row>
    <row r="43" spans="1:11" ht="15" outlineLevel="4" x14ac:dyDescent="0.25">
      <c r="A43" t="str">
        <f t="shared" si="0"/>
        <v>0104247</v>
      </c>
      <c r="B43" s="40" t="s">
        <v>16</v>
      </c>
      <c r="C43" s="40" t="s">
        <v>193</v>
      </c>
      <c r="D43" s="43">
        <v>9920.4</v>
      </c>
      <c r="E43" s="43">
        <v>1979.2</v>
      </c>
      <c r="F43" s="43">
        <v>2541.3000000000002</v>
      </c>
      <c r="H43" s="111"/>
      <c r="I43" s="112"/>
      <c r="J43" s="112"/>
      <c r="K43" s="112"/>
    </row>
    <row r="44" spans="1:11" ht="15" outlineLevel="2" x14ac:dyDescent="0.25">
      <c r="A44" t="str">
        <f t="shared" si="0"/>
        <v>0104300</v>
      </c>
      <c r="B44" s="38" t="s">
        <v>16</v>
      </c>
      <c r="C44" s="39" t="s">
        <v>46</v>
      </c>
      <c r="D44" s="42">
        <v>2396.6999999999998</v>
      </c>
      <c r="E44" s="42">
        <v>163.9</v>
      </c>
      <c r="F44" s="42">
        <v>963</v>
      </c>
      <c r="H44" s="111"/>
      <c r="I44" s="112"/>
      <c r="J44" s="112"/>
      <c r="K44" s="112"/>
    </row>
    <row r="45" spans="1:11" ht="15" outlineLevel="3" x14ac:dyDescent="0.25">
      <c r="A45" t="str">
        <f t="shared" si="0"/>
        <v>0104320</v>
      </c>
      <c r="B45" s="38" t="s">
        <v>16</v>
      </c>
      <c r="C45" s="39" t="s">
        <v>54</v>
      </c>
      <c r="D45" s="42">
        <v>1186.7</v>
      </c>
      <c r="E45" s="42">
        <v>153.9</v>
      </c>
      <c r="F45" s="42">
        <v>583</v>
      </c>
      <c r="H45" s="111"/>
      <c r="I45" s="112"/>
      <c r="J45" s="112"/>
      <c r="K45" s="112"/>
    </row>
    <row r="46" spans="1:11" ht="15" outlineLevel="4" x14ac:dyDescent="0.25">
      <c r="A46" t="str">
        <f t="shared" si="0"/>
        <v>0104321</v>
      </c>
      <c r="B46" s="40" t="s">
        <v>16</v>
      </c>
      <c r="C46" s="40" t="s">
        <v>55</v>
      </c>
      <c r="D46" s="43">
        <v>1186.7</v>
      </c>
      <c r="E46" s="43">
        <v>153.9</v>
      </c>
      <c r="F46" s="43">
        <v>583</v>
      </c>
      <c r="H46" s="111"/>
      <c r="I46" s="112"/>
      <c r="J46" s="112"/>
      <c r="K46" s="112"/>
    </row>
    <row r="47" spans="1:11" ht="15" outlineLevel="3" x14ac:dyDescent="0.25">
      <c r="A47" t="str">
        <f t="shared" si="0"/>
        <v>0104350</v>
      </c>
      <c r="B47" s="38" t="s">
        <v>16</v>
      </c>
      <c r="C47" s="39" t="s">
        <v>173</v>
      </c>
      <c r="D47" s="42">
        <v>1210</v>
      </c>
      <c r="E47" s="42">
        <v>10</v>
      </c>
      <c r="F47" s="42">
        <v>380</v>
      </c>
      <c r="H47" s="111"/>
      <c r="I47" s="112"/>
      <c r="J47" s="112"/>
      <c r="K47" s="112"/>
    </row>
    <row r="48" spans="1:11" ht="15" outlineLevel="4" x14ac:dyDescent="0.25">
      <c r="A48" t="str">
        <f t="shared" si="0"/>
        <v>0104350</v>
      </c>
      <c r="B48" s="40" t="s">
        <v>16</v>
      </c>
      <c r="C48" s="40" t="s">
        <v>173</v>
      </c>
      <c r="D48" s="43">
        <v>1210</v>
      </c>
      <c r="E48" s="43">
        <v>10</v>
      </c>
      <c r="F48" s="43">
        <v>380</v>
      </c>
      <c r="H48" s="111"/>
      <c r="I48" s="112"/>
      <c r="J48" s="112"/>
      <c r="K48" s="112"/>
    </row>
    <row r="49" spans="1:11" ht="15" outlineLevel="2" x14ac:dyDescent="0.25">
      <c r="A49" t="str">
        <f t="shared" si="0"/>
        <v>0104800</v>
      </c>
      <c r="B49" s="38" t="s">
        <v>16</v>
      </c>
      <c r="C49" s="39" t="s">
        <v>20</v>
      </c>
      <c r="D49" s="42">
        <v>3469.1</v>
      </c>
      <c r="E49" s="42">
        <v>1684.1</v>
      </c>
      <c r="F49" s="42">
        <v>2134.1999999999998</v>
      </c>
      <c r="H49" s="111"/>
      <c r="I49" s="112"/>
      <c r="J49" s="112"/>
      <c r="K49" s="112"/>
    </row>
    <row r="50" spans="1:11" ht="15" outlineLevel="3" x14ac:dyDescent="0.25">
      <c r="A50" t="str">
        <f t="shared" si="0"/>
        <v>0104850</v>
      </c>
      <c r="B50" s="38" t="s">
        <v>16</v>
      </c>
      <c r="C50" s="39" t="s">
        <v>166</v>
      </c>
      <c r="D50" s="42">
        <v>3469.1</v>
      </c>
      <c r="E50" s="42">
        <v>1684.1</v>
      </c>
      <c r="F50" s="42">
        <v>2134.1999999999998</v>
      </c>
      <c r="H50" s="111"/>
      <c r="I50" s="112"/>
      <c r="J50" s="112"/>
      <c r="K50" s="112"/>
    </row>
    <row r="51" spans="1:11" ht="15" outlineLevel="4" x14ac:dyDescent="0.25">
      <c r="A51" t="str">
        <f t="shared" si="0"/>
        <v>0104853</v>
      </c>
      <c r="B51" s="40" t="s">
        <v>16</v>
      </c>
      <c r="C51" s="40" t="s">
        <v>167</v>
      </c>
      <c r="D51" s="43">
        <v>3469.1</v>
      </c>
      <c r="E51" s="43">
        <v>1684.1</v>
      </c>
      <c r="F51" s="43">
        <v>2134.1999999999998</v>
      </c>
      <c r="H51" s="111"/>
      <c r="I51" s="112"/>
      <c r="J51" s="112"/>
      <c r="K51" s="112"/>
    </row>
    <row r="52" spans="1:11" ht="15" outlineLevel="1" x14ac:dyDescent="0.25">
      <c r="A52" t="str">
        <f t="shared" si="0"/>
        <v>0105</v>
      </c>
      <c r="B52" s="38" t="s">
        <v>291</v>
      </c>
      <c r="C52" s="39"/>
      <c r="D52" s="42">
        <v>50.4</v>
      </c>
      <c r="E52" s="42">
        <v>0</v>
      </c>
      <c r="F52" s="42">
        <v>0</v>
      </c>
      <c r="H52" s="111"/>
      <c r="I52" s="112"/>
      <c r="J52" s="112"/>
      <c r="K52" s="112"/>
    </row>
    <row r="53" spans="1:11" ht="15" outlineLevel="2" x14ac:dyDescent="0.25">
      <c r="A53" t="str">
        <f t="shared" si="0"/>
        <v>0105200</v>
      </c>
      <c r="B53" s="38" t="s">
        <v>291</v>
      </c>
      <c r="C53" s="39" t="s">
        <v>13</v>
      </c>
      <c r="D53" s="42">
        <v>50.4</v>
      </c>
      <c r="E53" s="42">
        <v>0</v>
      </c>
      <c r="F53" s="42">
        <v>0</v>
      </c>
      <c r="H53" s="111"/>
      <c r="I53" s="112"/>
      <c r="J53" s="112"/>
      <c r="K53" s="112"/>
    </row>
    <row r="54" spans="1:11" ht="15" outlineLevel="3" x14ac:dyDescent="0.25">
      <c r="A54" t="str">
        <f t="shared" si="0"/>
        <v>0105240</v>
      </c>
      <c r="B54" s="38" t="s">
        <v>291</v>
      </c>
      <c r="C54" s="39" t="s">
        <v>14</v>
      </c>
      <c r="D54" s="42">
        <v>50.4</v>
      </c>
      <c r="E54" s="42">
        <v>0</v>
      </c>
      <c r="F54" s="42">
        <v>0</v>
      </c>
      <c r="H54" s="111"/>
      <c r="I54" s="112"/>
      <c r="J54" s="112"/>
      <c r="K54" s="112"/>
    </row>
    <row r="55" spans="1:11" ht="15" outlineLevel="4" x14ac:dyDescent="0.25">
      <c r="A55" t="str">
        <f t="shared" si="0"/>
        <v>0105244</v>
      </c>
      <c r="B55" s="40" t="s">
        <v>291</v>
      </c>
      <c r="C55" s="40" t="s">
        <v>15</v>
      </c>
      <c r="D55" s="43">
        <v>50.4</v>
      </c>
      <c r="E55" s="43">
        <v>0</v>
      </c>
      <c r="F55" s="43">
        <v>0</v>
      </c>
      <c r="H55" s="111"/>
      <c r="I55" s="112"/>
      <c r="J55" s="112"/>
      <c r="K55" s="112"/>
    </row>
    <row r="56" spans="1:11" ht="15" outlineLevel="1" x14ac:dyDescent="0.25">
      <c r="A56" t="str">
        <f t="shared" si="0"/>
        <v>0106</v>
      </c>
      <c r="B56" s="38" t="s">
        <v>18</v>
      </c>
      <c r="C56" s="39"/>
      <c r="D56" s="42">
        <v>186688.6</v>
      </c>
      <c r="E56" s="42">
        <v>35687.699999999997</v>
      </c>
      <c r="F56" s="42">
        <v>71290.7</v>
      </c>
      <c r="H56" s="111"/>
      <c r="I56" s="112"/>
      <c r="J56" s="112"/>
      <c r="K56" s="112"/>
    </row>
    <row r="57" spans="1:11" ht="15" outlineLevel="2" x14ac:dyDescent="0.25">
      <c r="A57" t="str">
        <f t="shared" si="0"/>
        <v>0106100</v>
      </c>
      <c r="B57" s="38" t="s">
        <v>18</v>
      </c>
      <c r="C57" s="39" t="s">
        <v>8</v>
      </c>
      <c r="D57" s="42">
        <v>147372.70000000001</v>
      </c>
      <c r="E57" s="42">
        <v>34241</v>
      </c>
      <c r="F57" s="42">
        <v>39550.400000000001</v>
      </c>
      <c r="H57" s="111"/>
      <c r="I57" s="112"/>
      <c r="J57" s="112"/>
      <c r="K57" s="112"/>
    </row>
    <row r="58" spans="1:11" ht="15" outlineLevel="3" x14ac:dyDescent="0.25">
      <c r="A58" t="str">
        <f t="shared" si="0"/>
        <v>0106120</v>
      </c>
      <c r="B58" s="38" t="s">
        <v>18</v>
      </c>
      <c r="C58" s="39" t="s">
        <v>9</v>
      </c>
      <c r="D58" s="42">
        <v>147372.70000000001</v>
      </c>
      <c r="E58" s="42">
        <v>34241</v>
      </c>
      <c r="F58" s="42">
        <v>39550.400000000001</v>
      </c>
      <c r="H58" s="111"/>
      <c r="I58" s="112"/>
      <c r="J58" s="112"/>
      <c r="K58" s="112"/>
    </row>
    <row r="59" spans="1:11" ht="15" outlineLevel="4" x14ac:dyDescent="0.25">
      <c r="A59" t="str">
        <f t="shared" si="0"/>
        <v>0106121</v>
      </c>
      <c r="B59" s="40" t="s">
        <v>18</v>
      </c>
      <c r="C59" s="40" t="s">
        <v>10</v>
      </c>
      <c r="D59" s="43">
        <v>113079.5</v>
      </c>
      <c r="E59" s="43">
        <v>26197.200000000001</v>
      </c>
      <c r="F59" s="43">
        <v>29146.1</v>
      </c>
      <c r="H59" s="111"/>
      <c r="I59" s="112"/>
      <c r="J59" s="112"/>
      <c r="K59" s="112"/>
    </row>
    <row r="60" spans="1:11" ht="15" outlineLevel="4" x14ac:dyDescent="0.25">
      <c r="A60" t="str">
        <f t="shared" si="0"/>
        <v>0106122</v>
      </c>
      <c r="B60" s="40" t="s">
        <v>18</v>
      </c>
      <c r="C60" s="40" t="s">
        <v>11</v>
      </c>
      <c r="D60" s="43">
        <v>5037.1000000000004</v>
      </c>
      <c r="E60" s="43">
        <v>844.6</v>
      </c>
      <c r="F60" s="43">
        <v>1783.3</v>
      </c>
      <c r="H60" s="111"/>
      <c r="I60" s="112"/>
      <c r="J60" s="112"/>
      <c r="K60" s="112"/>
    </row>
    <row r="61" spans="1:11" ht="15" outlineLevel="4" x14ac:dyDescent="0.25">
      <c r="A61" t="str">
        <f t="shared" si="0"/>
        <v>0106129</v>
      </c>
      <c r="B61" s="40" t="s">
        <v>18</v>
      </c>
      <c r="C61" s="40" t="s">
        <v>156</v>
      </c>
      <c r="D61" s="43">
        <v>29256.1</v>
      </c>
      <c r="E61" s="43">
        <v>7199.3</v>
      </c>
      <c r="F61" s="43">
        <v>8621</v>
      </c>
    </row>
    <row r="62" spans="1:11" ht="15" outlineLevel="2" x14ac:dyDescent="0.25">
      <c r="A62" t="str">
        <f t="shared" si="0"/>
        <v>0106200</v>
      </c>
      <c r="B62" s="38" t="s">
        <v>18</v>
      </c>
      <c r="C62" s="39" t="s">
        <v>13</v>
      </c>
      <c r="D62" s="42">
        <v>38995.5</v>
      </c>
      <c r="E62" s="42">
        <v>1366.3</v>
      </c>
      <c r="F62" s="42">
        <v>31657.5</v>
      </c>
    </row>
    <row r="63" spans="1:11" ht="15" outlineLevel="3" x14ac:dyDescent="0.25">
      <c r="A63" t="str">
        <f t="shared" si="0"/>
        <v>0106240</v>
      </c>
      <c r="B63" s="38" t="s">
        <v>18</v>
      </c>
      <c r="C63" s="39" t="s">
        <v>14</v>
      </c>
      <c r="D63" s="42">
        <v>38995.5</v>
      </c>
      <c r="E63" s="42">
        <v>1366.3</v>
      </c>
      <c r="F63" s="42">
        <v>31657.5</v>
      </c>
    </row>
    <row r="64" spans="1:11" ht="15" outlineLevel="4" x14ac:dyDescent="0.25">
      <c r="A64" t="str">
        <f t="shared" si="0"/>
        <v>0106243</v>
      </c>
      <c r="B64" s="40" t="s">
        <v>18</v>
      </c>
      <c r="C64" s="40" t="s">
        <v>17</v>
      </c>
      <c r="D64" s="43">
        <v>18605.599999999999</v>
      </c>
      <c r="E64" s="43">
        <v>0</v>
      </c>
      <c r="F64" s="43">
        <v>18605.599999999999</v>
      </c>
    </row>
    <row r="65" spans="1:6" ht="15" outlineLevel="4" x14ac:dyDescent="0.25">
      <c r="A65" t="str">
        <f t="shared" si="0"/>
        <v>0106244</v>
      </c>
      <c r="B65" s="40" t="s">
        <v>18</v>
      </c>
      <c r="C65" s="40" t="s">
        <v>15</v>
      </c>
      <c r="D65" s="43">
        <v>19634.7</v>
      </c>
      <c r="E65" s="43">
        <v>1178.5</v>
      </c>
      <c r="F65" s="43">
        <v>12823.7</v>
      </c>
    </row>
    <row r="66" spans="1:6" ht="15" outlineLevel="4" x14ac:dyDescent="0.25">
      <c r="A66" t="str">
        <f t="shared" si="0"/>
        <v>0106247</v>
      </c>
      <c r="B66" s="40" t="s">
        <v>18</v>
      </c>
      <c r="C66" s="40" t="s">
        <v>193</v>
      </c>
      <c r="D66" s="43">
        <v>755.2</v>
      </c>
      <c r="E66" s="43">
        <v>187.8</v>
      </c>
      <c r="F66" s="43">
        <v>228.2</v>
      </c>
    </row>
    <row r="67" spans="1:6" ht="15" outlineLevel="2" x14ac:dyDescent="0.25">
      <c r="A67" t="str">
        <f t="shared" si="0"/>
        <v>0106300</v>
      </c>
      <c r="B67" s="38" t="s">
        <v>18</v>
      </c>
      <c r="C67" s="39" t="s">
        <v>46</v>
      </c>
      <c r="D67" s="42">
        <v>255</v>
      </c>
      <c r="E67" s="42">
        <v>17.399999999999999</v>
      </c>
      <c r="F67" s="42">
        <v>17.399999999999999</v>
      </c>
    </row>
    <row r="68" spans="1:6" ht="15" outlineLevel="3" x14ac:dyDescent="0.25">
      <c r="A68" t="str">
        <f t="shared" si="0"/>
        <v>0106320</v>
      </c>
      <c r="B68" s="38" t="s">
        <v>18</v>
      </c>
      <c r="C68" s="39" t="s">
        <v>54</v>
      </c>
      <c r="D68" s="42">
        <v>255</v>
      </c>
      <c r="E68" s="42">
        <v>17.399999999999999</v>
      </c>
      <c r="F68" s="42">
        <v>17.399999999999999</v>
      </c>
    </row>
    <row r="69" spans="1:6" ht="15" outlineLevel="4" x14ac:dyDescent="0.25">
      <c r="A69" t="str">
        <f t="shared" si="0"/>
        <v>0106321</v>
      </c>
      <c r="B69" s="40" t="s">
        <v>18</v>
      </c>
      <c r="C69" s="40" t="s">
        <v>55</v>
      </c>
      <c r="D69" s="43">
        <v>255</v>
      </c>
      <c r="E69" s="43">
        <v>17.399999999999999</v>
      </c>
      <c r="F69" s="43">
        <v>17.399999999999999</v>
      </c>
    </row>
    <row r="70" spans="1:6" ht="15" outlineLevel="2" x14ac:dyDescent="0.25">
      <c r="A70" t="str">
        <f t="shared" si="0"/>
        <v>0106800</v>
      </c>
      <c r="B70" s="38" t="s">
        <v>18</v>
      </c>
      <c r="C70" s="39" t="s">
        <v>20</v>
      </c>
      <c r="D70" s="42">
        <v>65.400000000000006</v>
      </c>
      <c r="E70" s="42">
        <v>63</v>
      </c>
      <c r="F70" s="42">
        <v>65.400000000000006</v>
      </c>
    </row>
    <row r="71" spans="1:6" ht="15" outlineLevel="3" x14ac:dyDescent="0.25">
      <c r="A71" t="str">
        <f t="shared" si="0"/>
        <v>0106850</v>
      </c>
      <c r="B71" s="38" t="s">
        <v>18</v>
      </c>
      <c r="C71" s="39" t="s">
        <v>166</v>
      </c>
      <c r="D71" s="42">
        <v>65.400000000000006</v>
      </c>
      <c r="E71" s="42">
        <v>63</v>
      </c>
      <c r="F71" s="42">
        <v>65.400000000000006</v>
      </c>
    </row>
    <row r="72" spans="1:6" ht="15" outlineLevel="4" x14ac:dyDescent="0.25">
      <c r="A72" t="str">
        <f t="shared" si="0"/>
        <v>0106852</v>
      </c>
      <c r="B72" s="40" t="s">
        <v>18</v>
      </c>
      <c r="C72" s="40" t="s">
        <v>170</v>
      </c>
      <c r="D72" s="43">
        <v>2.4</v>
      </c>
      <c r="E72" s="43">
        <v>0</v>
      </c>
      <c r="F72" s="43">
        <v>2.4</v>
      </c>
    </row>
    <row r="73" spans="1:6" ht="15" outlineLevel="4" x14ac:dyDescent="0.25">
      <c r="A73" t="str">
        <f t="shared" si="0"/>
        <v>0106853</v>
      </c>
      <c r="B73" s="40" t="s">
        <v>18</v>
      </c>
      <c r="C73" s="40" t="s">
        <v>167</v>
      </c>
      <c r="D73" s="43">
        <v>63</v>
      </c>
      <c r="E73" s="43">
        <v>63</v>
      </c>
      <c r="F73" s="43">
        <v>63</v>
      </c>
    </row>
    <row r="74" spans="1:6" ht="15" outlineLevel="1" x14ac:dyDescent="0.25">
      <c r="A74" t="str">
        <f t="shared" si="0"/>
        <v>0111</v>
      </c>
      <c r="B74" s="38" t="s">
        <v>19</v>
      </c>
      <c r="C74" s="39"/>
      <c r="D74" s="42">
        <v>39237</v>
      </c>
      <c r="E74" s="42">
        <v>0</v>
      </c>
      <c r="F74" s="42">
        <v>24237</v>
      </c>
    </row>
    <row r="75" spans="1:6" ht="15" outlineLevel="2" x14ac:dyDescent="0.25">
      <c r="A75" t="str">
        <f t="shared" si="0"/>
        <v>0111800</v>
      </c>
      <c r="B75" s="38" t="s">
        <v>19</v>
      </c>
      <c r="C75" s="39" t="s">
        <v>20</v>
      </c>
      <c r="D75" s="42">
        <v>39237</v>
      </c>
      <c r="E75" s="42">
        <v>0</v>
      </c>
      <c r="F75" s="42">
        <v>24237</v>
      </c>
    </row>
    <row r="76" spans="1:6" ht="15" outlineLevel="3" x14ac:dyDescent="0.25">
      <c r="A76" t="str">
        <f t="shared" si="0"/>
        <v>0111870</v>
      </c>
      <c r="B76" s="38" t="s">
        <v>19</v>
      </c>
      <c r="C76" s="39" t="s">
        <v>21</v>
      </c>
      <c r="D76" s="42">
        <v>39237</v>
      </c>
      <c r="E76" s="42">
        <v>0</v>
      </c>
      <c r="F76" s="42">
        <v>24237</v>
      </c>
    </row>
    <row r="77" spans="1:6" ht="15" outlineLevel="4" x14ac:dyDescent="0.25">
      <c r="A77" t="str">
        <f t="shared" si="0"/>
        <v>0111870</v>
      </c>
      <c r="B77" s="40" t="s">
        <v>19</v>
      </c>
      <c r="C77" s="40" t="s">
        <v>21</v>
      </c>
      <c r="D77" s="43">
        <v>39237</v>
      </c>
      <c r="E77" s="43">
        <v>0</v>
      </c>
      <c r="F77" s="43">
        <v>24237</v>
      </c>
    </row>
    <row r="78" spans="1:6" ht="15" outlineLevel="1" x14ac:dyDescent="0.25">
      <c r="A78" t="str">
        <f t="shared" ref="A78:A141" si="1">CONCATENATE(B78,C78)</f>
        <v>0113</v>
      </c>
      <c r="B78" s="38" t="s">
        <v>22</v>
      </c>
      <c r="C78" s="39"/>
      <c r="D78" s="42">
        <v>2303190.7999999998</v>
      </c>
      <c r="E78" s="42">
        <v>316621.7</v>
      </c>
      <c r="F78" s="42">
        <v>447751.4</v>
      </c>
    </row>
    <row r="79" spans="1:6" ht="15" outlineLevel="2" x14ac:dyDescent="0.25">
      <c r="A79" t="str">
        <f t="shared" si="1"/>
        <v>0113100</v>
      </c>
      <c r="B79" s="38" t="s">
        <v>22</v>
      </c>
      <c r="C79" s="39" t="s">
        <v>8</v>
      </c>
      <c r="D79" s="42">
        <v>411698.7</v>
      </c>
      <c r="E79" s="42">
        <v>71332.3</v>
      </c>
      <c r="F79" s="42">
        <v>108469.2</v>
      </c>
    </row>
    <row r="80" spans="1:6" ht="15" outlineLevel="3" x14ac:dyDescent="0.25">
      <c r="A80" t="str">
        <f t="shared" si="1"/>
        <v>0113110</v>
      </c>
      <c r="B80" s="38" t="s">
        <v>22</v>
      </c>
      <c r="C80" s="39" t="s">
        <v>23</v>
      </c>
      <c r="D80" s="42">
        <v>272398.59999999998</v>
      </c>
      <c r="E80" s="42">
        <v>47590.9</v>
      </c>
      <c r="F80" s="42">
        <v>69077.2</v>
      </c>
    </row>
    <row r="81" spans="1:6" ht="15" outlineLevel="4" x14ac:dyDescent="0.25">
      <c r="A81" t="str">
        <f t="shared" si="1"/>
        <v>0113111</v>
      </c>
      <c r="B81" s="40" t="s">
        <v>22</v>
      </c>
      <c r="C81" s="40" t="s">
        <v>24</v>
      </c>
      <c r="D81" s="43">
        <v>206281.4</v>
      </c>
      <c r="E81" s="43">
        <v>36722.1</v>
      </c>
      <c r="F81" s="43">
        <v>52497.9</v>
      </c>
    </row>
    <row r="82" spans="1:6" ht="15" outlineLevel="4" x14ac:dyDescent="0.25">
      <c r="A82" t="str">
        <f t="shared" si="1"/>
        <v>0113112</v>
      </c>
      <c r="B82" s="40" t="s">
        <v>22</v>
      </c>
      <c r="C82" s="40" t="s">
        <v>25</v>
      </c>
      <c r="D82" s="43">
        <v>6323.7</v>
      </c>
      <c r="E82" s="43">
        <v>1143.7</v>
      </c>
      <c r="F82" s="43">
        <v>2320</v>
      </c>
    </row>
    <row r="83" spans="1:6" ht="15" outlineLevel="4" x14ac:dyDescent="0.25">
      <c r="A83" t="str">
        <f t="shared" si="1"/>
        <v>0113119</v>
      </c>
      <c r="B83" s="40" t="s">
        <v>22</v>
      </c>
      <c r="C83" s="40" t="s">
        <v>157</v>
      </c>
      <c r="D83" s="43">
        <v>59793.5</v>
      </c>
      <c r="E83" s="43">
        <v>9725.1</v>
      </c>
      <c r="F83" s="43">
        <v>14259.3</v>
      </c>
    </row>
    <row r="84" spans="1:6" ht="15" outlineLevel="3" x14ac:dyDescent="0.25">
      <c r="A84" t="str">
        <f t="shared" si="1"/>
        <v>0113120</v>
      </c>
      <c r="B84" s="38" t="s">
        <v>22</v>
      </c>
      <c r="C84" s="39" t="s">
        <v>9</v>
      </c>
      <c r="D84" s="42">
        <v>139300.1</v>
      </c>
      <c r="E84" s="42">
        <v>23741.4</v>
      </c>
      <c r="F84" s="42">
        <v>39392</v>
      </c>
    </row>
    <row r="85" spans="1:6" ht="15" outlineLevel="4" x14ac:dyDescent="0.25">
      <c r="A85" t="str">
        <f t="shared" si="1"/>
        <v>0113121</v>
      </c>
      <c r="B85" s="40" t="s">
        <v>22</v>
      </c>
      <c r="C85" s="40" t="s">
        <v>10</v>
      </c>
      <c r="D85" s="43">
        <v>106573</v>
      </c>
      <c r="E85" s="43">
        <v>18615.599999999999</v>
      </c>
      <c r="F85" s="43">
        <v>29546.3</v>
      </c>
    </row>
    <row r="86" spans="1:6" ht="15" outlineLevel="4" x14ac:dyDescent="0.25">
      <c r="A86" t="str">
        <f t="shared" si="1"/>
        <v>0113122</v>
      </c>
      <c r="B86" s="40" t="s">
        <v>22</v>
      </c>
      <c r="C86" s="40" t="s">
        <v>11</v>
      </c>
      <c r="D86" s="43">
        <v>3968.8</v>
      </c>
      <c r="E86" s="43">
        <v>370</v>
      </c>
      <c r="F86" s="43">
        <v>1513.9</v>
      </c>
    </row>
    <row r="87" spans="1:6" ht="15" outlineLevel="4" x14ac:dyDescent="0.25">
      <c r="A87" t="str">
        <f t="shared" si="1"/>
        <v>0113129</v>
      </c>
      <c r="B87" s="40" t="s">
        <v>22</v>
      </c>
      <c r="C87" s="40" t="s">
        <v>156</v>
      </c>
      <c r="D87" s="43">
        <v>28758.3</v>
      </c>
      <c r="E87" s="43">
        <v>4755.7</v>
      </c>
      <c r="F87" s="43">
        <v>8331.7999999999993</v>
      </c>
    </row>
    <row r="88" spans="1:6" ht="15" outlineLevel="2" x14ac:dyDescent="0.25">
      <c r="A88" t="str">
        <f t="shared" si="1"/>
        <v>0113200</v>
      </c>
      <c r="B88" s="38" t="s">
        <v>22</v>
      </c>
      <c r="C88" s="39" t="s">
        <v>13</v>
      </c>
      <c r="D88" s="42">
        <v>243100.1</v>
      </c>
      <c r="E88" s="42">
        <v>33143.199999999997</v>
      </c>
      <c r="F88" s="42">
        <v>71362.100000000006</v>
      </c>
    </row>
    <row r="89" spans="1:6" ht="15" outlineLevel="3" x14ac:dyDescent="0.25">
      <c r="A89" t="str">
        <f t="shared" si="1"/>
        <v>0113240</v>
      </c>
      <c r="B89" s="38" t="s">
        <v>22</v>
      </c>
      <c r="C89" s="39" t="s">
        <v>14</v>
      </c>
      <c r="D89" s="42">
        <v>243100.1</v>
      </c>
      <c r="E89" s="42">
        <v>33143.199999999997</v>
      </c>
      <c r="F89" s="42">
        <v>71362.100000000006</v>
      </c>
    </row>
    <row r="90" spans="1:6" ht="15" outlineLevel="4" x14ac:dyDescent="0.25">
      <c r="A90" t="str">
        <f t="shared" si="1"/>
        <v>0113243</v>
      </c>
      <c r="B90" s="40" t="s">
        <v>22</v>
      </c>
      <c r="C90" s="40" t="s">
        <v>17</v>
      </c>
      <c r="D90" s="43">
        <v>35179.800000000003</v>
      </c>
      <c r="E90" s="43">
        <v>0</v>
      </c>
      <c r="F90" s="43">
        <v>15921.2</v>
      </c>
    </row>
    <row r="91" spans="1:6" ht="15" outlineLevel="4" x14ac:dyDescent="0.25">
      <c r="A91" t="str">
        <f t="shared" si="1"/>
        <v>0113244</v>
      </c>
      <c r="B91" s="40" t="s">
        <v>22</v>
      </c>
      <c r="C91" s="40" t="s">
        <v>15</v>
      </c>
      <c r="D91" s="43">
        <v>204515.5</v>
      </c>
      <c r="E91" s="43">
        <v>32337.599999999999</v>
      </c>
      <c r="F91" s="43">
        <v>54415</v>
      </c>
    </row>
    <row r="92" spans="1:6" ht="15" outlineLevel="4" x14ac:dyDescent="0.25">
      <c r="A92" t="str">
        <f t="shared" si="1"/>
        <v>0113247</v>
      </c>
      <c r="B92" s="40" t="s">
        <v>22</v>
      </c>
      <c r="C92" s="40" t="s">
        <v>193</v>
      </c>
      <c r="D92" s="43">
        <v>3404.8</v>
      </c>
      <c r="E92" s="43">
        <v>805.6</v>
      </c>
      <c r="F92" s="43">
        <v>1025.9000000000001</v>
      </c>
    </row>
    <row r="93" spans="1:6" ht="15" outlineLevel="2" x14ac:dyDescent="0.25">
      <c r="A93" t="str">
        <f t="shared" si="1"/>
        <v>0113300</v>
      </c>
      <c r="B93" s="38" t="s">
        <v>22</v>
      </c>
      <c r="C93" s="39" t="s">
        <v>46</v>
      </c>
      <c r="D93" s="42">
        <v>1597.6</v>
      </c>
      <c r="E93" s="42">
        <v>1317.6</v>
      </c>
      <c r="F93" s="42">
        <v>1521.6</v>
      </c>
    </row>
    <row r="94" spans="1:6" ht="15" outlineLevel="3" x14ac:dyDescent="0.25">
      <c r="A94" t="str">
        <f t="shared" si="1"/>
        <v>0113320</v>
      </c>
      <c r="B94" s="38" t="s">
        <v>22</v>
      </c>
      <c r="C94" s="39" t="s">
        <v>54</v>
      </c>
      <c r="D94" s="42">
        <v>1597.6</v>
      </c>
      <c r="E94" s="42">
        <v>1317.6</v>
      </c>
      <c r="F94" s="42">
        <v>1521.6</v>
      </c>
    </row>
    <row r="95" spans="1:6" ht="15" outlineLevel="4" x14ac:dyDescent="0.25">
      <c r="A95" t="str">
        <f t="shared" si="1"/>
        <v>0113321</v>
      </c>
      <c r="B95" s="40" t="s">
        <v>22</v>
      </c>
      <c r="C95" s="40" t="s">
        <v>55</v>
      </c>
      <c r="D95" s="43">
        <v>1597.6</v>
      </c>
      <c r="E95" s="43">
        <v>1317.6</v>
      </c>
      <c r="F95" s="43">
        <v>1521.6</v>
      </c>
    </row>
    <row r="96" spans="1:6" ht="15" outlineLevel="2" x14ac:dyDescent="0.25">
      <c r="A96" t="str">
        <f t="shared" si="1"/>
        <v>0113400</v>
      </c>
      <c r="B96" s="38" t="s">
        <v>22</v>
      </c>
      <c r="C96" s="39" t="s">
        <v>26</v>
      </c>
      <c r="D96" s="42">
        <v>34076.199999999997</v>
      </c>
      <c r="E96" s="42">
        <v>1406.1</v>
      </c>
      <c r="F96" s="42">
        <v>21111.200000000001</v>
      </c>
    </row>
    <row r="97" spans="1:6" ht="15" outlineLevel="3" x14ac:dyDescent="0.25">
      <c r="A97" t="str">
        <f t="shared" si="1"/>
        <v>0113410</v>
      </c>
      <c r="B97" s="38" t="s">
        <v>22</v>
      </c>
      <c r="C97" s="39" t="s">
        <v>27</v>
      </c>
      <c r="D97" s="42">
        <v>34076.199999999997</v>
      </c>
      <c r="E97" s="42">
        <v>1406.1</v>
      </c>
      <c r="F97" s="42">
        <v>21111.200000000001</v>
      </c>
    </row>
    <row r="98" spans="1:6" ht="15" outlineLevel="4" x14ac:dyDescent="0.25">
      <c r="A98" t="str">
        <f t="shared" si="1"/>
        <v>0113414</v>
      </c>
      <c r="B98" s="40" t="s">
        <v>22</v>
      </c>
      <c r="C98" s="40" t="s">
        <v>28</v>
      </c>
      <c r="D98" s="43">
        <v>34076.199999999997</v>
      </c>
      <c r="E98" s="43">
        <v>1406.1</v>
      </c>
      <c r="F98" s="43">
        <v>21111.200000000001</v>
      </c>
    </row>
    <row r="99" spans="1:6" ht="15" outlineLevel="2" x14ac:dyDescent="0.25">
      <c r="A99" t="str">
        <f t="shared" si="1"/>
        <v>0113600</v>
      </c>
      <c r="B99" s="38" t="s">
        <v>22</v>
      </c>
      <c r="C99" s="39" t="s">
        <v>29</v>
      </c>
      <c r="D99" s="42">
        <v>948972.1</v>
      </c>
      <c r="E99" s="42">
        <v>207794.1</v>
      </c>
      <c r="F99" s="42">
        <v>226387.4</v>
      </c>
    </row>
    <row r="100" spans="1:6" ht="15" outlineLevel="3" x14ac:dyDescent="0.25">
      <c r="A100" t="str">
        <f t="shared" si="1"/>
        <v>0113610</v>
      </c>
      <c r="B100" s="38" t="s">
        <v>22</v>
      </c>
      <c r="C100" s="39" t="s">
        <v>30</v>
      </c>
      <c r="D100" s="42">
        <v>830454.4</v>
      </c>
      <c r="E100" s="42">
        <v>188136.9</v>
      </c>
      <c r="F100" s="42">
        <v>188976.6</v>
      </c>
    </row>
    <row r="101" spans="1:6" ht="15" outlineLevel="4" x14ac:dyDescent="0.25">
      <c r="A101" t="str">
        <f t="shared" si="1"/>
        <v>0113611</v>
      </c>
      <c r="B101" s="40" t="s">
        <v>22</v>
      </c>
      <c r="C101" s="40" t="s">
        <v>31</v>
      </c>
      <c r="D101" s="43">
        <v>770646.9</v>
      </c>
      <c r="E101" s="43">
        <v>186281.2</v>
      </c>
      <c r="F101" s="43">
        <v>186281.2</v>
      </c>
    </row>
    <row r="102" spans="1:6" ht="15" outlineLevel="4" x14ac:dyDescent="0.25">
      <c r="A102" t="str">
        <f t="shared" si="1"/>
        <v>0113612</v>
      </c>
      <c r="B102" s="40" t="s">
        <v>22</v>
      </c>
      <c r="C102" s="40" t="s">
        <v>32</v>
      </c>
      <c r="D102" s="43">
        <v>59807.5</v>
      </c>
      <c r="E102" s="43">
        <v>1855.7</v>
      </c>
      <c r="F102" s="43">
        <v>2695.4</v>
      </c>
    </row>
    <row r="103" spans="1:6" ht="15" outlineLevel="3" x14ac:dyDescent="0.25">
      <c r="A103" t="str">
        <f t="shared" si="1"/>
        <v>0113620</v>
      </c>
      <c r="B103" s="38" t="s">
        <v>22</v>
      </c>
      <c r="C103" s="39" t="s">
        <v>49</v>
      </c>
      <c r="D103" s="42">
        <v>22730.6</v>
      </c>
      <c r="E103" s="42">
        <v>4423.5</v>
      </c>
      <c r="F103" s="42">
        <v>9115.7000000000007</v>
      </c>
    </row>
    <row r="104" spans="1:6" ht="15" outlineLevel="4" x14ac:dyDescent="0.25">
      <c r="A104" t="str">
        <f t="shared" si="1"/>
        <v>0113621</v>
      </c>
      <c r="B104" s="40" t="s">
        <v>22</v>
      </c>
      <c r="C104" s="40" t="s">
        <v>50</v>
      </c>
      <c r="D104" s="43">
        <v>22471.599999999999</v>
      </c>
      <c r="E104" s="43">
        <v>4372.8999999999996</v>
      </c>
      <c r="F104" s="43">
        <v>8955.7000000000007</v>
      </c>
    </row>
    <row r="105" spans="1:6" ht="15" outlineLevel="4" x14ac:dyDescent="0.25">
      <c r="A105" t="str">
        <f t="shared" si="1"/>
        <v>0113622</v>
      </c>
      <c r="B105" s="40" t="s">
        <v>22</v>
      </c>
      <c r="C105" s="40" t="s">
        <v>51</v>
      </c>
      <c r="D105" s="43">
        <v>259</v>
      </c>
      <c r="E105" s="43">
        <v>50.6</v>
      </c>
      <c r="F105" s="43">
        <v>160</v>
      </c>
    </row>
    <row r="106" spans="1:6" ht="15" outlineLevel="3" x14ac:dyDescent="0.25">
      <c r="A106" t="str">
        <f t="shared" si="1"/>
        <v>0113630</v>
      </c>
      <c r="B106" s="38" t="s">
        <v>22</v>
      </c>
      <c r="C106" s="39" t="s">
        <v>33</v>
      </c>
      <c r="D106" s="42">
        <v>95787.1</v>
      </c>
      <c r="E106" s="42">
        <v>15233.7</v>
      </c>
      <c r="F106" s="42">
        <v>28295.1</v>
      </c>
    </row>
    <row r="107" spans="1:6" ht="15" outlineLevel="4" x14ac:dyDescent="0.25">
      <c r="A107" t="str">
        <f t="shared" si="1"/>
        <v>0113633</v>
      </c>
      <c r="B107" s="40" t="s">
        <v>22</v>
      </c>
      <c r="C107" s="40" t="s">
        <v>177</v>
      </c>
      <c r="D107" s="43">
        <v>95787.1</v>
      </c>
      <c r="E107" s="43">
        <v>15233.7</v>
      </c>
      <c r="F107" s="43">
        <v>28295.1</v>
      </c>
    </row>
    <row r="108" spans="1:6" ht="15" outlineLevel="2" x14ac:dyDescent="0.25">
      <c r="A108" t="str">
        <f t="shared" si="1"/>
        <v>0113800</v>
      </c>
      <c r="B108" s="38" t="s">
        <v>22</v>
      </c>
      <c r="C108" s="39" t="s">
        <v>20</v>
      </c>
      <c r="D108" s="42">
        <v>663746.1</v>
      </c>
      <c r="E108" s="42">
        <v>1628.4</v>
      </c>
      <c r="F108" s="42">
        <v>18900</v>
      </c>
    </row>
    <row r="109" spans="1:6" ht="15" outlineLevel="3" x14ac:dyDescent="0.25">
      <c r="A109" t="str">
        <f t="shared" si="1"/>
        <v>0113810</v>
      </c>
      <c r="B109" s="38" t="s">
        <v>22</v>
      </c>
      <c r="C109" s="39" t="s">
        <v>38</v>
      </c>
      <c r="D109" s="42">
        <v>3534.3</v>
      </c>
      <c r="E109" s="42">
        <v>325.39999999999998</v>
      </c>
      <c r="F109" s="42">
        <v>890</v>
      </c>
    </row>
    <row r="110" spans="1:6" ht="15" outlineLevel="4" x14ac:dyDescent="0.25">
      <c r="A110" t="str">
        <f t="shared" si="1"/>
        <v>0113811</v>
      </c>
      <c r="B110" s="40" t="s">
        <v>22</v>
      </c>
      <c r="C110" s="40" t="s">
        <v>176</v>
      </c>
      <c r="D110" s="43">
        <v>3534.3</v>
      </c>
      <c r="E110" s="43">
        <v>325.39999999999998</v>
      </c>
      <c r="F110" s="43">
        <v>890</v>
      </c>
    </row>
    <row r="111" spans="1:6" ht="15" outlineLevel="3" x14ac:dyDescent="0.25">
      <c r="A111" t="str">
        <f t="shared" si="1"/>
        <v>0113830</v>
      </c>
      <c r="B111" s="38" t="s">
        <v>22</v>
      </c>
      <c r="C111" s="39" t="s">
        <v>168</v>
      </c>
      <c r="D111" s="42">
        <v>59761.599999999999</v>
      </c>
      <c r="E111" s="42">
        <v>895.1</v>
      </c>
      <c r="F111" s="42">
        <v>17601.7</v>
      </c>
    </row>
    <row r="112" spans="1:6" ht="15" outlineLevel="4" x14ac:dyDescent="0.25">
      <c r="A112" t="str">
        <f t="shared" si="1"/>
        <v>0113831</v>
      </c>
      <c r="B112" s="40" t="s">
        <v>22</v>
      </c>
      <c r="C112" s="40" t="s">
        <v>169</v>
      </c>
      <c r="D112" s="43">
        <v>59761.599999999999</v>
      </c>
      <c r="E112" s="43">
        <v>895.1</v>
      </c>
      <c r="F112" s="43">
        <v>17601.7</v>
      </c>
    </row>
    <row r="113" spans="1:6" ht="15" outlineLevel="3" x14ac:dyDescent="0.25">
      <c r="A113" t="str">
        <f t="shared" si="1"/>
        <v>0113850</v>
      </c>
      <c r="B113" s="38" t="s">
        <v>22</v>
      </c>
      <c r="C113" s="39" t="s">
        <v>166</v>
      </c>
      <c r="D113" s="42">
        <v>885.3</v>
      </c>
      <c r="E113" s="42">
        <v>407.9</v>
      </c>
      <c r="F113" s="42">
        <v>408.3</v>
      </c>
    </row>
    <row r="114" spans="1:6" ht="15" outlineLevel="4" x14ac:dyDescent="0.25">
      <c r="A114" t="str">
        <f t="shared" si="1"/>
        <v>0113852</v>
      </c>
      <c r="B114" s="40" t="s">
        <v>22</v>
      </c>
      <c r="C114" s="40" t="s">
        <v>170</v>
      </c>
      <c r="D114" s="43">
        <v>56.7</v>
      </c>
      <c r="E114" s="43">
        <v>56.5</v>
      </c>
      <c r="F114" s="43">
        <v>56.7</v>
      </c>
    </row>
    <row r="115" spans="1:6" ht="15" outlineLevel="4" x14ac:dyDescent="0.25">
      <c r="A115" t="str">
        <f t="shared" si="1"/>
        <v>0113853</v>
      </c>
      <c r="B115" s="40" t="s">
        <v>22</v>
      </c>
      <c r="C115" s="40" t="s">
        <v>167</v>
      </c>
      <c r="D115" s="43">
        <v>828.6</v>
      </c>
      <c r="E115" s="43">
        <v>351.4</v>
      </c>
      <c r="F115" s="43">
        <v>351.6</v>
      </c>
    </row>
    <row r="116" spans="1:6" ht="15" outlineLevel="3" x14ac:dyDescent="0.25">
      <c r="A116" t="str">
        <f t="shared" si="1"/>
        <v>0113870</v>
      </c>
      <c r="B116" s="38" t="s">
        <v>22</v>
      </c>
      <c r="C116" s="39" t="s">
        <v>21</v>
      </c>
      <c r="D116" s="42">
        <v>599564.9</v>
      </c>
      <c r="E116" s="42">
        <v>0</v>
      </c>
      <c r="F116" s="42">
        <v>0</v>
      </c>
    </row>
    <row r="117" spans="1:6" ht="15" outlineLevel="4" x14ac:dyDescent="0.25">
      <c r="A117" t="str">
        <f t="shared" si="1"/>
        <v>0113870</v>
      </c>
      <c r="B117" s="40" t="s">
        <v>22</v>
      </c>
      <c r="C117" s="40" t="s">
        <v>21</v>
      </c>
      <c r="D117" s="43">
        <v>599564.9</v>
      </c>
      <c r="E117" s="43">
        <v>0</v>
      </c>
      <c r="F117" s="43">
        <v>0</v>
      </c>
    </row>
    <row r="118" spans="1:6" ht="15" x14ac:dyDescent="0.25">
      <c r="A118" t="str">
        <f t="shared" si="1"/>
        <v>0300</v>
      </c>
      <c r="B118" s="38" t="s">
        <v>34</v>
      </c>
      <c r="C118" s="39"/>
      <c r="D118" s="42">
        <v>631199.69999999995</v>
      </c>
      <c r="E118" s="42">
        <v>186803.8</v>
      </c>
      <c r="F118" s="42">
        <v>238488.1</v>
      </c>
    </row>
    <row r="119" spans="1:6" ht="15" outlineLevel="1" x14ac:dyDescent="0.25">
      <c r="A119" t="str">
        <f t="shared" si="1"/>
        <v>0309</v>
      </c>
      <c r="B119" s="38" t="s">
        <v>35</v>
      </c>
      <c r="C119" s="39"/>
      <c r="D119" s="42">
        <v>102784.4</v>
      </c>
      <c r="E119" s="42">
        <v>15103.5</v>
      </c>
      <c r="F119" s="42">
        <v>17468.8</v>
      </c>
    </row>
    <row r="120" spans="1:6" ht="15" outlineLevel="2" x14ac:dyDescent="0.25">
      <c r="A120" t="str">
        <f t="shared" si="1"/>
        <v>0309100</v>
      </c>
      <c r="B120" s="38" t="s">
        <v>35</v>
      </c>
      <c r="C120" s="39" t="s">
        <v>8</v>
      </c>
      <c r="D120" s="42">
        <v>67292.600000000006</v>
      </c>
      <c r="E120" s="42">
        <v>11878.2</v>
      </c>
      <c r="F120" s="42">
        <v>13312.8</v>
      </c>
    </row>
    <row r="121" spans="1:6" ht="15" outlineLevel="3" x14ac:dyDescent="0.25">
      <c r="A121" t="str">
        <f t="shared" si="1"/>
        <v>0309120</v>
      </c>
      <c r="B121" s="38" t="s">
        <v>35</v>
      </c>
      <c r="C121" s="39" t="s">
        <v>9</v>
      </c>
      <c r="D121" s="42">
        <v>67292.600000000006</v>
      </c>
      <c r="E121" s="42">
        <v>11878.2</v>
      </c>
      <c r="F121" s="42">
        <v>13312.8</v>
      </c>
    </row>
    <row r="122" spans="1:6" ht="15" outlineLevel="4" x14ac:dyDescent="0.25">
      <c r="A122" t="str">
        <f t="shared" si="1"/>
        <v>0309121</v>
      </c>
      <c r="B122" s="40" t="s">
        <v>35</v>
      </c>
      <c r="C122" s="40" t="s">
        <v>10</v>
      </c>
      <c r="D122" s="43">
        <v>52031.1</v>
      </c>
      <c r="E122" s="43">
        <v>8976.7000000000007</v>
      </c>
      <c r="F122" s="43">
        <v>9750</v>
      </c>
    </row>
    <row r="123" spans="1:6" ht="15" outlineLevel="4" x14ac:dyDescent="0.25">
      <c r="A123" t="str">
        <f t="shared" si="1"/>
        <v>0309122</v>
      </c>
      <c r="B123" s="40" t="s">
        <v>35</v>
      </c>
      <c r="C123" s="40" t="s">
        <v>11</v>
      </c>
      <c r="D123" s="43">
        <v>1018.6</v>
      </c>
      <c r="E123" s="43">
        <v>453.2</v>
      </c>
      <c r="F123" s="43">
        <v>602.79999999999995</v>
      </c>
    </row>
    <row r="124" spans="1:6" ht="15" outlineLevel="4" x14ac:dyDescent="0.25">
      <c r="A124" t="str">
        <f t="shared" si="1"/>
        <v>0309129</v>
      </c>
      <c r="B124" s="40" t="s">
        <v>35</v>
      </c>
      <c r="C124" s="40" t="s">
        <v>156</v>
      </c>
      <c r="D124" s="43">
        <v>14242.9</v>
      </c>
      <c r="E124" s="43">
        <v>2448.3000000000002</v>
      </c>
      <c r="F124" s="43">
        <v>2960</v>
      </c>
    </row>
    <row r="125" spans="1:6" ht="15" outlineLevel="2" x14ac:dyDescent="0.25">
      <c r="A125" t="str">
        <f t="shared" si="1"/>
        <v>0309200</v>
      </c>
      <c r="B125" s="38" t="s">
        <v>35</v>
      </c>
      <c r="C125" s="39" t="s">
        <v>13</v>
      </c>
      <c r="D125" s="42">
        <v>35491.800000000003</v>
      </c>
      <c r="E125" s="42">
        <v>3225.3</v>
      </c>
      <c r="F125" s="42">
        <v>4156</v>
      </c>
    </row>
    <row r="126" spans="1:6" ht="15" outlineLevel="3" x14ac:dyDescent="0.25">
      <c r="A126" t="str">
        <f t="shared" si="1"/>
        <v>0309240</v>
      </c>
      <c r="B126" s="38" t="s">
        <v>35</v>
      </c>
      <c r="C126" s="39" t="s">
        <v>14</v>
      </c>
      <c r="D126" s="42">
        <v>35491.800000000003</v>
      </c>
      <c r="E126" s="42">
        <v>3225.3</v>
      </c>
      <c r="F126" s="42">
        <v>4156</v>
      </c>
    </row>
    <row r="127" spans="1:6" ht="15" outlineLevel="4" x14ac:dyDescent="0.25">
      <c r="A127" t="str">
        <f t="shared" si="1"/>
        <v>0309243</v>
      </c>
      <c r="B127" s="40" t="s">
        <v>35</v>
      </c>
      <c r="C127" s="40" t="s">
        <v>17</v>
      </c>
      <c r="D127" s="43">
        <v>18633.2</v>
      </c>
      <c r="E127" s="43">
        <v>0</v>
      </c>
      <c r="F127" s="43">
        <v>0</v>
      </c>
    </row>
    <row r="128" spans="1:6" ht="15" outlineLevel="4" x14ac:dyDescent="0.25">
      <c r="A128" t="str">
        <f t="shared" si="1"/>
        <v>0309244</v>
      </c>
      <c r="B128" s="40" t="s">
        <v>35</v>
      </c>
      <c r="C128" s="40" t="s">
        <v>15</v>
      </c>
      <c r="D128" s="43">
        <v>16858.599999999999</v>
      </c>
      <c r="E128" s="43">
        <v>3225.3</v>
      </c>
      <c r="F128" s="43">
        <v>4156</v>
      </c>
    </row>
    <row r="129" spans="1:6" ht="15" outlineLevel="1" x14ac:dyDescent="0.25">
      <c r="A129" t="str">
        <f t="shared" si="1"/>
        <v>0310</v>
      </c>
      <c r="B129" s="38" t="s">
        <v>194</v>
      </c>
      <c r="C129" s="39"/>
      <c r="D129" s="42">
        <v>383010</v>
      </c>
      <c r="E129" s="42">
        <v>61161.7</v>
      </c>
      <c r="F129" s="42">
        <v>87552.8</v>
      </c>
    </row>
    <row r="130" spans="1:6" ht="15" outlineLevel="2" x14ac:dyDescent="0.25">
      <c r="A130" t="str">
        <f t="shared" si="1"/>
        <v>0310100</v>
      </c>
      <c r="B130" s="38" t="s">
        <v>194</v>
      </c>
      <c r="C130" s="39" t="s">
        <v>8</v>
      </c>
      <c r="D130" s="42">
        <v>303612.09999999998</v>
      </c>
      <c r="E130" s="42">
        <v>53000.6</v>
      </c>
      <c r="F130" s="42">
        <v>69402.7</v>
      </c>
    </row>
    <row r="131" spans="1:6" ht="15" outlineLevel="3" x14ac:dyDescent="0.25">
      <c r="A131" t="str">
        <f t="shared" si="1"/>
        <v>0310110</v>
      </c>
      <c r="B131" s="38" t="s">
        <v>194</v>
      </c>
      <c r="C131" s="39" t="s">
        <v>23</v>
      </c>
      <c r="D131" s="42">
        <v>303612.09999999998</v>
      </c>
      <c r="E131" s="42">
        <v>53000.6</v>
      </c>
      <c r="F131" s="42">
        <v>69402.7</v>
      </c>
    </row>
    <row r="132" spans="1:6" ht="15" outlineLevel="4" x14ac:dyDescent="0.25">
      <c r="A132" t="str">
        <f t="shared" si="1"/>
        <v>0310111</v>
      </c>
      <c r="B132" s="40" t="s">
        <v>194</v>
      </c>
      <c r="C132" s="40" t="s">
        <v>24</v>
      </c>
      <c r="D132" s="43">
        <v>231595.3</v>
      </c>
      <c r="E132" s="43">
        <v>41440.400000000001</v>
      </c>
      <c r="F132" s="43">
        <v>54553.2</v>
      </c>
    </row>
    <row r="133" spans="1:6" ht="15" outlineLevel="4" x14ac:dyDescent="0.25">
      <c r="A133" t="str">
        <f t="shared" si="1"/>
        <v>0310112</v>
      </c>
      <c r="B133" s="40" t="s">
        <v>194</v>
      </c>
      <c r="C133" s="40" t="s">
        <v>25</v>
      </c>
      <c r="D133" s="43">
        <v>4227.2</v>
      </c>
      <c r="E133" s="43">
        <v>616.9</v>
      </c>
      <c r="F133" s="43">
        <v>1129.5</v>
      </c>
    </row>
    <row r="134" spans="1:6" ht="15" outlineLevel="4" x14ac:dyDescent="0.25">
      <c r="A134" t="str">
        <f t="shared" si="1"/>
        <v>0310119</v>
      </c>
      <c r="B134" s="40" t="s">
        <v>194</v>
      </c>
      <c r="C134" s="40" t="s">
        <v>157</v>
      </c>
      <c r="D134" s="43">
        <v>67789.600000000006</v>
      </c>
      <c r="E134" s="43">
        <v>10943.4</v>
      </c>
      <c r="F134" s="43">
        <v>13720</v>
      </c>
    </row>
    <row r="135" spans="1:6" ht="15" outlineLevel="2" x14ac:dyDescent="0.25">
      <c r="A135" t="str">
        <f t="shared" si="1"/>
        <v>0310200</v>
      </c>
      <c r="B135" s="38" t="s">
        <v>194</v>
      </c>
      <c r="C135" s="39" t="s">
        <v>13</v>
      </c>
      <c r="D135" s="42">
        <v>79370</v>
      </c>
      <c r="E135" s="42">
        <v>8161</v>
      </c>
      <c r="F135" s="42">
        <v>18137.099999999999</v>
      </c>
    </row>
    <row r="136" spans="1:6" ht="15" outlineLevel="3" x14ac:dyDescent="0.25">
      <c r="A136" t="str">
        <f t="shared" si="1"/>
        <v>0310240</v>
      </c>
      <c r="B136" s="38" t="s">
        <v>194</v>
      </c>
      <c r="C136" s="39" t="s">
        <v>14</v>
      </c>
      <c r="D136" s="42">
        <v>79370</v>
      </c>
      <c r="E136" s="42">
        <v>8161</v>
      </c>
      <c r="F136" s="42">
        <v>18137.099999999999</v>
      </c>
    </row>
    <row r="137" spans="1:6" ht="15" outlineLevel="4" x14ac:dyDescent="0.25">
      <c r="A137" t="str">
        <f t="shared" si="1"/>
        <v>0310244</v>
      </c>
      <c r="B137" s="40" t="s">
        <v>194</v>
      </c>
      <c r="C137" s="40" t="s">
        <v>15</v>
      </c>
      <c r="D137" s="43">
        <v>72569.2</v>
      </c>
      <c r="E137" s="43">
        <v>6876.5</v>
      </c>
      <c r="F137" s="43">
        <v>15833.5</v>
      </c>
    </row>
    <row r="138" spans="1:6" ht="15" outlineLevel="4" x14ac:dyDescent="0.25">
      <c r="A138" t="str">
        <f t="shared" si="1"/>
        <v>0310247</v>
      </c>
      <c r="B138" s="40" t="s">
        <v>194</v>
      </c>
      <c r="C138" s="40" t="s">
        <v>193</v>
      </c>
      <c r="D138" s="43">
        <v>6800.8</v>
      </c>
      <c r="E138" s="43">
        <v>1284.5999999999999</v>
      </c>
      <c r="F138" s="43">
        <v>2303.6</v>
      </c>
    </row>
    <row r="139" spans="1:6" ht="15" outlineLevel="2" x14ac:dyDescent="0.25">
      <c r="A139" t="str">
        <f t="shared" si="1"/>
        <v>0310800</v>
      </c>
      <c r="B139" s="38" t="s">
        <v>194</v>
      </c>
      <c r="C139" s="39" t="s">
        <v>20</v>
      </c>
      <c r="D139" s="42">
        <v>27.9</v>
      </c>
      <c r="E139" s="42">
        <v>0</v>
      </c>
      <c r="F139" s="42">
        <v>13</v>
      </c>
    </row>
    <row r="140" spans="1:6" ht="15" outlineLevel="3" x14ac:dyDescent="0.25">
      <c r="A140" t="str">
        <f t="shared" si="1"/>
        <v>0310850</v>
      </c>
      <c r="B140" s="38" t="s">
        <v>194</v>
      </c>
      <c r="C140" s="39" t="s">
        <v>166</v>
      </c>
      <c r="D140" s="42">
        <v>27.9</v>
      </c>
      <c r="E140" s="42">
        <v>0</v>
      </c>
      <c r="F140" s="42">
        <v>13</v>
      </c>
    </row>
    <row r="141" spans="1:6" ht="15" outlineLevel="4" x14ac:dyDescent="0.25">
      <c r="A141" t="str">
        <f t="shared" si="1"/>
        <v>0310852</v>
      </c>
      <c r="B141" s="40" t="s">
        <v>194</v>
      </c>
      <c r="C141" s="40" t="s">
        <v>170</v>
      </c>
      <c r="D141" s="43">
        <v>27.9</v>
      </c>
      <c r="E141" s="43">
        <v>0</v>
      </c>
      <c r="F141" s="43">
        <v>13</v>
      </c>
    </row>
    <row r="142" spans="1:6" ht="15" outlineLevel="1" x14ac:dyDescent="0.25">
      <c r="A142" t="str">
        <f t="shared" ref="A142:A205" si="2">CONCATENATE(B142,C142)</f>
        <v>0314</v>
      </c>
      <c r="B142" s="38" t="s">
        <v>207</v>
      </c>
      <c r="C142" s="39"/>
      <c r="D142" s="42">
        <v>145405.29999999999</v>
      </c>
      <c r="E142" s="42">
        <v>110538.6</v>
      </c>
      <c r="F142" s="42">
        <v>133466.5</v>
      </c>
    </row>
    <row r="143" spans="1:6" ht="15" outlineLevel="2" x14ac:dyDescent="0.25">
      <c r="A143" t="str">
        <f t="shared" si="2"/>
        <v>0314200</v>
      </c>
      <c r="B143" s="38" t="s">
        <v>207</v>
      </c>
      <c r="C143" s="39" t="s">
        <v>13</v>
      </c>
      <c r="D143" s="42">
        <v>138827.70000000001</v>
      </c>
      <c r="E143" s="42">
        <v>109787.3</v>
      </c>
      <c r="F143" s="42">
        <v>132666.5</v>
      </c>
    </row>
    <row r="144" spans="1:6" ht="15" outlineLevel="3" x14ac:dyDescent="0.25">
      <c r="A144" t="str">
        <f t="shared" si="2"/>
        <v>0314240</v>
      </c>
      <c r="B144" s="38" t="s">
        <v>207</v>
      </c>
      <c r="C144" s="39" t="s">
        <v>14</v>
      </c>
      <c r="D144" s="42">
        <v>138827.70000000001</v>
      </c>
      <c r="E144" s="42">
        <v>109787.3</v>
      </c>
      <c r="F144" s="42">
        <v>132666.5</v>
      </c>
    </row>
    <row r="145" spans="1:6" ht="15" outlineLevel="4" x14ac:dyDescent="0.25">
      <c r="A145" t="str">
        <f t="shared" si="2"/>
        <v>0314243</v>
      </c>
      <c r="B145" s="40" t="s">
        <v>207</v>
      </c>
      <c r="C145" s="40" t="s">
        <v>17</v>
      </c>
      <c r="D145" s="43">
        <v>9952</v>
      </c>
      <c r="E145" s="43">
        <v>0</v>
      </c>
      <c r="F145" s="43">
        <v>9952</v>
      </c>
    </row>
    <row r="146" spans="1:6" ht="15" outlineLevel="4" x14ac:dyDescent="0.25">
      <c r="A146" t="str">
        <f t="shared" si="2"/>
        <v>0314244</v>
      </c>
      <c r="B146" s="40" t="s">
        <v>207</v>
      </c>
      <c r="C146" s="40" t="s">
        <v>15</v>
      </c>
      <c r="D146" s="43">
        <v>128875.7</v>
      </c>
      <c r="E146" s="43">
        <v>109787.3</v>
      </c>
      <c r="F146" s="43">
        <v>122714.5</v>
      </c>
    </row>
    <row r="147" spans="1:6" ht="15" outlineLevel="2" x14ac:dyDescent="0.25">
      <c r="A147" t="str">
        <f t="shared" si="2"/>
        <v>0314600</v>
      </c>
      <c r="B147" s="38" t="s">
        <v>207</v>
      </c>
      <c r="C147" s="39" t="s">
        <v>29</v>
      </c>
      <c r="D147" s="42">
        <v>6577.6</v>
      </c>
      <c r="E147" s="42">
        <v>751.3</v>
      </c>
      <c r="F147" s="42">
        <v>800</v>
      </c>
    </row>
    <row r="148" spans="1:6" ht="15" outlineLevel="3" x14ac:dyDescent="0.25">
      <c r="A148" t="str">
        <f t="shared" si="2"/>
        <v>0314610</v>
      </c>
      <c r="B148" s="38" t="s">
        <v>207</v>
      </c>
      <c r="C148" s="39" t="s">
        <v>30</v>
      </c>
      <c r="D148" s="42">
        <v>443.2</v>
      </c>
      <c r="E148" s="42">
        <v>0</v>
      </c>
      <c r="F148" s="42">
        <v>0</v>
      </c>
    </row>
    <row r="149" spans="1:6" ht="15" outlineLevel="4" x14ac:dyDescent="0.25">
      <c r="A149" t="str">
        <f t="shared" si="2"/>
        <v>0314611</v>
      </c>
      <c r="B149" s="40" t="s">
        <v>207</v>
      </c>
      <c r="C149" s="40" t="s">
        <v>31</v>
      </c>
      <c r="D149" s="43">
        <v>443.2</v>
      </c>
      <c r="E149" s="43">
        <v>0</v>
      </c>
      <c r="F149" s="43">
        <v>0</v>
      </c>
    </row>
    <row r="150" spans="1:6" ht="15" outlineLevel="3" x14ac:dyDescent="0.25">
      <c r="A150" t="str">
        <f t="shared" si="2"/>
        <v>0314630</v>
      </c>
      <c r="B150" s="38" t="s">
        <v>207</v>
      </c>
      <c r="C150" s="39" t="s">
        <v>33</v>
      </c>
      <c r="D150" s="42">
        <v>6134.4</v>
      </c>
      <c r="E150" s="42">
        <v>751.3</v>
      </c>
      <c r="F150" s="42">
        <v>800</v>
      </c>
    </row>
    <row r="151" spans="1:6" ht="15" outlineLevel="4" x14ac:dyDescent="0.25">
      <c r="A151" t="str">
        <f t="shared" si="2"/>
        <v>0314633</v>
      </c>
      <c r="B151" s="40" t="s">
        <v>207</v>
      </c>
      <c r="C151" s="40" t="s">
        <v>177</v>
      </c>
      <c r="D151" s="43">
        <v>6134.4</v>
      </c>
      <c r="E151" s="43">
        <v>751.3</v>
      </c>
      <c r="F151" s="43">
        <v>800</v>
      </c>
    </row>
    <row r="152" spans="1:6" ht="15" x14ac:dyDescent="0.25">
      <c r="A152" t="str">
        <f t="shared" si="2"/>
        <v>0400</v>
      </c>
      <c r="B152" s="38" t="s">
        <v>36</v>
      </c>
      <c r="C152" s="39"/>
      <c r="D152" s="42">
        <v>5072731.0999999996</v>
      </c>
      <c r="E152" s="42">
        <v>562494.5</v>
      </c>
      <c r="F152" s="42">
        <v>799426.1</v>
      </c>
    </row>
    <row r="153" spans="1:6" ht="15" outlineLevel="1" x14ac:dyDescent="0.25">
      <c r="A153" t="str">
        <f t="shared" si="2"/>
        <v>0408</v>
      </c>
      <c r="B153" s="38" t="s">
        <v>37</v>
      </c>
      <c r="C153" s="39"/>
      <c r="D153" s="42">
        <v>1085427.2</v>
      </c>
      <c r="E153" s="42">
        <v>237394</v>
      </c>
      <c r="F153" s="42">
        <v>398000</v>
      </c>
    </row>
    <row r="154" spans="1:6" ht="15" outlineLevel="2" x14ac:dyDescent="0.25">
      <c r="A154" t="str">
        <f t="shared" si="2"/>
        <v>0408200</v>
      </c>
      <c r="B154" s="38" t="s">
        <v>37</v>
      </c>
      <c r="C154" s="39" t="s">
        <v>13</v>
      </c>
      <c r="D154" s="42">
        <v>71548.7</v>
      </c>
      <c r="E154" s="42">
        <v>0</v>
      </c>
      <c r="F154" s="42">
        <v>23000</v>
      </c>
    </row>
    <row r="155" spans="1:6" ht="15" outlineLevel="3" x14ac:dyDescent="0.25">
      <c r="A155" t="str">
        <f t="shared" si="2"/>
        <v>0408240</v>
      </c>
      <c r="B155" s="38" t="s">
        <v>37</v>
      </c>
      <c r="C155" s="39" t="s">
        <v>14</v>
      </c>
      <c r="D155" s="42">
        <v>71548.7</v>
      </c>
      <c r="E155" s="42">
        <v>0</v>
      </c>
      <c r="F155" s="42">
        <v>23000</v>
      </c>
    </row>
    <row r="156" spans="1:6" ht="15" outlineLevel="4" x14ac:dyDescent="0.25">
      <c r="A156" t="str">
        <f t="shared" si="2"/>
        <v>0408244</v>
      </c>
      <c r="B156" s="40" t="s">
        <v>37</v>
      </c>
      <c r="C156" s="40" t="s">
        <v>15</v>
      </c>
      <c r="D156" s="43">
        <v>71548.7</v>
      </c>
      <c r="E156" s="43">
        <v>0</v>
      </c>
      <c r="F156" s="43">
        <v>23000</v>
      </c>
    </row>
    <row r="157" spans="1:6" ht="15" outlineLevel="2" x14ac:dyDescent="0.25">
      <c r="A157" t="str">
        <f t="shared" si="2"/>
        <v>0408800</v>
      </c>
      <c r="B157" s="38" t="s">
        <v>37</v>
      </c>
      <c r="C157" s="39" t="s">
        <v>20</v>
      </c>
      <c r="D157" s="42">
        <v>1013878.5</v>
      </c>
      <c r="E157" s="42">
        <v>237394</v>
      </c>
      <c r="F157" s="42">
        <v>375000</v>
      </c>
    </row>
    <row r="158" spans="1:6" ht="15" outlineLevel="3" x14ac:dyDescent="0.25">
      <c r="A158" t="str">
        <f t="shared" si="2"/>
        <v>0408810</v>
      </c>
      <c r="B158" s="38" t="s">
        <v>37</v>
      </c>
      <c r="C158" s="39" t="s">
        <v>38</v>
      </c>
      <c r="D158" s="42">
        <v>1013878.5</v>
      </c>
      <c r="E158" s="42">
        <v>237394</v>
      </c>
      <c r="F158" s="42">
        <v>375000</v>
      </c>
    </row>
    <row r="159" spans="1:6" ht="15" outlineLevel="4" x14ac:dyDescent="0.25">
      <c r="A159" t="str">
        <f t="shared" si="2"/>
        <v>0408811</v>
      </c>
      <c r="B159" s="40" t="s">
        <v>37</v>
      </c>
      <c r="C159" s="40" t="s">
        <v>176</v>
      </c>
      <c r="D159" s="43">
        <v>984220.4</v>
      </c>
      <c r="E159" s="43">
        <v>237394</v>
      </c>
      <c r="F159" s="43">
        <v>375000</v>
      </c>
    </row>
    <row r="160" spans="1:6" ht="15" outlineLevel="4" x14ac:dyDescent="0.25">
      <c r="A160" t="str">
        <f t="shared" si="2"/>
        <v>0408813</v>
      </c>
      <c r="B160" s="40" t="s">
        <v>37</v>
      </c>
      <c r="C160" s="40" t="s">
        <v>175</v>
      </c>
      <c r="D160" s="43">
        <v>29658.1</v>
      </c>
      <c r="E160" s="43">
        <v>0</v>
      </c>
      <c r="F160" s="43">
        <v>0</v>
      </c>
    </row>
    <row r="161" spans="1:6" ht="15" outlineLevel="1" x14ac:dyDescent="0.25">
      <c r="A161" t="str">
        <f t="shared" si="2"/>
        <v>0409</v>
      </c>
      <c r="B161" s="38" t="s">
        <v>39</v>
      </c>
      <c r="C161" s="39"/>
      <c r="D161" s="42">
        <v>3826853.5</v>
      </c>
      <c r="E161" s="42">
        <v>304015.59999999998</v>
      </c>
      <c r="F161" s="42">
        <v>332354.59999999998</v>
      </c>
    </row>
    <row r="162" spans="1:6" ht="15" outlineLevel="2" x14ac:dyDescent="0.25">
      <c r="A162" t="str">
        <f t="shared" si="2"/>
        <v>0409100</v>
      </c>
      <c r="B162" s="38" t="s">
        <v>39</v>
      </c>
      <c r="C162" s="39" t="s">
        <v>8</v>
      </c>
      <c r="D162" s="42">
        <v>119292.6</v>
      </c>
      <c r="E162" s="42">
        <v>23472.2</v>
      </c>
      <c r="F162" s="42">
        <v>25731.200000000001</v>
      </c>
    </row>
    <row r="163" spans="1:6" ht="15" outlineLevel="3" x14ac:dyDescent="0.25">
      <c r="A163" t="str">
        <f t="shared" si="2"/>
        <v>0409110</v>
      </c>
      <c r="B163" s="38" t="s">
        <v>39</v>
      </c>
      <c r="C163" s="39" t="s">
        <v>23</v>
      </c>
      <c r="D163" s="42">
        <v>119292.6</v>
      </c>
      <c r="E163" s="42">
        <v>23472.2</v>
      </c>
      <c r="F163" s="42">
        <v>25731.200000000001</v>
      </c>
    </row>
    <row r="164" spans="1:6" ht="15" outlineLevel="4" x14ac:dyDescent="0.25">
      <c r="A164" t="str">
        <f t="shared" si="2"/>
        <v>0409111</v>
      </c>
      <c r="B164" s="40" t="s">
        <v>39</v>
      </c>
      <c r="C164" s="40" t="s">
        <v>24</v>
      </c>
      <c r="D164" s="43">
        <v>90362.9</v>
      </c>
      <c r="E164" s="43">
        <v>18494.400000000001</v>
      </c>
      <c r="F164" s="43">
        <v>19425.5</v>
      </c>
    </row>
    <row r="165" spans="1:6" ht="15" outlineLevel="4" x14ac:dyDescent="0.25">
      <c r="A165" t="str">
        <f t="shared" si="2"/>
        <v>0409112</v>
      </c>
      <c r="B165" s="40" t="s">
        <v>39</v>
      </c>
      <c r="C165" s="40" t="s">
        <v>25</v>
      </c>
      <c r="D165" s="43">
        <v>2404.5</v>
      </c>
      <c r="E165" s="43">
        <v>140.30000000000001</v>
      </c>
      <c r="F165" s="43">
        <v>757.3</v>
      </c>
    </row>
    <row r="166" spans="1:6" ht="15" outlineLevel="4" x14ac:dyDescent="0.25">
      <c r="A166" t="str">
        <f t="shared" si="2"/>
        <v>0409119</v>
      </c>
      <c r="B166" s="40" t="s">
        <v>39</v>
      </c>
      <c r="C166" s="40" t="s">
        <v>157</v>
      </c>
      <c r="D166" s="43">
        <v>26525.200000000001</v>
      </c>
      <c r="E166" s="43">
        <v>4837.5</v>
      </c>
      <c r="F166" s="43">
        <v>5548.4</v>
      </c>
    </row>
    <row r="167" spans="1:6" ht="15" outlineLevel="2" x14ac:dyDescent="0.25">
      <c r="A167" t="str">
        <f t="shared" si="2"/>
        <v>0409200</v>
      </c>
      <c r="B167" s="38" t="s">
        <v>39</v>
      </c>
      <c r="C167" s="39" t="s">
        <v>13</v>
      </c>
      <c r="D167" s="42">
        <v>2923459.1</v>
      </c>
      <c r="E167" s="42">
        <v>231346.6</v>
      </c>
      <c r="F167" s="42">
        <v>257426.4</v>
      </c>
    </row>
    <row r="168" spans="1:6" ht="15" outlineLevel="3" x14ac:dyDescent="0.25">
      <c r="A168" t="str">
        <f t="shared" si="2"/>
        <v>0409240</v>
      </c>
      <c r="B168" s="38" t="s">
        <v>39</v>
      </c>
      <c r="C168" s="39" t="s">
        <v>14</v>
      </c>
      <c r="D168" s="42">
        <v>2923459.1</v>
      </c>
      <c r="E168" s="42">
        <v>231346.6</v>
      </c>
      <c r="F168" s="42">
        <v>257426.4</v>
      </c>
    </row>
    <row r="169" spans="1:6" ht="15" outlineLevel="4" x14ac:dyDescent="0.25">
      <c r="A169" t="str">
        <f t="shared" si="2"/>
        <v>0409244</v>
      </c>
      <c r="B169" s="40" t="s">
        <v>39</v>
      </c>
      <c r="C169" s="40" t="s">
        <v>15</v>
      </c>
      <c r="D169" s="43">
        <v>2871596.7</v>
      </c>
      <c r="E169" s="43">
        <v>221734.6</v>
      </c>
      <c r="F169" s="43">
        <v>243326.3</v>
      </c>
    </row>
    <row r="170" spans="1:6" ht="15" outlineLevel="4" x14ac:dyDescent="0.25">
      <c r="A170" t="str">
        <f t="shared" si="2"/>
        <v>0409247</v>
      </c>
      <c r="B170" s="40" t="s">
        <v>39</v>
      </c>
      <c r="C170" s="40" t="s">
        <v>193</v>
      </c>
      <c r="D170" s="43">
        <v>51862.400000000001</v>
      </c>
      <c r="E170" s="43">
        <v>9612</v>
      </c>
      <c r="F170" s="43">
        <v>14100.1</v>
      </c>
    </row>
    <row r="171" spans="1:6" ht="15" outlineLevel="2" x14ac:dyDescent="0.25">
      <c r="A171" t="str">
        <f t="shared" si="2"/>
        <v>0409400</v>
      </c>
      <c r="B171" s="38" t="s">
        <v>39</v>
      </c>
      <c r="C171" s="39" t="s">
        <v>26</v>
      </c>
      <c r="D171" s="42">
        <v>453905.7</v>
      </c>
      <c r="E171" s="42">
        <v>49063.1</v>
      </c>
      <c r="F171" s="42">
        <v>49063.199999999997</v>
      </c>
    </row>
    <row r="172" spans="1:6" ht="15" outlineLevel="3" x14ac:dyDescent="0.25">
      <c r="A172" t="str">
        <f t="shared" si="2"/>
        <v>0409410</v>
      </c>
      <c r="B172" s="38" t="s">
        <v>39</v>
      </c>
      <c r="C172" s="39" t="s">
        <v>27</v>
      </c>
      <c r="D172" s="42">
        <v>453905.7</v>
      </c>
      <c r="E172" s="42">
        <v>49063.1</v>
      </c>
      <c r="F172" s="42">
        <v>49063.199999999997</v>
      </c>
    </row>
    <row r="173" spans="1:6" ht="15" outlineLevel="4" x14ac:dyDescent="0.25">
      <c r="A173" t="str">
        <f t="shared" si="2"/>
        <v>0409414</v>
      </c>
      <c r="B173" s="40" t="s">
        <v>39</v>
      </c>
      <c r="C173" s="40" t="s">
        <v>28</v>
      </c>
      <c r="D173" s="43">
        <v>453905.7</v>
      </c>
      <c r="E173" s="43">
        <v>49063.1</v>
      </c>
      <c r="F173" s="43">
        <v>49063.199999999997</v>
      </c>
    </row>
    <row r="174" spans="1:6" ht="15" outlineLevel="2" x14ac:dyDescent="0.25">
      <c r="A174" t="str">
        <f t="shared" si="2"/>
        <v>0409800</v>
      </c>
      <c r="B174" s="38" t="s">
        <v>39</v>
      </c>
      <c r="C174" s="39" t="s">
        <v>20</v>
      </c>
      <c r="D174" s="42">
        <v>330196.09999999998</v>
      </c>
      <c r="E174" s="42">
        <v>133.69999999999999</v>
      </c>
      <c r="F174" s="42">
        <v>133.80000000000001</v>
      </c>
    </row>
    <row r="175" spans="1:6" ht="15" outlineLevel="3" x14ac:dyDescent="0.25">
      <c r="A175" t="str">
        <f t="shared" si="2"/>
        <v>0409810</v>
      </c>
      <c r="B175" s="38" t="s">
        <v>39</v>
      </c>
      <c r="C175" s="39" t="s">
        <v>38</v>
      </c>
      <c r="D175" s="42">
        <v>329922</v>
      </c>
      <c r="E175" s="42">
        <v>0</v>
      </c>
      <c r="F175" s="42">
        <v>0</v>
      </c>
    </row>
    <row r="176" spans="1:6" ht="15" outlineLevel="4" x14ac:dyDescent="0.25">
      <c r="A176" t="str">
        <f t="shared" si="2"/>
        <v>0409813</v>
      </c>
      <c r="B176" s="40" t="s">
        <v>39</v>
      </c>
      <c r="C176" s="40" t="s">
        <v>175</v>
      </c>
      <c r="D176" s="43">
        <v>329922</v>
      </c>
      <c r="E176" s="43">
        <v>0</v>
      </c>
      <c r="F176" s="43">
        <v>0</v>
      </c>
    </row>
    <row r="177" spans="1:6" ht="15" outlineLevel="3" x14ac:dyDescent="0.25">
      <c r="A177" t="str">
        <f t="shared" si="2"/>
        <v>0409850</v>
      </c>
      <c r="B177" s="38" t="s">
        <v>39</v>
      </c>
      <c r="C177" s="39" t="s">
        <v>166</v>
      </c>
      <c r="D177" s="42">
        <v>274.10000000000002</v>
      </c>
      <c r="E177" s="42">
        <v>133.69999999999999</v>
      </c>
      <c r="F177" s="42">
        <v>133.80000000000001</v>
      </c>
    </row>
    <row r="178" spans="1:6" ht="15" outlineLevel="4" x14ac:dyDescent="0.25">
      <c r="A178" t="str">
        <f t="shared" si="2"/>
        <v>0409852</v>
      </c>
      <c r="B178" s="40" t="s">
        <v>39</v>
      </c>
      <c r="C178" s="40" t="s">
        <v>170</v>
      </c>
      <c r="D178" s="43">
        <v>274.10000000000002</v>
      </c>
      <c r="E178" s="43">
        <v>133.69999999999999</v>
      </c>
      <c r="F178" s="43">
        <v>133.80000000000001</v>
      </c>
    </row>
    <row r="179" spans="1:6" ht="15" outlineLevel="1" x14ac:dyDescent="0.25">
      <c r="A179" t="str">
        <f t="shared" si="2"/>
        <v>0410</v>
      </c>
      <c r="B179" s="38" t="s">
        <v>252</v>
      </c>
      <c r="C179" s="39"/>
      <c r="D179" s="42">
        <v>121674.9</v>
      </c>
      <c r="E179" s="42">
        <v>21076.9</v>
      </c>
      <c r="F179" s="42">
        <v>39464.300000000003</v>
      </c>
    </row>
    <row r="180" spans="1:6" ht="15" outlineLevel="2" x14ac:dyDescent="0.25">
      <c r="A180" t="str">
        <f t="shared" si="2"/>
        <v>0410100</v>
      </c>
      <c r="B180" s="38" t="s">
        <v>252</v>
      </c>
      <c r="C180" s="39" t="s">
        <v>8</v>
      </c>
      <c r="D180" s="42">
        <v>55909.2</v>
      </c>
      <c r="E180" s="42">
        <v>10267.4</v>
      </c>
      <c r="F180" s="42">
        <v>19582.400000000001</v>
      </c>
    </row>
    <row r="181" spans="1:6" ht="15" outlineLevel="3" x14ac:dyDescent="0.25">
      <c r="A181" t="str">
        <f t="shared" si="2"/>
        <v>0410120</v>
      </c>
      <c r="B181" s="38" t="s">
        <v>252</v>
      </c>
      <c r="C181" s="39" t="s">
        <v>9</v>
      </c>
      <c r="D181" s="42">
        <v>55909.2</v>
      </c>
      <c r="E181" s="42">
        <v>10267.4</v>
      </c>
      <c r="F181" s="42">
        <v>19582.400000000001</v>
      </c>
    </row>
    <row r="182" spans="1:6" ht="15" outlineLevel="4" x14ac:dyDescent="0.25">
      <c r="A182" t="str">
        <f t="shared" si="2"/>
        <v>0410121</v>
      </c>
      <c r="B182" s="40" t="s">
        <v>252</v>
      </c>
      <c r="C182" s="40" t="s">
        <v>10</v>
      </c>
      <c r="D182" s="43">
        <v>43245.2</v>
      </c>
      <c r="E182" s="43">
        <v>7904.1</v>
      </c>
      <c r="F182" s="43">
        <v>14182.4</v>
      </c>
    </row>
    <row r="183" spans="1:6" ht="15" outlineLevel="4" x14ac:dyDescent="0.25">
      <c r="A183" t="str">
        <f t="shared" si="2"/>
        <v>0410122</v>
      </c>
      <c r="B183" s="40" t="s">
        <v>252</v>
      </c>
      <c r="C183" s="40" t="s">
        <v>11</v>
      </c>
      <c r="D183" s="43">
        <v>1014</v>
      </c>
      <c r="E183" s="43">
        <v>116.8</v>
      </c>
      <c r="F183" s="43">
        <v>600</v>
      </c>
    </row>
    <row r="184" spans="1:6" ht="15" outlineLevel="4" x14ac:dyDescent="0.25">
      <c r="A184" t="str">
        <f t="shared" si="2"/>
        <v>0410129</v>
      </c>
      <c r="B184" s="40" t="s">
        <v>252</v>
      </c>
      <c r="C184" s="40" t="s">
        <v>156</v>
      </c>
      <c r="D184" s="43">
        <v>11650</v>
      </c>
      <c r="E184" s="43">
        <v>2246.5</v>
      </c>
      <c r="F184" s="43">
        <v>4800</v>
      </c>
    </row>
    <row r="185" spans="1:6" ht="15" outlineLevel="2" x14ac:dyDescent="0.25">
      <c r="A185" t="str">
        <f t="shared" si="2"/>
        <v>0410200</v>
      </c>
      <c r="B185" s="38" t="s">
        <v>252</v>
      </c>
      <c r="C185" s="39" t="s">
        <v>13</v>
      </c>
      <c r="D185" s="42">
        <v>65765.7</v>
      </c>
      <c r="E185" s="42">
        <v>10809.5</v>
      </c>
      <c r="F185" s="42">
        <v>19881.900000000001</v>
      </c>
    </row>
    <row r="186" spans="1:6" ht="15" outlineLevel="3" x14ac:dyDescent="0.25">
      <c r="A186" t="str">
        <f t="shared" si="2"/>
        <v>0410240</v>
      </c>
      <c r="B186" s="38" t="s">
        <v>252</v>
      </c>
      <c r="C186" s="39" t="s">
        <v>14</v>
      </c>
      <c r="D186" s="42">
        <v>65765.7</v>
      </c>
      <c r="E186" s="42">
        <v>10809.5</v>
      </c>
      <c r="F186" s="42">
        <v>19881.900000000001</v>
      </c>
    </row>
    <row r="187" spans="1:6" ht="15" outlineLevel="4" x14ac:dyDescent="0.25">
      <c r="A187" t="str">
        <f t="shared" si="2"/>
        <v>0410244</v>
      </c>
      <c r="B187" s="40" t="s">
        <v>252</v>
      </c>
      <c r="C187" s="40" t="s">
        <v>15</v>
      </c>
      <c r="D187" s="43">
        <v>65765.7</v>
      </c>
      <c r="E187" s="43">
        <v>10809.5</v>
      </c>
      <c r="F187" s="43">
        <v>19881.900000000001</v>
      </c>
    </row>
    <row r="188" spans="1:6" ht="15" outlineLevel="1" x14ac:dyDescent="0.25">
      <c r="A188" t="str">
        <f t="shared" si="2"/>
        <v>0412</v>
      </c>
      <c r="B188" s="38" t="s">
        <v>40</v>
      </c>
      <c r="C188" s="39"/>
      <c r="D188" s="42">
        <v>38775.5</v>
      </c>
      <c r="E188" s="42">
        <v>8</v>
      </c>
      <c r="F188" s="42">
        <v>29607.200000000001</v>
      </c>
    </row>
    <row r="189" spans="1:6" ht="15" outlineLevel="2" x14ac:dyDescent="0.25">
      <c r="A189" t="str">
        <f t="shared" si="2"/>
        <v>0412200</v>
      </c>
      <c r="B189" s="38" t="s">
        <v>40</v>
      </c>
      <c r="C189" s="39" t="s">
        <v>13</v>
      </c>
      <c r="D189" s="42">
        <v>9968.2999999999993</v>
      </c>
      <c r="E189" s="42">
        <v>8</v>
      </c>
      <c r="F189" s="42">
        <v>800</v>
      </c>
    </row>
    <row r="190" spans="1:6" ht="15" outlineLevel="3" x14ac:dyDescent="0.25">
      <c r="A190" t="str">
        <f t="shared" si="2"/>
        <v>0412240</v>
      </c>
      <c r="B190" s="38" t="s">
        <v>40</v>
      </c>
      <c r="C190" s="39" t="s">
        <v>14</v>
      </c>
      <c r="D190" s="42">
        <v>9968.2999999999993</v>
      </c>
      <c r="E190" s="42">
        <v>8</v>
      </c>
      <c r="F190" s="42">
        <v>800</v>
      </c>
    </row>
    <row r="191" spans="1:6" ht="15" outlineLevel="4" x14ac:dyDescent="0.25">
      <c r="A191" t="str">
        <f t="shared" si="2"/>
        <v>0412244</v>
      </c>
      <c r="B191" s="40" t="s">
        <v>40</v>
      </c>
      <c r="C191" s="40" t="s">
        <v>15</v>
      </c>
      <c r="D191" s="43">
        <v>9968.2999999999993</v>
      </c>
      <c r="E191" s="43">
        <v>8</v>
      </c>
      <c r="F191" s="43">
        <v>800</v>
      </c>
    </row>
    <row r="192" spans="1:6" ht="15" outlineLevel="2" x14ac:dyDescent="0.25">
      <c r="A192" t="str">
        <f t="shared" si="2"/>
        <v>0412300</v>
      </c>
      <c r="B192" s="38" t="s">
        <v>40</v>
      </c>
      <c r="C192" s="39" t="s">
        <v>46</v>
      </c>
      <c r="D192" s="42">
        <v>22500</v>
      </c>
      <c r="E192" s="42">
        <v>0</v>
      </c>
      <c r="F192" s="42">
        <v>22500</v>
      </c>
    </row>
    <row r="193" spans="1:6" ht="15" outlineLevel="3" x14ac:dyDescent="0.25">
      <c r="A193" t="str">
        <f t="shared" si="2"/>
        <v>0412350</v>
      </c>
      <c r="B193" s="38" t="s">
        <v>40</v>
      </c>
      <c r="C193" s="39" t="s">
        <v>173</v>
      </c>
      <c r="D193" s="42">
        <v>22500</v>
      </c>
      <c r="E193" s="42">
        <v>0</v>
      </c>
      <c r="F193" s="42">
        <v>22500</v>
      </c>
    </row>
    <row r="194" spans="1:6" ht="15" outlineLevel="4" x14ac:dyDescent="0.25">
      <c r="A194" t="str">
        <f t="shared" si="2"/>
        <v>0412350</v>
      </c>
      <c r="B194" s="40" t="s">
        <v>40</v>
      </c>
      <c r="C194" s="40" t="s">
        <v>173</v>
      </c>
      <c r="D194" s="43">
        <v>22500</v>
      </c>
      <c r="E194" s="43">
        <v>0</v>
      </c>
      <c r="F194" s="43">
        <v>22500</v>
      </c>
    </row>
    <row r="195" spans="1:6" ht="15" outlineLevel="2" x14ac:dyDescent="0.25">
      <c r="A195" t="str">
        <f t="shared" si="2"/>
        <v>0412800</v>
      </c>
      <c r="B195" s="38" t="s">
        <v>40</v>
      </c>
      <c r="C195" s="39" t="s">
        <v>20</v>
      </c>
      <c r="D195" s="42">
        <v>6307.2</v>
      </c>
      <c r="E195" s="42">
        <v>0</v>
      </c>
      <c r="F195" s="42">
        <v>6307.2</v>
      </c>
    </row>
    <row r="196" spans="1:6" ht="15" outlineLevel="3" x14ac:dyDescent="0.25">
      <c r="A196" t="str">
        <f t="shared" si="2"/>
        <v>0412810</v>
      </c>
      <c r="B196" s="38" t="s">
        <v>40</v>
      </c>
      <c r="C196" s="39" t="s">
        <v>38</v>
      </c>
      <c r="D196" s="42">
        <v>6307.2</v>
      </c>
      <c r="E196" s="42">
        <v>0</v>
      </c>
      <c r="F196" s="42">
        <v>6307.2</v>
      </c>
    </row>
    <row r="197" spans="1:6" ht="15" outlineLevel="4" x14ac:dyDescent="0.25">
      <c r="A197" t="str">
        <f t="shared" si="2"/>
        <v>0412813</v>
      </c>
      <c r="B197" s="40" t="s">
        <v>40</v>
      </c>
      <c r="C197" s="40" t="s">
        <v>175</v>
      </c>
      <c r="D197" s="43">
        <v>6307.2</v>
      </c>
      <c r="E197" s="43">
        <v>0</v>
      </c>
      <c r="F197" s="43">
        <v>6307.2</v>
      </c>
    </row>
    <row r="198" spans="1:6" ht="15" x14ac:dyDescent="0.25">
      <c r="A198" t="str">
        <f t="shared" si="2"/>
        <v>0500</v>
      </c>
      <c r="B198" s="38" t="s">
        <v>41</v>
      </c>
      <c r="C198" s="39"/>
      <c r="D198" s="42">
        <v>8182001.0999999996</v>
      </c>
      <c r="E198" s="42">
        <v>392763.7</v>
      </c>
      <c r="F198" s="42">
        <v>2110767.5</v>
      </c>
    </row>
    <row r="199" spans="1:6" ht="15" outlineLevel="1" x14ac:dyDescent="0.25">
      <c r="A199" t="str">
        <f t="shared" si="2"/>
        <v>0501</v>
      </c>
      <c r="B199" s="38" t="s">
        <v>42</v>
      </c>
      <c r="C199" s="39"/>
      <c r="D199" s="42">
        <v>5482090.5999999996</v>
      </c>
      <c r="E199" s="42">
        <v>208068.8</v>
      </c>
      <c r="F199" s="42">
        <v>1287944.3</v>
      </c>
    </row>
    <row r="200" spans="1:6" ht="15" outlineLevel="2" x14ac:dyDescent="0.25">
      <c r="A200" t="str">
        <f t="shared" si="2"/>
        <v>0501200</v>
      </c>
      <c r="B200" s="38" t="s">
        <v>42</v>
      </c>
      <c r="C200" s="39" t="s">
        <v>13</v>
      </c>
      <c r="D200" s="42">
        <v>538336.5</v>
      </c>
      <c r="E200" s="42">
        <v>43491.1</v>
      </c>
      <c r="F200" s="42">
        <v>58594.6</v>
      </c>
    </row>
    <row r="201" spans="1:6" ht="15" outlineLevel="3" x14ac:dyDescent="0.25">
      <c r="A201" t="str">
        <f t="shared" si="2"/>
        <v>0501240</v>
      </c>
      <c r="B201" s="38" t="s">
        <v>42</v>
      </c>
      <c r="C201" s="39" t="s">
        <v>14</v>
      </c>
      <c r="D201" s="42">
        <v>538336.5</v>
      </c>
      <c r="E201" s="42">
        <v>43491.1</v>
      </c>
      <c r="F201" s="42">
        <v>58594.6</v>
      </c>
    </row>
    <row r="202" spans="1:6" ht="15" outlineLevel="4" x14ac:dyDescent="0.25">
      <c r="A202" t="str">
        <f t="shared" si="2"/>
        <v>0501244</v>
      </c>
      <c r="B202" s="40" t="s">
        <v>42</v>
      </c>
      <c r="C202" s="40" t="s">
        <v>15</v>
      </c>
      <c r="D202" s="43">
        <v>538336.5</v>
      </c>
      <c r="E202" s="43">
        <v>43491.1</v>
      </c>
      <c r="F202" s="43">
        <v>58594.6</v>
      </c>
    </row>
    <row r="203" spans="1:6" ht="15" outlineLevel="2" x14ac:dyDescent="0.25">
      <c r="A203" t="str">
        <f t="shared" si="2"/>
        <v>0501400</v>
      </c>
      <c r="B203" s="38" t="s">
        <v>42</v>
      </c>
      <c r="C203" s="39" t="s">
        <v>26</v>
      </c>
      <c r="D203" s="42">
        <v>1942164.3</v>
      </c>
      <c r="E203" s="42">
        <v>9600.9</v>
      </c>
      <c r="F203" s="42">
        <v>946074.8</v>
      </c>
    </row>
    <row r="204" spans="1:6" ht="15" outlineLevel="3" x14ac:dyDescent="0.25">
      <c r="A204" t="str">
        <f t="shared" si="2"/>
        <v>0501410</v>
      </c>
      <c r="B204" s="38" t="s">
        <v>42</v>
      </c>
      <c r="C204" s="39" t="s">
        <v>27</v>
      </c>
      <c r="D204" s="42">
        <v>1942164.3</v>
      </c>
      <c r="E204" s="42">
        <v>9600.9</v>
      </c>
      <c r="F204" s="42">
        <v>946074.8</v>
      </c>
    </row>
    <row r="205" spans="1:6" ht="15" outlineLevel="4" x14ac:dyDescent="0.25">
      <c r="A205" t="str">
        <f t="shared" si="2"/>
        <v>0501414</v>
      </c>
      <c r="B205" s="40" t="s">
        <v>42</v>
      </c>
      <c r="C205" s="40" t="s">
        <v>28</v>
      </c>
      <c r="D205" s="43">
        <v>1942164.3</v>
      </c>
      <c r="E205" s="43">
        <v>9600.9</v>
      </c>
      <c r="F205" s="43">
        <v>946074.8</v>
      </c>
    </row>
    <row r="206" spans="1:6" ht="15" outlineLevel="2" x14ac:dyDescent="0.25">
      <c r="A206" t="str">
        <f t="shared" ref="A206:A269" si="3">CONCATENATE(B206,C206)</f>
        <v>0501800</v>
      </c>
      <c r="B206" s="38" t="s">
        <v>42</v>
      </c>
      <c r="C206" s="39" t="s">
        <v>20</v>
      </c>
      <c r="D206" s="42">
        <v>3001589.9</v>
      </c>
      <c r="E206" s="42">
        <v>154976.9</v>
      </c>
      <c r="F206" s="42">
        <v>283274.90000000002</v>
      </c>
    </row>
    <row r="207" spans="1:6" ht="15" outlineLevel="3" x14ac:dyDescent="0.25">
      <c r="A207" t="str">
        <f t="shared" si="3"/>
        <v>0501810</v>
      </c>
      <c r="B207" s="38" t="s">
        <v>42</v>
      </c>
      <c r="C207" s="39" t="s">
        <v>38</v>
      </c>
      <c r="D207" s="42">
        <v>2839941.9</v>
      </c>
      <c r="E207" s="42">
        <v>55703.3</v>
      </c>
      <c r="F207" s="42">
        <v>178894.2</v>
      </c>
    </row>
    <row r="208" spans="1:6" ht="15" outlineLevel="4" x14ac:dyDescent="0.25">
      <c r="A208" t="str">
        <f t="shared" si="3"/>
        <v>0501813</v>
      </c>
      <c r="B208" s="40" t="s">
        <v>42</v>
      </c>
      <c r="C208" s="40" t="s">
        <v>175</v>
      </c>
      <c r="D208" s="43">
        <v>2839941.9</v>
      </c>
      <c r="E208" s="43">
        <v>55703.3</v>
      </c>
      <c r="F208" s="43">
        <v>178894.2</v>
      </c>
    </row>
    <row r="209" spans="1:6" ht="15" outlineLevel="3" x14ac:dyDescent="0.25">
      <c r="A209" t="str">
        <f t="shared" si="3"/>
        <v>0501830</v>
      </c>
      <c r="B209" s="38" t="s">
        <v>42</v>
      </c>
      <c r="C209" s="39" t="s">
        <v>168</v>
      </c>
      <c r="D209" s="42">
        <v>199.8</v>
      </c>
      <c r="E209" s="42">
        <v>167.8</v>
      </c>
      <c r="F209" s="42">
        <v>167.8</v>
      </c>
    </row>
    <row r="210" spans="1:6" ht="15" outlineLevel="4" x14ac:dyDescent="0.25">
      <c r="A210" t="str">
        <f t="shared" si="3"/>
        <v>0501831</v>
      </c>
      <c r="B210" s="40" t="s">
        <v>42</v>
      </c>
      <c r="C210" s="40" t="s">
        <v>169</v>
      </c>
      <c r="D210" s="43">
        <v>199.8</v>
      </c>
      <c r="E210" s="43">
        <v>167.8</v>
      </c>
      <c r="F210" s="43">
        <v>167.8</v>
      </c>
    </row>
    <row r="211" spans="1:6" ht="15" outlineLevel="3" x14ac:dyDescent="0.25">
      <c r="A211" t="str">
        <f t="shared" si="3"/>
        <v>0501850</v>
      </c>
      <c r="B211" s="38" t="s">
        <v>42</v>
      </c>
      <c r="C211" s="39" t="s">
        <v>166</v>
      </c>
      <c r="D211" s="42">
        <v>161448.1</v>
      </c>
      <c r="E211" s="42">
        <v>99105.7</v>
      </c>
      <c r="F211" s="42">
        <v>104212.9</v>
      </c>
    </row>
    <row r="212" spans="1:6" ht="15" outlineLevel="4" x14ac:dyDescent="0.25">
      <c r="A212" t="str">
        <f t="shared" si="3"/>
        <v>0501853</v>
      </c>
      <c r="B212" s="40" t="s">
        <v>42</v>
      </c>
      <c r="C212" s="40" t="s">
        <v>167</v>
      </c>
      <c r="D212" s="43">
        <v>161448.1</v>
      </c>
      <c r="E212" s="43">
        <v>99105.7</v>
      </c>
      <c r="F212" s="43">
        <v>104212.9</v>
      </c>
    </row>
    <row r="213" spans="1:6" ht="15" outlineLevel="1" x14ac:dyDescent="0.25">
      <c r="A213" t="str">
        <f t="shared" si="3"/>
        <v>0502</v>
      </c>
      <c r="B213" s="38" t="s">
        <v>43</v>
      </c>
      <c r="C213" s="39"/>
      <c r="D213" s="42">
        <v>1080929.3999999999</v>
      </c>
      <c r="E213" s="42">
        <v>16270.7</v>
      </c>
      <c r="F213" s="42">
        <v>485639.3</v>
      </c>
    </row>
    <row r="214" spans="1:6" ht="15" outlineLevel="2" x14ac:dyDescent="0.25">
      <c r="A214" t="str">
        <f t="shared" si="3"/>
        <v>0502200</v>
      </c>
      <c r="B214" s="38" t="s">
        <v>43</v>
      </c>
      <c r="C214" s="39" t="s">
        <v>13</v>
      </c>
      <c r="D214" s="42">
        <v>52936.2</v>
      </c>
      <c r="E214" s="42">
        <v>15681.4</v>
      </c>
      <c r="F214" s="42">
        <v>20897.900000000001</v>
      </c>
    </row>
    <row r="215" spans="1:6" ht="15" outlineLevel="3" x14ac:dyDescent="0.25">
      <c r="A215" t="str">
        <f t="shared" si="3"/>
        <v>0502240</v>
      </c>
      <c r="B215" s="38" t="s">
        <v>43</v>
      </c>
      <c r="C215" s="39" t="s">
        <v>14</v>
      </c>
      <c r="D215" s="42">
        <v>52936.2</v>
      </c>
      <c r="E215" s="42">
        <v>15681.4</v>
      </c>
      <c r="F215" s="42">
        <v>20897.900000000001</v>
      </c>
    </row>
    <row r="216" spans="1:6" ht="15" outlineLevel="4" x14ac:dyDescent="0.25">
      <c r="A216" t="str">
        <f t="shared" si="3"/>
        <v>0502244</v>
      </c>
      <c r="B216" s="40" t="s">
        <v>43</v>
      </c>
      <c r="C216" s="40" t="s">
        <v>15</v>
      </c>
      <c r="D216" s="43">
        <v>44097.9</v>
      </c>
      <c r="E216" s="43">
        <v>15681.4</v>
      </c>
      <c r="F216" s="43">
        <v>18897.900000000001</v>
      </c>
    </row>
    <row r="217" spans="1:6" ht="15" outlineLevel="4" x14ac:dyDescent="0.25">
      <c r="A217" t="str">
        <f t="shared" si="3"/>
        <v>0502247</v>
      </c>
      <c r="B217" s="40" t="s">
        <v>43</v>
      </c>
      <c r="C217" s="40" t="s">
        <v>193</v>
      </c>
      <c r="D217" s="43">
        <v>8838.2999999999993</v>
      </c>
      <c r="E217" s="43">
        <v>0</v>
      </c>
      <c r="F217" s="43">
        <v>2000</v>
      </c>
    </row>
    <row r="218" spans="1:6" ht="15" outlineLevel="2" x14ac:dyDescent="0.25">
      <c r="A218" t="str">
        <f t="shared" si="3"/>
        <v>0502800</v>
      </c>
      <c r="B218" s="38" t="s">
        <v>43</v>
      </c>
      <c r="C218" s="39" t="s">
        <v>20</v>
      </c>
      <c r="D218" s="42">
        <v>1027993.2</v>
      </c>
      <c r="E218" s="42">
        <v>589.20000000000005</v>
      </c>
      <c r="F218" s="42">
        <v>464741.4</v>
      </c>
    </row>
    <row r="219" spans="1:6" ht="15" outlineLevel="3" x14ac:dyDescent="0.25">
      <c r="A219" t="str">
        <f t="shared" si="3"/>
        <v>0502810</v>
      </c>
      <c r="B219" s="38" t="s">
        <v>43</v>
      </c>
      <c r="C219" s="39" t="s">
        <v>38</v>
      </c>
      <c r="D219" s="42">
        <v>1027977.2</v>
      </c>
      <c r="E219" s="42">
        <v>573.29999999999995</v>
      </c>
      <c r="F219" s="42">
        <v>464725.4</v>
      </c>
    </row>
    <row r="220" spans="1:6" ht="15" outlineLevel="4" x14ac:dyDescent="0.25">
      <c r="A220" t="str">
        <f t="shared" si="3"/>
        <v>0502813</v>
      </c>
      <c r="B220" s="40" t="s">
        <v>43</v>
      </c>
      <c r="C220" s="40" t="s">
        <v>175</v>
      </c>
      <c r="D220" s="43">
        <v>1027977.2</v>
      </c>
      <c r="E220" s="43">
        <v>573.29999999999995</v>
      </c>
      <c r="F220" s="43">
        <v>464725.4</v>
      </c>
    </row>
    <row r="221" spans="1:6" ht="15" outlineLevel="3" x14ac:dyDescent="0.25">
      <c r="A221" t="str">
        <f t="shared" si="3"/>
        <v>0502850</v>
      </c>
      <c r="B221" s="38" t="s">
        <v>43</v>
      </c>
      <c r="C221" s="39" t="s">
        <v>166</v>
      </c>
      <c r="D221" s="42">
        <v>16</v>
      </c>
      <c r="E221" s="42">
        <v>16</v>
      </c>
      <c r="F221" s="42">
        <v>16</v>
      </c>
    </row>
    <row r="222" spans="1:6" ht="15" outlineLevel="4" x14ac:dyDescent="0.25">
      <c r="A222" t="str">
        <f t="shared" si="3"/>
        <v>0502853</v>
      </c>
      <c r="B222" s="40" t="s">
        <v>43</v>
      </c>
      <c r="C222" s="40" t="s">
        <v>167</v>
      </c>
      <c r="D222" s="43">
        <v>16</v>
      </c>
      <c r="E222" s="43">
        <v>16</v>
      </c>
      <c r="F222" s="43">
        <v>16</v>
      </c>
    </row>
    <row r="223" spans="1:6" ht="15" outlineLevel="1" x14ac:dyDescent="0.25">
      <c r="A223" t="str">
        <f t="shared" si="3"/>
        <v>0503</v>
      </c>
      <c r="B223" s="38" t="s">
        <v>44</v>
      </c>
      <c r="C223" s="39"/>
      <c r="D223" s="42">
        <v>1151725.3</v>
      </c>
      <c r="E223" s="42">
        <v>84463.9</v>
      </c>
      <c r="F223" s="42">
        <v>213986.5</v>
      </c>
    </row>
    <row r="224" spans="1:6" ht="15" outlineLevel="2" x14ac:dyDescent="0.25">
      <c r="A224" t="str">
        <f t="shared" si="3"/>
        <v>0503200</v>
      </c>
      <c r="B224" s="38" t="s">
        <v>44</v>
      </c>
      <c r="C224" s="39" t="s">
        <v>13</v>
      </c>
      <c r="D224" s="42">
        <v>1132485.1000000001</v>
      </c>
      <c r="E224" s="42">
        <v>84463.9</v>
      </c>
      <c r="F224" s="42">
        <v>213986.5</v>
      </c>
    </row>
    <row r="225" spans="1:6" ht="15" outlineLevel="3" x14ac:dyDescent="0.25">
      <c r="A225" t="str">
        <f t="shared" si="3"/>
        <v>0503240</v>
      </c>
      <c r="B225" s="38" t="s">
        <v>44</v>
      </c>
      <c r="C225" s="39" t="s">
        <v>14</v>
      </c>
      <c r="D225" s="42">
        <v>1132485.1000000001</v>
      </c>
      <c r="E225" s="42">
        <v>84463.9</v>
      </c>
      <c r="F225" s="42">
        <v>213986.5</v>
      </c>
    </row>
    <row r="226" spans="1:6" ht="15" outlineLevel="4" x14ac:dyDescent="0.25">
      <c r="A226" t="str">
        <f t="shared" si="3"/>
        <v>0503244</v>
      </c>
      <c r="B226" s="40" t="s">
        <v>44</v>
      </c>
      <c r="C226" s="40" t="s">
        <v>15</v>
      </c>
      <c r="D226" s="43">
        <v>1126425.8</v>
      </c>
      <c r="E226" s="43">
        <v>82655</v>
      </c>
      <c r="F226" s="43">
        <v>211700</v>
      </c>
    </row>
    <row r="227" spans="1:6" ht="15" outlineLevel="4" x14ac:dyDescent="0.25">
      <c r="A227" t="str">
        <f t="shared" si="3"/>
        <v>0503247</v>
      </c>
      <c r="B227" s="40" t="s">
        <v>44</v>
      </c>
      <c r="C227" s="40" t="s">
        <v>193</v>
      </c>
      <c r="D227" s="43">
        <v>6059.3</v>
      </c>
      <c r="E227" s="43">
        <v>1808.9</v>
      </c>
      <c r="F227" s="43">
        <v>2286.5</v>
      </c>
    </row>
    <row r="228" spans="1:6" ht="15" outlineLevel="2" x14ac:dyDescent="0.25">
      <c r="A228" t="str">
        <f t="shared" si="3"/>
        <v>0503400</v>
      </c>
      <c r="B228" s="38" t="s">
        <v>44</v>
      </c>
      <c r="C228" s="39" t="s">
        <v>26</v>
      </c>
      <c r="D228" s="42">
        <v>8453.4</v>
      </c>
      <c r="E228" s="42">
        <v>0</v>
      </c>
      <c r="F228" s="42">
        <v>0</v>
      </c>
    </row>
    <row r="229" spans="1:6" ht="15" outlineLevel="3" x14ac:dyDescent="0.25">
      <c r="A229" t="str">
        <f t="shared" si="3"/>
        <v>0503410</v>
      </c>
      <c r="B229" s="38" t="s">
        <v>44</v>
      </c>
      <c r="C229" s="39" t="s">
        <v>27</v>
      </c>
      <c r="D229" s="42">
        <v>8453.4</v>
      </c>
      <c r="E229" s="42">
        <v>0</v>
      </c>
      <c r="F229" s="42">
        <v>0</v>
      </c>
    </row>
    <row r="230" spans="1:6" ht="15" outlineLevel="4" x14ac:dyDescent="0.25">
      <c r="A230" t="str">
        <f t="shared" si="3"/>
        <v>0503414</v>
      </c>
      <c r="B230" s="40" t="s">
        <v>44</v>
      </c>
      <c r="C230" s="40" t="s">
        <v>28</v>
      </c>
      <c r="D230" s="43">
        <v>8453.4</v>
      </c>
      <c r="E230" s="43">
        <v>0</v>
      </c>
      <c r="F230" s="43">
        <v>0</v>
      </c>
    </row>
    <row r="231" spans="1:6" ht="15" outlineLevel="2" x14ac:dyDescent="0.25">
      <c r="A231" t="str">
        <f t="shared" si="3"/>
        <v>0503800</v>
      </c>
      <c r="B231" s="38" t="s">
        <v>44</v>
      </c>
      <c r="C231" s="39" t="s">
        <v>20</v>
      </c>
      <c r="D231" s="42">
        <v>10786.8</v>
      </c>
      <c r="E231" s="42">
        <v>0</v>
      </c>
      <c r="F231" s="42">
        <v>0</v>
      </c>
    </row>
    <row r="232" spans="1:6" ht="15" outlineLevel="3" x14ac:dyDescent="0.25">
      <c r="A232" t="str">
        <f t="shared" si="3"/>
        <v>0503810</v>
      </c>
      <c r="B232" s="38" t="s">
        <v>44</v>
      </c>
      <c r="C232" s="39" t="s">
        <v>38</v>
      </c>
      <c r="D232" s="42">
        <v>10786.8</v>
      </c>
      <c r="E232" s="42">
        <v>0</v>
      </c>
      <c r="F232" s="42">
        <v>0</v>
      </c>
    </row>
    <row r="233" spans="1:6" ht="15" outlineLevel="4" x14ac:dyDescent="0.25">
      <c r="A233" t="str">
        <f t="shared" si="3"/>
        <v>0503813</v>
      </c>
      <c r="B233" s="40" t="s">
        <v>44</v>
      </c>
      <c r="C233" s="40" t="s">
        <v>175</v>
      </c>
      <c r="D233" s="43">
        <v>10786.8</v>
      </c>
      <c r="E233" s="43">
        <v>0</v>
      </c>
      <c r="F233" s="43">
        <v>0</v>
      </c>
    </row>
    <row r="234" spans="1:6" ht="15" outlineLevel="1" x14ac:dyDescent="0.25">
      <c r="A234" t="str">
        <f t="shared" si="3"/>
        <v>0505</v>
      </c>
      <c r="B234" s="38" t="s">
        <v>45</v>
      </c>
      <c r="C234" s="39"/>
      <c r="D234" s="42">
        <v>467255.8</v>
      </c>
      <c r="E234" s="42">
        <v>83960.3</v>
      </c>
      <c r="F234" s="42">
        <v>123197.4</v>
      </c>
    </row>
    <row r="235" spans="1:6" ht="15" outlineLevel="2" x14ac:dyDescent="0.25">
      <c r="A235" t="str">
        <f t="shared" si="3"/>
        <v>0505100</v>
      </c>
      <c r="B235" s="38" t="s">
        <v>45</v>
      </c>
      <c r="C235" s="39" t="s">
        <v>8</v>
      </c>
      <c r="D235" s="42">
        <v>374864.3</v>
      </c>
      <c r="E235" s="42">
        <v>71805.3</v>
      </c>
      <c r="F235" s="42">
        <v>98606.9</v>
      </c>
    </row>
    <row r="236" spans="1:6" ht="15" outlineLevel="3" x14ac:dyDescent="0.25">
      <c r="A236" t="str">
        <f t="shared" si="3"/>
        <v>0505110</v>
      </c>
      <c r="B236" s="38" t="s">
        <v>45</v>
      </c>
      <c r="C236" s="39" t="s">
        <v>23</v>
      </c>
      <c r="D236" s="42">
        <v>107866.5</v>
      </c>
      <c r="E236" s="42">
        <v>19843.3</v>
      </c>
      <c r="F236" s="42">
        <v>34578.1</v>
      </c>
    </row>
    <row r="237" spans="1:6" ht="15" outlineLevel="4" x14ac:dyDescent="0.25">
      <c r="A237" t="str">
        <f t="shared" si="3"/>
        <v>0505111</v>
      </c>
      <c r="B237" s="40" t="s">
        <v>45</v>
      </c>
      <c r="C237" s="40" t="s">
        <v>24</v>
      </c>
      <c r="D237" s="43">
        <v>81465.5</v>
      </c>
      <c r="E237" s="43">
        <v>15519.9</v>
      </c>
      <c r="F237" s="43">
        <v>24745</v>
      </c>
    </row>
    <row r="238" spans="1:6" ht="15" outlineLevel="4" x14ac:dyDescent="0.25">
      <c r="A238" t="str">
        <f t="shared" si="3"/>
        <v>0505112</v>
      </c>
      <c r="B238" s="40" t="s">
        <v>45</v>
      </c>
      <c r="C238" s="40" t="s">
        <v>25</v>
      </c>
      <c r="D238" s="43">
        <v>2483.4</v>
      </c>
      <c r="E238" s="43">
        <v>205.4</v>
      </c>
      <c r="F238" s="43">
        <v>1232.5</v>
      </c>
    </row>
    <row r="239" spans="1:6" ht="15" outlineLevel="4" x14ac:dyDescent="0.25">
      <c r="A239" t="str">
        <f t="shared" si="3"/>
        <v>0505119</v>
      </c>
      <c r="B239" s="40" t="s">
        <v>45</v>
      </c>
      <c r="C239" s="40" t="s">
        <v>157</v>
      </c>
      <c r="D239" s="43">
        <v>23917.599999999999</v>
      </c>
      <c r="E239" s="43">
        <v>4118</v>
      </c>
      <c r="F239" s="43">
        <v>8600.6</v>
      </c>
    </row>
    <row r="240" spans="1:6" ht="15" outlineLevel="3" x14ac:dyDescent="0.25">
      <c r="A240" t="str">
        <f t="shared" si="3"/>
        <v>0505120</v>
      </c>
      <c r="B240" s="38" t="s">
        <v>45</v>
      </c>
      <c r="C240" s="39" t="s">
        <v>9</v>
      </c>
      <c r="D240" s="42">
        <v>266997.8</v>
      </c>
      <c r="E240" s="42">
        <v>51962</v>
      </c>
      <c r="F240" s="42">
        <v>64028.800000000003</v>
      </c>
    </row>
    <row r="241" spans="1:6" ht="15" outlineLevel="4" x14ac:dyDescent="0.25">
      <c r="A241" t="str">
        <f t="shared" si="3"/>
        <v>0505121</v>
      </c>
      <c r="B241" s="40" t="s">
        <v>45</v>
      </c>
      <c r="C241" s="40" t="s">
        <v>10</v>
      </c>
      <c r="D241" s="43">
        <v>204363.8</v>
      </c>
      <c r="E241" s="43">
        <v>40892.199999999997</v>
      </c>
      <c r="F241" s="43">
        <v>48834.2</v>
      </c>
    </row>
    <row r="242" spans="1:6" ht="15" outlineLevel="4" x14ac:dyDescent="0.25">
      <c r="A242" t="str">
        <f t="shared" si="3"/>
        <v>0505122</v>
      </c>
      <c r="B242" s="40" t="s">
        <v>45</v>
      </c>
      <c r="C242" s="40" t="s">
        <v>11</v>
      </c>
      <c r="D242" s="43">
        <v>4871.3999999999996</v>
      </c>
      <c r="E242" s="43">
        <v>576.4</v>
      </c>
      <c r="F242" s="43">
        <v>1583.1</v>
      </c>
    </row>
    <row r="243" spans="1:6" ht="15" outlineLevel="4" x14ac:dyDescent="0.25">
      <c r="A243" t="str">
        <f t="shared" si="3"/>
        <v>0505129</v>
      </c>
      <c r="B243" s="40" t="s">
        <v>45</v>
      </c>
      <c r="C243" s="40" t="s">
        <v>156</v>
      </c>
      <c r="D243" s="43">
        <v>57762.7</v>
      </c>
      <c r="E243" s="43">
        <v>10493.4</v>
      </c>
      <c r="F243" s="43">
        <v>13611.6</v>
      </c>
    </row>
    <row r="244" spans="1:6" ht="15" outlineLevel="2" x14ac:dyDescent="0.25">
      <c r="A244" t="str">
        <f t="shared" si="3"/>
        <v>0505200</v>
      </c>
      <c r="B244" s="38" t="s">
        <v>45</v>
      </c>
      <c r="C244" s="39" t="s">
        <v>13</v>
      </c>
      <c r="D244" s="42">
        <v>90552.4</v>
      </c>
      <c r="E244" s="42">
        <v>11137.1</v>
      </c>
      <c r="F244" s="42">
        <v>23074.2</v>
      </c>
    </row>
    <row r="245" spans="1:6" ht="15" outlineLevel="3" x14ac:dyDescent="0.25">
      <c r="A245" t="str">
        <f t="shared" si="3"/>
        <v>0505240</v>
      </c>
      <c r="B245" s="38" t="s">
        <v>45</v>
      </c>
      <c r="C245" s="39" t="s">
        <v>14</v>
      </c>
      <c r="D245" s="42">
        <v>90552.4</v>
      </c>
      <c r="E245" s="42">
        <v>11137.1</v>
      </c>
      <c r="F245" s="42">
        <v>23074.2</v>
      </c>
    </row>
    <row r="246" spans="1:6" ht="15" outlineLevel="4" x14ac:dyDescent="0.25">
      <c r="A246" t="str">
        <f t="shared" si="3"/>
        <v>0505243</v>
      </c>
      <c r="B246" s="40" t="s">
        <v>45</v>
      </c>
      <c r="C246" s="40" t="s">
        <v>17</v>
      </c>
      <c r="D246" s="43">
        <v>13167.4</v>
      </c>
      <c r="E246" s="43">
        <v>0</v>
      </c>
      <c r="F246" s="43">
        <v>0</v>
      </c>
    </row>
    <row r="247" spans="1:6" ht="15" outlineLevel="4" x14ac:dyDescent="0.25">
      <c r="A247" t="str">
        <f t="shared" si="3"/>
        <v>0505244</v>
      </c>
      <c r="B247" s="40" t="s">
        <v>45</v>
      </c>
      <c r="C247" s="40" t="s">
        <v>15</v>
      </c>
      <c r="D247" s="43">
        <v>70905.3</v>
      </c>
      <c r="E247" s="43">
        <v>10200.299999999999</v>
      </c>
      <c r="F247" s="43">
        <v>21123.9</v>
      </c>
    </row>
    <row r="248" spans="1:6" ht="15" outlineLevel="4" x14ac:dyDescent="0.25">
      <c r="A248" t="str">
        <f t="shared" si="3"/>
        <v>0505247</v>
      </c>
      <c r="B248" s="40" t="s">
        <v>45</v>
      </c>
      <c r="C248" s="40" t="s">
        <v>193</v>
      </c>
      <c r="D248" s="43">
        <v>6479.7</v>
      </c>
      <c r="E248" s="43">
        <v>936.8</v>
      </c>
      <c r="F248" s="43">
        <v>1950.3</v>
      </c>
    </row>
    <row r="249" spans="1:6" ht="15" outlineLevel="2" x14ac:dyDescent="0.25">
      <c r="A249" t="str">
        <f t="shared" si="3"/>
        <v>0505300</v>
      </c>
      <c r="B249" s="38" t="s">
        <v>45</v>
      </c>
      <c r="C249" s="39" t="s">
        <v>46</v>
      </c>
      <c r="D249" s="42">
        <v>1140.9000000000001</v>
      </c>
      <c r="E249" s="42">
        <v>779.6</v>
      </c>
      <c r="F249" s="42">
        <v>818.1</v>
      </c>
    </row>
    <row r="250" spans="1:6" ht="15" outlineLevel="3" x14ac:dyDescent="0.25">
      <c r="A250" t="str">
        <f t="shared" si="3"/>
        <v>0505320</v>
      </c>
      <c r="B250" s="38" t="s">
        <v>45</v>
      </c>
      <c r="C250" s="39" t="s">
        <v>54</v>
      </c>
      <c r="D250" s="42">
        <v>1140.9000000000001</v>
      </c>
      <c r="E250" s="42">
        <v>779.6</v>
      </c>
      <c r="F250" s="42">
        <v>818.1</v>
      </c>
    </row>
    <row r="251" spans="1:6" ht="15" outlineLevel="4" x14ac:dyDescent="0.25">
      <c r="A251" t="str">
        <f t="shared" si="3"/>
        <v>0505321</v>
      </c>
      <c r="B251" s="40" t="s">
        <v>45</v>
      </c>
      <c r="C251" s="40" t="s">
        <v>55</v>
      </c>
      <c r="D251" s="43">
        <v>1140.9000000000001</v>
      </c>
      <c r="E251" s="43">
        <v>779.6</v>
      </c>
      <c r="F251" s="43">
        <v>818.1</v>
      </c>
    </row>
    <row r="252" spans="1:6" ht="15" outlineLevel="2" x14ac:dyDescent="0.25">
      <c r="A252" t="str">
        <f t="shared" si="3"/>
        <v>0505800</v>
      </c>
      <c r="B252" s="38" t="s">
        <v>45</v>
      </c>
      <c r="C252" s="39" t="s">
        <v>20</v>
      </c>
      <c r="D252" s="42">
        <v>698.2</v>
      </c>
      <c r="E252" s="42">
        <v>238.2</v>
      </c>
      <c r="F252" s="42">
        <v>698.2</v>
      </c>
    </row>
    <row r="253" spans="1:6" ht="15" outlineLevel="3" x14ac:dyDescent="0.25">
      <c r="A253" t="str">
        <f t="shared" si="3"/>
        <v>0505830</v>
      </c>
      <c r="B253" s="38" t="s">
        <v>45</v>
      </c>
      <c r="C253" s="39" t="s">
        <v>168</v>
      </c>
      <c r="D253" s="42">
        <v>134.5</v>
      </c>
      <c r="E253" s="42">
        <v>74.599999999999994</v>
      </c>
      <c r="F253" s="42">
        <v>134.5</v>
      </c>
    </row>
    <row r="254" spans="1:6" ht="15" outlineLevel="4" x14ac:dyDescent="0.25">
      <c r="A254" t="str">
        <f t="shared" si="3"/>
        <v>0505831</v>
      </c>
      <c r="B254" s="40" t="s">
        <v>45</v>
      </c>
      <c r="C254" s="40" t="s">
        <v>169</v>
      </c>
      <c r="D254" s="43">
        <v>134.5</v>
      </c>
      <c r="E254" s="43">
        <v>74.599999999999994</v>
      </c>
      <c r="F254" s="43">
        <v>134.5</v>
      </c>
    </row>
    <row r="255" spans="1:6" ht="15" outlineLevel="3" x14ac:dyDescent="0.25">
      <c r="A255" t="str">
        <f t="shared" si="3"/>
        <v>0505850</v>
      </c>
      <c r="B255" s="38" t="s">
        <v>45</v>
      </c>
      <c r="C255" s="39" t="s">
        <v>166</v>
      </c>
      <c r="D255" s="42">
        <v>563.70000000000005</v>
      </c>
      <c r="E255" s="42">
        <v>163.6</v>
      </c>
      <c r="F255" s="42">
        <v>563.70000000000005</v>
      </c>
    </row>
    <row r="256" spans="1:6" ht="15" outlineLevel="4" x14ac:dyDescent="0.25">
      <c r="A256" t="str">
        <f t="shared" si="3"/>
        <v>0505852</v>
      </c>
      <c r="B256" s="40" t="s">
        <v>45</v>
      </c>
      <c r="C256" s="40" t="s">
        <v>170</v>
      </c>
      <c r="D256" s="43">
        <v>400</v>
      </c>
      <c r="E256" s="43">
        <v>0</v>
      </c>
      <c r="F256" s="43">
        <v>400</v>
      </c>
    </row>
    <row r="257" spans="1:6" ht="15" outlineLevel="4" x14ac:dyDescent="0.25">
      <c r="A257" t="str">
        <f t="shared" si="3"/>
        <v>0505853</v>
      </c>
      <c r="B257" s="40" t="s">
        <v>45</v>
      </c>
      <c r="C257" s="40" t="s">
        <v>167</v>
      </c>
      <c r="D257" s="43">
        <v>163.69999999999999</v>
      </c>
      <c r="E257" s="43">
        <v>163.6</v>
      </c>
      <c r="F257" s="43">
        <v>163.69999999999999</v>
      </c>
    </row>
    <row r="258" spans="1:6" ht="15" x14ac:dyDescent="0.25">
      <c r="A258" t="str">
        <f t="shared" si="3"/>
        <v>0600</v>
      </c>
      <c r="B258" s="38" t="s">
        <v>182</v>
      </c>
      <c r="C258" s="39"/>
      <c r="D258" s="42">
        <v>735706.2</v>
      </c>
      <c r="E258" s="42">
        <v>10504.6</v>
      </c>
      <c r="F258" s="42">
        <v>22875.7</v>
      </c>
    </row>
    <row r="259" spans="1:6" ht="15" outlineLevel="1" x14ac:dyDescent="0.25">
      <c r="A259" t="str">
        <f t="shared" si="3"/>
        <v>0602</v>
      </c>
      <c r="B259" s="38" t="s">
        <v>202</v>
      </c>
      <c r="C259" s="39"/>
      <c r="D259" s="42">
        <v>640945.1</v>
      </c>
      <c r="E259" s="42">
        <v>1767.7</v>
      </c>
      <c r="F259" s="42">
        <v>4880.3999999999996</v>
      </c>
    </row>
    <row r="260" spans="1:6" ht="15" outlineLevel="2" x14ac:dyDescent="0.25">
      <c r="A260" t="str">
        <f t="shared" si="3"/>
        <v>0602200</v>
      </c>
      <c r="B260" s="38" t="s">
        <v>202</v>
      </c>
      <c r="C260" s="39" t="s">
        <v>13</v>
      </c>
      <c r="D260" s="42">
        <v>640945.1</v>
      </c>
      <c r="E260" s="42">
        <v>1767.7</v>
      </c>
      <c r="F260" s="42">
        <v>4880.3999999999996</v>
      </c>
    </row>
    <row r="261" spans="1:6" ht="15" outlineLevel="3" x14ac:dyDescent="0.25">
      <c r="A261" t="str">
        <f t="shared" si="3"/>
        <v>0602240</v>
      </c>
      <c r="B261" s="38" t="s">
        <v>202</v>
      </c>
      <c r="C261" s="39" t="s">
        <v>14</v>
      </c>
      <c r="D261" s="42">
        <v>640945.1</v>
      </c>
      <c r="E261" s="42">
        <v>1767.7</v>
      </c>
      <c r="F261" s="42">
        <v>4880.3999999999996</v>
      </c>
    </row>
    <row r="262" spans="1:6" ht="15" outlineLevel="4" x14ac:dyDescent="0.25">
      <c r="A262" t="str">
        <f t="shared" si="3"/>
        <v>0602244</v>
      </c>
      <c r="B262" s="40" t="s">
        <v>202</v>
      </c>
      <c r="C262" s="40" t="s">
        <v>15</v>
      </c>
      <c r="D262" s="43">
        <v>640945.1</v>
      </c>
      <c r="E262" s="43">
        <v>1767.7</v>
      </c>
      <c r="F262" s="43">
        <v>4880.3999999999996</v>
      </c>
    </row>
    <row r="263" spans="1:6" ht="15" outlineLevel="1" x14ac:dyDescent="0.25">
      <c r="A263" t="str">
        <f t="shared" si="3"/>
        <v>0603</v>
      </c>
      <c r="B263" s="38" t="s">
        <v>181</v>
      </c>
      <c r="C263" s="39"/>
      <c r="D263" s="42">
        <v>17346.2</v>
      </c>
      <c r="E263" s="42">
        <v>0</v>
      </c>
      <c r="F263" s="42">
        <v>3149.7</v>
      </c>
    </row>
    <row r="264" spans="1:6" ht="15" outlineLevel="2" x14ac:dyDescent="0.25">
      <c r="A264" t="str">
        <f t="shared" si="3"/>
        <v>0603100</v>
      </c>
      <c r="B264" s="38" t="s">
        <v>181</v>
      </c>
      <c r="C264" s="39" t="s">
        <v>8</v>
      </c>
      <c r="D264" s="42">
        <v>934.1</v>
      </c>
      <c r="E264" s="42">
        <v>0</v>
      </c>
      <c r="F264" s="42">
        <v>169.7</v>
      </c>
    </row>
    <row r="265" spans="1:6" ht="15" outlineLevel="3" x14ac:dyDescent="0.25">
      <c r="A265" t="str">
        <f t="shared" si="3"/>
        <v>0603110</v>
      </c>
      <c r="B265" s="38" t="s">
        <v>181</v>
      </c>
      <c r="C265" s="39" t="s">
        <v>23</v>
      </c>
      <c r="D265" s="42">
        <v>934.1</v>
      </c>
      <c r="E265" s="42">
        <v>0</v>
      </c>
      <c r="F265" s="42">
        <v>169.7</v>
      </c>
    </row>
    <row r="266" spans="1:6" ht="15" outlineLevel="4" x14ac:dyDescent="0.25">
      <c r="A266" t="str">
        <f t="shared" si="3"/>
        <v>0603111</v>
      </c>
      <c r="B266" s="40" t="s">
        <v>181</v>
      </c>
      <c r="C266" s="40" t="s">
        <v>24</v>
      </c>
      <c r="D266" s="43">
        <v>714.4</v>
      </c>
      <c r="E266" s="43">
        <v>0</v>
      </c>
      <c r="F266" s="43">
        <v>129.80000000000001</v>
      </c>
    </row>
    <row r="267" spans="1:6" ht="15" outlineLevel="4" x14ac:dyDescent="0.25">
      <c r="A267" t="str">
        <f t="shared" si="3"/>
        <v>0603119</v>
      </c>
      <c r="B267" s="40" t="s">
        <v>181</v>
      </c>
      <c r="C267" s="40" t="s">
        <v>157</v>
      </c>
      <c r="D267" s="43">
        <v>219.7</v>
      </c>
      <c r="E267" s="43">
        <v>0</v>
      </c>
      <c r="F267" s="43">
        <v>39.9</v>
      </c>
    </row>
    <row r="268" spans="1:6" ht="15" outlineLevel="2" x14ac:dyDescent="0.25">
      <c r="A268" t="str">
        <f t="shared" si="3"/>
        <v>0603200</v>
      </c>
      <c r="B268" s="38" t="s">
        <v>181</v>
      </c>
      <c r="C268" s="39" t="s">
        <v>13</v>
      </c>
      <c r="D268" s="42">
        <v>16412.099999999999</v>
      </c>
      <c r="E268" s="42">
        <v>0</v>
      </c>
      <c r="F268" s="42">
        <v>2980</v>
      </c>
    </row>
    <row r="269" spans="1:6" ht="15" outlineLevel="3" x14ac:dyDescent="0.25">
      <c r="A269" t="str">
        <f t="shared" si="3"/>
        <v>0603240</v>
      </c>
      <c r="B269" s="38" t="s">
        <v>181</v>
      </c>
      <c r="C269" s="39" t="s">
        <v>14</v>
      </c>
      <c r="D269" s="42">
        <v>16412.099999999999</v>
      </c>
      <c r="E269" s="42">
        <v>0</v>
      </c>
      <c r="F269" s="42">
        <v>2980</v>
      </c>
    </row>
    <row r="270" spans="1:6" ht="15" outlineLevel="4" x14ac:dyDescent="0.25">
      <c r="A270" t="str">
        <f t="shared" ref="A270:A333" si="4">CONCATENATE(B270,C270)</f>
        <v>0603244</v>
      </c>
      <c r="B270" s="40" t="s">
        <v>181</v>
      </c>
      <c r="C270" s="40" t="s">
        <v>15</v>
      </c>
      <c r="D270" s="43">
        <v>16412.099999999999</v>
      </c>
      <c r="E270" s="43">
        <v>0</v>
      </c>
      <c r="F270" s="43">
        <v>2980</v>
      </c>
    </row>
    <row r="271" spans="1:6" ht="15" outlineLevel="1" x14ac:dyDescent="0.25">
      <c r="A271" t="str">
        <f t="shared" si="4"/>
        <v>0605</v>
      </c>
      <c r="B271" s="38" t="s">
        <v>203</v>
      </c>
      <c r="C271" s="39"/>
      <c r="D271" s="42">
        <v>77414.899999999994</v>
      </c>
      <c r="E271" s="42">
        <v>8736.9</v>
      </c>
      <c r="F271" s="42">
        <v>14845.6</v>
      </c>
    </row>
    <row r="272" spans="1:6" ht="15" outlineLevel="2" x14ac:dyDescent="0.25">
      <c r="A272" t="str">
        <f t="shared" si="4"/>
        <v>0605100</v>
      </c>
      <c r="B272" s="38" t="s">
        <v>203</v>
      </c>
      <c r="C272" s="39" t="s">
        <v>8</v>
      </c>
      <c r="D272" s="42">
        <v>70511.3</v>
      </c>
      <c r="E272" s="42">
        <v>7936.6</v>
      </c>
      <c r="F272" s="42">
        <v>13430.3</v>
      </c>
    </row>
    <row r="273" spans="1:6" ht="15" outlineLevel="3" x14ac:dyDescent="0.25">
      <c r="A273" t="str">
        <f t="shared" si="4"/>
        <v>0605110</v>
      </c>
      <c r="B273" s="38" t="s">
        <v>203</v>
      </c>
      <c r="C273" s="39" t="s">
        <v>23</v>
      </c>
      <c r="D273" s="42">
        <v>70511.3</v>
      </c>
      <c r="E273" s="42">
        <v>7936.6</v>
      </c>
      <c r="F273" s="42">
        <v>13430.3</v>
      </c>
    </row>
    <row r="274" spans="1:6" ht="15" outlineLevel="4" x14ac:dyDescent="0.25">
      <c r="A274" t="str">
        <f t="shared" si="4"/>
        <v>0605111</v>
      </c>
      <c r="B274" s="40" t="s">
        <v>203</v>
      </c>
      <c r="C274" s="40" t="s">
        <v>24</v>
      </c>
      <c r="D274" s="43">
        <v>52862.3</v>
      </c>
      <c r="E274" s="43">
        <v>5693.4</v>
      </c>
      <c r="F274" s="43">
        <v>8552.5</v>
      </c>
    </row>
    <row r="275" spans="1:6" ht="15" outlineLevel="4" x14ac:dyDescent="0.25">
      <c r="A275" t="str">
        <f t="shared" si="4"/>
        <v>0605112</v>
      </c>
      <c r="B275" s="40" t="s">
        <v>203</v>
      </c>
      <c r="C275" s="40" t="s">
        <v>25</v>
      </c>
      <c r="D275" s="43">
        <v>2531</v>
      </c>
      <c r="E275" s="43">
        <v>762.2</v>
      </c>
      <c r="F275" s="43">
        <v>1477.8</v>
      </c>
    </row>
    <row r="276" spans="1:6" ht="15" outlineLevel="4" x14ac:dyDescent="0.25">
      <c r="A276" t="str">
        <f t="shared" si="4"/>
        <v>0605119</v>
      </c>
      <c r="B276" s="40" t="s">
        <v>203</v>
      </c>
      <c r="C276" s="40" t="s">
        <v>157</v>
      </c>
      <c r="D276" s="43">
        <v>15118</v>
      </c>
      <c r="E276" s="43">
        <v>1481</v>
      </c>
      <c r="F276" s="43">
        <v>3400</v>
      </c>
    </row>
    <row r="277" spans="1:6" ht="15" outlineLevel="2" x14ac:dyDescent="0.25">
      <c r="A277" t="str">
        <f t="shared" si="4"/>
        <v>0605200</v>
      </c>
      <c r="B277" s="38" t="s">
        <v>203</v>
      </c>
      <c r="C277" s="39" t="s">
        <v>13</v>
      </c>
      <c r="D277" s="42">
        <v>6903.6</v>
      </c>
      <c r="E277" s="42">
        <v>800.3</v>
      </c>
      <c r="F277" s="42">
        <v>1415.3</v>
      </c>
    </row>
    <row r="278" spans="1:6" ht="15" outlineLevel="3" x14ac:dyDescent="0.25">
      <c r="A278" t="str">
        <f t="shared" si="4"/>
        <v>0605240</v>
      </c>
      <c r="B278" s="38" t="s">
        <v>203</v>
      </c>
      <c r="C278" s="39" t="s">
        <v>14</v>
      </c>
      <c r="D278" s="42">
        <v>6903.6</v>
      </c>
      <c r="E278" s="42">
        <v>800.3</v>
      </c>
      <c r="F278" s="42">
        <v>1415.3</v>
      </c>
    </row>
    <row r="279" spans="1:6" ht="15" outlineLevel="4" x14ac:dyDescent="0.25">
      <c r="A279" t="str">
        <f t="shared" si="4"/>
        <v>0605244</v>
      </c>
      <c r="B279" s="40" t="s">
        <v>203</v>
      </c>
      <c r="C279" s="40" t="s">
        <v>15</v>
      </c>
      <c r="D279" s="43">
        <v>6903.6</v>
      </c>
      <c r="E279" s="43">
        <v>800.3</v>
      </c>
      <c r="F279" s="43">
        <v>1415.3</v>
      </c>
    </row>
    <row r="280" spans="1:6" ht="15" x14ac:dyDescent="0.25">
      <c r="A280" t="str">
        <f t="shared" si="4"/>
        <v>0700</v>
      </c>
      <c r="B280" s="38" t="s">
        <v>47</v>
      </c>
      <c r="C280" s="39"/>
      <c r="D280" s="42">
        <v>14703613.199999999</v>
      </c>
      <c r="E280" s="42">
        <v>2462191.1</v>
      </c>
      <c r="F280" s="42">
        <v>3579040.5</v>
      </c>
    </row>
    <row r="281" spans="1:6" ht="15" outlineLevel="1" x14ac:dyDescent="0.25">
      <c r="A281" t="str">
        <f t="shared" si="4"/>
        <v>0701</v>
      </c>
      <c r="B281" s="38" t="s">
        <v>48</v>
      </c>
      <c r="C281" s="39"/>
      <c r="D281" s="42">
        <v>5080314.7</v>
      </c>
      <c r="E281" s="42">
        <v>898993.4</v>
      </c>
      <c r="F281" s="42">
        <v>1312392</v>
      </c>
    </row>
    <row r="282" spans="1:6" ht="15" outlineLevel="2" x14ac:dyDescent="0.25">
      <c r="A282" t="str">
        <f t="shared" si="4"/>
        <v>0701200</v>
      </c>
      <c r="B282" s="38" t="s">
        <v>48</v>
      </c>
      <c r="C282" s="39" t="s">
        <v>13</v>
      </c>
      <c r="D282" s="42">
        <v>278630.09999999998</v>
      </c>
      <c r="E282" s="42">
        <v>13693</v>
      </c>
      <c r="F282" s="42">
        <v>40057.1</v>
      </c>
    </row>
    <row r="283" spans="1:6" ht="15" outlineLevel="3" x14ac:dyDescent="0.25">
      <c r="A283" t="str">
        <f t="shared" si="4"/>
        <v>0701240</v>
      </c>
      <c r="B283" s="38" t="s">
        <v>48</v>
      </c>
      <c r="C283" s="39" t="s">
        <v>14</v>
      </c>
      <c r="D283" s="42">
        <v>278630.09999999998</v>
      </c>
      <c r="E283" s="42">
        <v>13693</v>
      </c>
      <c r="F283" s="42">
        <v>40057.1</v>
      </c>
    </row>
    <row r="284" spans="1:6" ht="15" outlineLevel="4" x14ac:dyDescent="0.25">
      <c r="A284" t="str">
        <f t="shared" si="4"/>
        <v>0701243</v>
      </c>
      <c r="B284" s="40" t="s">
        <v>48</v>
      </c>
      <c r="C284" s="40" t="s">
        <v>17</v>
      </c>
      <c r="D284" s="43">
        <v>278630.09999999998</v>
      </c>
      <c r="E284" s="43">
        <v>13693</v>
      </c>
      <c r="F284" s="43">
        <v>40057.1</v>
      </c>
    </row>
    <row r="285" spans="1:6" ht="15" outlineLevel="2" x14ac:dyDescent="0.25">
      <c r="A285" t="str">
        <f t="shared" si="4"/>
        <v>0701600</v>
      </c>
      <c r="B285" s="38" t="s">
        <v>48</v>
      </c>
      <c r="C285" s="39" t="s">
        <v>29</v>
      </c>
      <c r="D285" s="42">
        <v>4801684.5999999996</v>
      </c>
      <c r="E285" s="42">
        <v>885300.4</v>
      </c>
      <c r="F285" s="42">
        <v>1272334.8999999999</v>
      </c>
    </row>
    <row r="286" spans="1:6" ht="15" outlineLevel="3" x14ac:dyDescent="0.25">
      <c r="A286" t="str">
        <f t="shared" si="4"/>
        <v>0701610</v>
      </c>
      <c r="B286" s="38" t="s">
        <v>48</v>
      </c>
      <c r="C286" s="39" t="s">
        <v>30</v>
      </c>
      <c r="D286" s="42">
        <v>4016498.8</v>
      </c>
      <c r="E286" s="42">
        <v>745016.2</v>
      </c>
      <c r="F286" s="42">
        <v>1069200.3</v>
      </c>
    </row>
    <row r="287" spans="1:6" ht="15" outlineLevel="4" x14ac:dyDescent="0.25">
      <c r="A287" t="str">
        <f t="shared" si="4"/>
        <v>0701611</v>
      </c>
      <c r="B287" s="40" t="s">
        <v>48</v>
      </c>
      <c r="C287" s="40" t="s">
        <v>31</v>
      </c>
      <c r="D287" s="43">
        <v>3868779.4</v>
      </c>
      <c r="E287" s="43">
        <v>727395</v>
      </c>
      <c r="F287" s="43">
        <v>1023830.9</v>
      </c>
    </row>
    <row r="288" spans="1:6" ht="15" outlineLevel="4" x14ac:dyDescent="0.25">
      <c r="A288" t="str">
        <f t="shared" si="4"/>
        <v>0701612</v>
      </c>
      <c r="B288" s="40" t="s">
        <v>48</v>
      </c>
      <c r="C288" s="40" t="s">
        <v>32</v>
      </c>
      <c r="D288" s="43">
        <v>147719.4</v>
      </c>
      <c r="E288" s="43">
        <v>17621.099999999999</v>
      </c>
      <c r="F288" s="43">
        <v>45369.4</v>
      </c>
    </row>
    <row r="289" spans="1:6" ht="15" outlineLevel="3" x14ac:dyDescent="0.25">
      <c r="A289" t="str">
        <f t="shared" si="4"/>
        <v>0701620</v>
      </c>
      <c r="B289" s="38" t="s">
        <v>48</v>
      </c>
      <c r="C289" s="39" t="s">
        <v>49</v>
      </c>
      <c r="D289" s="42">
        <v>785185.8</v>
      </c>
      <c r="E289" s="42">
        <v>140284.20000000001</v>
      </c>
      <c r="F289" s="42">
        <v>203134.6</v>
      </c>
    </row>
    <row r="290" spans="1:6" ht="15" outlineLevel="4" x14ac:dyDescent="0.25">
      <c r="A290" t="str">
        <f t="shared" si="4"/>
        <v>0701621</v>
      </c>
      <c r="B290" s="40" t="s">
        <v>48</v>
      </c>
      <c r="C290" s="40" t="s">
        <v>50</v>
      </c>
      <c r="D290" s="43">
        <v>751772.9</v>
      </c>
      <c r="E290" s="43">
        <v>137724.4</v>
      </c>
      <c r="F290" s="43">
        <v>196967.1</v>
      </c>
    </row>
    <row r="291" spans="1:6" ht="15" outlineLevel="4" x14ac:dyDescent="0.25">
      <c r="A291" t="str">
        <f t="shared" si="4"/>
        <v>0701622</v>
      </c>
      <c r="B291" s="40" t="s">
        <v>48</v>
      </c>
      <c r="C291" s="40" t="s">
        <v>51</v>
      </c>
      <c r="D291" s="43">
        <v>33412.9</v>
      </c>
      <c r="E291" s="43">
        <v>2559.8000000000002</v>
      </c>
      <c r="F291" s="43">
        <v>6167.5</v>
      </c>
    </row>
    <row r="292" spans="1:6" ht="15" outlineLevel="1" x14ac:dyDescent="0.25">
      <c r="A292" t="str">
        <f t="shared" si="4"/>
        <v>0702</v>
      </c>
      <c r="B292" s="38" t="s">
        <v>52</v>
      </c>
      <c r="C292" s="39"/>
      <c r="D292" s="42">
        <v>6688958.9000000004</v>
      </c>
      <c r="E292" s="42">
        <v>1105254.7</v>
      </c>
      <c r="F292" s="42">
        <v>1615967.4</v>
      </c>
    </row>
    <row r="293" spans="1:6" ht="15" outlineLevel="2" x14ac:dyDescent="0.25">
      <c r="A293" t="str">
        <f t="shared" si="4"/>
        <v>0702200</v>
      </c>
      <c r="B293" s="38" t="s">
        <v>52</v>
      </c>
      <c r="C293" s="39" t="s">
        <v>13</v>
      </c>
      <c r="D293" s="42">
        <v>198507.7</v>
      </c>
      <c r="E293" s="42">
        <v>198.8</v>
      </c>
      <c r="F293" s="42">
        <v>18074.599999999999</v>
      </c>
    </row>
    <row r="294" spans="1:6" ht="15" outlineLevel="3" x14ac:dyDescent="0.25">
      <c r="A294" t="str">
        <f t="shared" si="4"/>
        <v>0702240</v>
      </c>
      <c r="B294" s="38" t="s">
        <v>52</v>
      </c>
      <c r="C294" s="39" t="s">
        <v>14</v>
      </c>
      <c r="D294" s="42">
        <v>198507.7</v>
      </c>
      <c r="E294" s="42">
        <v>198.8</v>
      </c>
      <c r="F294" s="42">
        <v>18074.599999999999</v>
      </c>
    </row>
    <row r="295" spans="1:6" ht="15" outlineLevel="4" x14ac:dyDescent="0.25">
      <c r="A295" t="str">
        <f t="shared" si="4"/>
        <v>0702243</v>
      </c>
      <c r="B295" s="40" t="s">
        <v>52</v>
      </c>
      <c r="C295" s="40" t="s">
        <v>17</v>
      </c>
      <c r="D295" s="43">
        <v>198507.7</v>
      </c>
      <c r="E295" s="43">
        <v>198.8</v>
      </c>
      <c r="F295" s="43">
        <v>18074.599999999999</v>
      </c>
    </row>
    <row r="296" spans="1:6" ht="15" outlineLevel="2" x14ac:dyDescent="0.25">
      <c r="A296" t="str">
        <f t="shared" si="4"/>
        <v>0702400</v>
      </c>
      <c r="B296" s="38" t="s">
        <v>52</v>
      </c>
      <c r="C296" s="39" t="s">
        <v>26</v>
      </c>
      <c r="D296" s="42">
        <v>19006.5</v>
      </c>
      <c r="E296" s="42">
        <v>0</v>
      </c>
      <c r="F296" s="42">
        <v>0</v>
      </c>
    </row>
    <row r="297" spans="1:6" ht="15" outlineLevel="3" x14ac:dyDescent="0.25">
      <c r="A297" t="str">
        <f t="shared" si="4"/>
        <v>0702410</v>
      </c>
      <c r="B297" s="38" t="s">
        <v>52</v>
      </c>
      <c r="C297" s="39" t="s">
        <v>27</v>
      </c>
      <c r="D297" s="42">
        <v>19006.5</v>
      </c>
      <c r="E297" s="42">
        <v>0</v>
      </c>
      <c r="F297" s="42">
        <v>0</v>
      </c>
    </row>
    <row r="298" spans="1:6" ht="15" outlineLevel="4" x14ac:dyDescent="0.25">
      <c r="A298" t="str">
        <f t="shared" si="4"/>
        <v>0702414</v>
      </c>
      <c r="B298" s="40" t="s">
        <v>52</v>
      </c>
      <c r="C298" s="40" t="s">
        <v>28</v>
      </c>
      <c r="D298" s="43">
        <v>19006.5</v>
      </c>
      <c r="E298" s="43">
        <v>0</v>
      </c>
      <c r="F298" s="43">
        <v>0</v>
      </c>
    </row>
    <row r="299" spans="1:6" ht="15" outlineLevel="2" x14ac:dyDescent="0.25">
      <c r="A299" t="str">
        <f t="shared" si="4"/>
        <v>0702600</v>
      </c>
      <c r="B299" s="38" t="s">
        <v>52</v>
      </c>
      <c r="C299" s="39" t="s">
        <v>29</v>
      </c>
      <c r="D299" s="42">
        <v>6471444.7000000002</v>
      </c>
      <c r="E299" s="42">
        <v>1105055.8999999999</v>
      </c>
      <c r="F299" s="42">
        <v>1597892.8</v>
      </c>
    </row>
    <row r="300" spans="1:6" ht="15" outlineLevel="3" x14ac:dyDescent="0.25">
      <c r="A300" t="str">
        <f t="shared" si="4"/>
        <v>0702610</v>
      </c>
      <c r="B300" s="38" t="s">
        <v>52</v>
      </c>
      <c r="C300" s="39" t="s">
        <v>30</v>
      </c>
      <c r="D300" s="42">
        <v>6168105.9000000004</v>
      </c>
      <c r="E300" s="42">
        <v>1052528.5</v>
      </c>
      <c r="F300" s="42">
        <v>1520469.9</v>
      </c>
    </row>
    <row r="301" spans="1:6" ht="15" outlineLevel="4" x14ac:dyDescent="0.25">
      <c r="A301" t="str">
        <f t="shared" si="4"/>
        <v>0702611</v>
      </c>
      <c r="B301" s="40" t="s">
        <v>52</v>
      </c>
      <c r="C301" s="40" t="s">
        <v>31</v>
      </c>
      <c r="D301" s="43">
        <v>6045157.7999999998</v>
      </c>
      <c r="E301" s="43">
        <v>1042489.1</v>
      </c>
      <c r="F301" s="43">
        <v>1488796</v>
      </c>
    </row>
    <row r="302" spans="1:6" ht="15" outlineLevel="4" x14ac:dyDescent="0.25">
      <c r="A302" t="str">
        <f t="shared" si="4"/>
        <v>0702612</v>
      </c>
      <c r="B302" s="40" t="s">
        <v>52</v>
      </c>
      <c r="C302" s="40" t="s">
        <v>32</v>
      </c>
      <c r="D302" s="43">
        <v>122948.1</v>
      </c>
      <c r="E302" s="43">
        <v>10039.4</v>
      </c>
      <c r="F302" s="43">
        <v>31673.9</v>
      </c>
    </row>
    <row r="303" spans="1:6" ht="15" outlineLevel="3" x14ac:dyDescent="0.25">
      <c r="A303" t="str">
        <f t="shared" si="4"/>
        <v>0702620</v>
      </c>
      <c r="B303" s="38" t="s">
        <v>52</v>
      </c>
      <c r="C303" s="39" t="s">
        <v>49</v>
      </c>
      <c r="D303" s="42">
        <v>303338.8</v>
      </c>
      <c r="E303" s="42">
        <v>52527.4</v>
      </c>
      <c r="F303" s="42">
        <v>77422.899999999994</v>
      </c>
    </row>
    <row r="304" spans="1:6" ht="15" outlineLevel="4" x14ac:dyDescent="0.25">
      <c r="A304" t="str">
        <f t="shared" si="4"/>
        <v>0702621</v>
      </c>
      <c r="B304" s="40" t="s">
        <v>52</v>
      </c>
      <c r="C304" s="40" t="s">
        <v>50</v>
      </c>
      <c r="D304" s="43">
        <v>297904.8</v>
      </c>
      <c r="E304" s="43">
        <v>52208.6</v>
      </c>
      <c r="F304" s="43">
        <v>75862.899999999994</v>
      </c>
    </row>
    <row r="305" spans="1:6" ht="15" outlineLevel="4" x14ac:dyDescent="0.25">
      <c r="A305" t="str">
        <f t="shared" si="4"/>
        <v>0702622</v>
      </c>
      <c r="B305" s="40" t="s">
        <v>52</v>
      </c>
      <c r="C305" s="40" t="s">
        <v>51</v>
      </c>
      <c r="D305" s="43">
        <v>5434</v>
      </c>
      <c r="E305" s="43">
        <v>318.89999999999998</v>
      </c>
      <c r="F305" s="43">
        <v>1560</v>
      </c>
    </row>
    <row r="306" spans="1:6" ht="15" outlineLevel="1" x14ac:dyDescent="0.25">
      <c r="A306" t="str">
        <f t="shared" si="4"/>
        <v>0703</v>
      </c>
      <c r="B306" s="38" t="s">
        <v>158</v>
      </c>
      <c r="C306" s="39"/>
      <c r="D306" s="42">
        <v>1939291.1</v>
      </c>
      <c r="E306" s="42">
        <v>302393.5</v>
      </c>
      <c r="F306" s="42">
        <v>443864.9</v>
      </c>
    </row>
    <row r="307" spans="1:6" ht="15" outlineLevel="2" x14ac:dyDescent="0.25">
      <c r="A307" t="str">
        <f t="shared" si="4"/>
        <v>0703200</v>
      </c>
      <c r="B307" s="38" t="s">
        <v>158</v>
      </c>
      <c r="C307" s="39" t="s">
        <v>13</v>
      </c>
      <c r="D307" s="42">
        <v>98056</v>
      </c>
      <c r="E307" s="42">
        <v>0</v>
      </c>
      <c r="F307" s="42">
        <v>19995.900000000001</v>
      </c>
    </row>
    <row r="308" spans="1:6" ht="15" outlineLevel="3" x14ac:dyDescent="0.25">
      <c r="A308" t="str">
        <f t="shared" si="4"/>
        <v>0703240</v>
      </c>
      <c r="B308" s="38" t="s">
        <v>158</v>
      </c>
      <c r="C308" s="39" t="s">
        <v>14</v>
      </c>
      <c r="D308" s="42">
        <v>98056</v>
      </c>
      <c r="E308" s="42">
        <v>0</v>
      </c>
      <c r="F308" s="42">
        <v>19995.900000000001</v>
      </c>
    </row>
    <row r="309" spans="1:6" ht="15" outlineLevel="4" x14ac:dyDescent="0.25">
      <c r="A309" t="str">
        <f t="shared" si="4"/>
        <v>0703243</v>
      </c>
      <c r="B309" s="40" t="s">
        <v>158</v>
      </c>
      <c r="C309" s="40" t="s">
        <v>17</v>
      </c>
      <c r="D309" s="43">
        <v>98056</v>
      </c>
      <c r="E309" s="43">
        <v>0</v>
      </c>
      <c r="F309" s="43">
        <v>19995.900000000001</v>
      </c>
    </row>
    <row r="310" spans="1:6" ht="15" outlineLevel="2" x14ac:dyDescent="0.25">
      <c r="A310" t="str">
        <f t="shared" si="4"/>
        <v>0703600</v>
      </c>
      <c r="B310" s="38" t="s">
        <v>158</v>
      </c>
      <c r="C310" s="39" t="s">
        <v>29</v>
      </c>
      <c r="D310" s="42">
        <v>1840887.3</v>
      </c>
      <c r="E310" s="42">
        <v>302393.5</v>
      </c>
      <c r="F310" s="42">
        <v>423869</v>
      </c>
    </row>
    <row r="311" spans="1:6" ht="15" outlineLevel="3" x14ac:dyDescent="0.25">
      <c r="A311" t="str">
        <f t="shared" si="4"/>
        <v>0703610</v>
      </c>
      <c r="B311" s="38" t="s">
        <v>158</v>
      </c>
      <c r="C311" s="39" t="s">
        <v>30</v>
      </c>
      <c r="D311" s="42">
        <v>1556193.1</v>
      </c>
      <c r="E311" s="42">
        <v>252515.5</v>
      </c>
      <c r="F311" s="42">
        <v>359944</v>
      </c>
    </row>
    <row r="312" spans="1:6" ht="15" outlineLevel="4" x14ac:dyDescent="0.25">
      <c r="A312" t="str">
        <f t="shared" si="4"/>
        <v>0703611</v>
      </c>
      <c r="B312" s="40" t="s">
        <v>158</v>
      </c>
      <c r="C312" s="40" t="s">
        <v>31</v>
      </c>
      <c r="D312" s="43">
        <v>1214843.3999999999</v>
      </c>
      <c r="E312" s="43">
        <v>192282.2</v>
      </c>
      <c r="F312" s="43">
        <v>274353.40000000002</v>
      </c>
    </row>
    <row r="313" spans="1:6" ht="15" outlineLevel="4" x14ac:dyDescent="0.25">
      <c r="A313" t="str">
        <f t="shared" si="4"/>
        <v>0703612</v>
      </c>
      <c r="B313" s="40" t="s">
        <v>158</v>
      </c>
      <c r="C313" s="40" t="s">
        <v>32</v>
      </c>
      <c r="D313" s="43">
        <v>28154.3</v>
      </c>
      <c r="E313" s="43">
        <v>2225.1999999999998</v>
      </c>
      <c r="F313" s="43">
        <v>5686.3</v>
      </c>
    </row>
    <row r="314" spans="1:6" ht="15" outlineLevel="4" x14ac:dyDescent="0.25">
      <c r="A314" t="str">
        <f t="shared" si="4"/>
        <v>0703614</v>
      </c>
      <c r="B314" s="40" t="s">
        <v>158</v>
      </c>
      <c r="C314" s="40" t="s">
        <v>260</v>
      </c>
      <c r="D314" s="43">
        <v>312872.90000000002</v>
      </c>
      <c r="E314" s="43">
        <v>58008.1</v>
      </c>
      <c r="F314" s="43">
        <v>79904.3</v>
      </c>
    </row>
    <row r="315" spans="1:6" ht="15" outlineLevel="4" x14ac:dyDescent="0.25">
      <c r="A315" t="str">
        <f t="shared" si="4"/>
        <v>0703615</v>
      </c>
      <c r="B315" s="40" t="s">
        <v>158</v>
      </c>
      <c r="C315" s="40" t="s">
        <v>261</v>
      </c>
      <c r="D315" s="43">
        <v>322.5</v>
      </c>
      <c r="E315" s="43">
        <v>0</v>
      </c>
      <c r="F315" s="43">
        <v>0</v>
      </c>
    </row>
    <row r="316" spans="1:6" ht="15" outlineLevel="3" x14ac:dyDescent="0.25">
      <c r="A316" t="str">
        <f t="shared" si="4"/>
        <v>0703620</v>
      </c>
      <c r="B316" s="38" t="s">
        <v>158</v>
      </c>
      <c r="C316" s="39" t="s">
        <v>49</v>
      </c>
      <c r="D316" s="42">
        <v>284371.7</v>
      </c>
      <c r="E316" s="42">
        <v>49878.1</v>
      </c>
      <c r="F316" s="42">
        <v>63925</v>
      </c>
    </row>
    <row r="317" spans="1:6" ht="15" outlineLevel="4" x14ac:dyDescent="0.25">
      <c r="A317" t="str">
        <f t="shared" si="4"/>
        <v>0703621</v>
      </c>
      <c r="B317" s="40" t="s">
        <v>158</v>
      </c>
      <c r="C317" s="40" t="s">
        <v>50</v>
      </c>
      <c r="D317" s="43">
        <v>168057.60000000001</v>
      </c>
      <c r="E317" s="43">
        <v>26031.200000000001</v>
      </c>
      <c r="F317" s="43">
        <v>30472.7</v>
      </c>
    </row>
    <row r="318" spans="1:6" ht="15" outlineLevel="4" x14ac:dyDescent="0.25">
      <c r="A318" t="str">
        <f t="shared" si="4"/>
        <v>0703622</v>
      </c>
      <c r="B318" s="40" t="s">
        <v>158</v>
      </c>
      <c r="C318" s="40" t="s">
        <v>51</v>
      </c>
      <c r="D318" s="43">
        <v>11255</v>
      </c>
      <c r="E318" s="43">
        <v>692.2</v>
      </c>
      <c r="F318" s="43">
        <v>2188.5</v>
      </c>
    </row>
    <row r="319" spans="1:6" ht="15" outlineLevel="4" x14ac:dyDescent="0.25">
      <c r="A319" t="str">
        <f t="shared" si="4"/>
        <v>0703624</v>
      </c>
      <c r="B319" s="40" t="s">
        <v>158</v>
      </c>
      <c r="C319" s="40" t="s">
        <v>262</v>
      </c>
      <c r="D319" s="43">
        <v>104736.6</v>
      </c>
      <c r="E319" s="43">
        <v>23154.6</v>
      </c>
      <c r="F319" s="43">
        <v>31263.8</v>
      </c>
    </row>
    <row r="320" spans="1:6" ht="15" outlineLevel="4" x14ac:dyDescent="0.25">
      <c r="A320" t="str">
        <f t="shared" si="4"/>
        <v>0703625</v>
      </c>
      <c r="B320" s="40" t="s">
        <v>158</v>
      </c>
      <c r="C320" s="40" t="s">
        <v>263</v>
      </c>
      <c r="D320" s="43">
        <v>322.5</v>
      </c>
      <c r="E320" s="43">
        <v>0</v>
      </c>
      <c r="F320" s="43">
        <v>0</v>
      </c>
    </row>
    <row r="321" spans="1:6" ht="15" outlineLevel="3" x14ac:dyDescent="0.25">
      <c r="A321" t="str">
        <f t="shared" si="4"/>
        <v>0703630</v>
      </c>
      <c r="B321" s="38" t="s">
        <v>158</v>
      </c>
      <c r="C321" s="39" t="s">
        <v>33</v>
      </c>
      <c r="D321" s="42">
        <v>322.5</v>
      </c>
      <c r="E321" s="42">
        <v>0</v>
      </c>
      <c r="F321" s="42">
        <v>0</v>
      </c>
    </row>
    <row r="322" spans="1:6" ht="15" outlineLevel="4" x14ac:dyDescent="0.25">
      <c r="A322" t="str">
        <f t="shared" si="4"/>
        <v>0703635</v>
      </c>
      <c r="B322" s="40" t="s">
        <v>158</v>
      </c>
      <c r="C322" s="40" t="s">
        <v>264</v>
      </c>
      <c r="D322" s="43">
        <v>322.5</v>
      </c>
      <c r="E322" s="43">
        <v>0</v>
      </c>
      <c r="F322" s="43">
        <v>0</v>
      </c>
    </row>
    <row r="323" spans="1:6" ht="15" outlineLevel="2" x14ac:dyDescent="0.25">
      <c r="A323" t="str">
        <f t="shared" si="4"/>
        <v>0703800</v>
      </c>
      <c r="B323" s="38" t="s">
        <v>158</v>
      </c>
      <c r="C323" s="39" t="s">
        <v>20</v>
      </c>
      <c r="D323" s="42">
        <v>347.8</v>
      </c>
      <c r="E323" s="42">
        <v>0</v>
      </c>
      <c r="F323" s="42">
        <v>0</v>
      </c>
    </row>
    <row r="324" spans="1:6" ht="15" outlineLevel="3" x14ac:dyDescent="0.25">
      <c r="A324" t="str">
        <f t="shared" si="4"/>
        <v>0703810</v>
      </c>
      <c r="B324" s="38" t="s">
        <v>158</v>
      </c>
      <c r="C324" s="39" t="s">
        <v>38</v>
      </c>
      <c r="D324" s="42">
        <v>347.8</v>
      </c>
      <c r="E324" s="42">
        <v>0</v>
      </c>
      <c r="F324" s="42">
        <v>0</v>
      </c>
    </row>
    <row r="325" spans="1:6" ht="15" outlineLevel="4" x14ac:dyDescent="0.25">
      <c r="A325" t="str">
        <f t="shared" si="4"/>
        <v>0703816</v>
      </c>
      <c r="B325" s="40" t="s">
        <v>158</v>
      </c>
      <c r="C325" s="40" t="s">
        <v>265</v>
      </c>
      <c r="D325" s="43">
        <v>347.8</v>
      </c>
      <c r="E325" s="43">
        <v>0</v>
      </c>
      <c r="F325" s="43">
        <v>0</v>
      </c>
    </row>
    <row r="326" spans="1:6" ht="15" outlineLevel="1" x14ac:dyDescent="0.25">
      <c r="A326" t="str">
        <f t="shared" si="4"/>
        <v>0705</v>
      </c>
      <c r="B326" s="38" t="s">
        <v>196</v>
      </c>
      <c r="C326" s="39"/>
      <c r="D326" s="42">
        <v>3228.3</v>
      </c>
      <c r="E326" s="42">
        <v>521.6</v>
      </c>
      <c r="F326" s="42">
        <v>2157.8000000000002</v>
      </c>
    </row>
    <row r="327" spans="1:6" ht="15" outlineLevel="2" x14ac:dyDescent="0.25">
      <c r="A327" t="str">
        <f t="shared" si="4"/>
        <v>0705200</v>
      </c>
      <c r="B327" s="38" t="s">
        <v>196</v>
      </c>
      <c r="C327" s="39" t="s">
        <v>13</v>
      </c>
      <c r="D327" s="42">
        <v>3228.3</v>
      </c>
      <c r="E327" s="42">
        <v>521.6</v>
      </c>
      <c r="F327" s="42">
        <v>2157.8000000000002</v>
      </c>
    </row>
    <row r="328" spans="1:6" ht="15" outlineLevel="3" x14ac:dyDescent="0.25">
      <c r="A328" t="str">
        <f t="shared" si="4"/>
        <v>0705240</v>
      </c>
      <c r="B328" s="38" t="s">
        <v>196</v>
      </c>
      <c r="C328" s="39" t="s">
        <v>14</v>
      </c>
      <c r="D328" s="42">
        <v>3228.3</v>
      </c>
      <c r="E328" s="42">
        <v>521.6</v>
      </c>
      <c r="F328" s="42">
        <v>2157.8000000000002</v>
      </c>
    </row>
    <row r="329" spans="1:6" ht="15" outlineLevel="4" x14ac:dyDescent="0.25">
      <c r="A329" t="str">
        <f t="shared" si="4"/>
        <v>0705244</v>
      </c>
      <c r="B329" s="40" t="s">
        <v>196</v>
      </c>
      <c r="C329" s="40" t="s">
        <v>15</v>
      </c>
      <c r="D329" s="43">
        <v>3228.3</v>
      </c>
      <c r="E329" s="43">
        <v>521.6</v>
      </c>
      <c r="F329" s="43">
        <v>2157.8000000000002</v>
      </c>
    </row>
    <row r="330" spans="1:6" ht="15" outlineLevel="1" x14ac:dyDescent="0.25">
      <c r="A330" t="str">
        <f t="shared" si="4"/>
        <v>0707</v>
      </c>
      <c r="B330" s="38" t="s">
        <v>53</v>
      </c>
      <c r="C330" s="39"/>
      <c r="D330" s="42">
        <v>137801.70000000001</v>
      </c>
      <c r="E330" s="42">
        <v>20248</v>
      </c>
      <c r="F330" s="42">
        <v>27929.4</v>
      </c>
    </row>
    <row r="331" spans="1:6" ht="15" outlineLevel="2" x14ac:dyDescent="0.25">
      <c r="A331" t="str">
        <f t="shared" si="4"/>
        <v>0707100</v>
      </c>
      <c r="B331" s="38" t="s">
        <v>53</v>
      </c>
      <c r="C331" s="39" t="s">
        <v>8</v>
      </c>
      <c r="D331" s="42">
        <v>41.3</v>
      </c>
      <c r="E331" s="42">
        <v>0</v>
      </c>
      <c r="F331" s="42">
        <v>20</v>
      </c>
    </row>
    <row r="332" spans="1:6" ht="15" outlineLevel="3" x14ac:dyDescent="0.25">
      <c r="A332" t="str">
        <f t="shared" si="4"/>
        <v>0707120</v>
      </c>
      <c r="B332" s="38" t="s">
        <v>53</v>
      </c>
      <c r="C332" s="39" t="s">
        <v>9</v>
      </c>
      <c r="D332" s="42">
        <v>41.3</v>
      </c>
      <c r="E332" s="42">
        <v>0</v>
      </c>
      <c r="F332" s="42">
        <v>20</v>
      </c>
    </row>
    <row r="333" spans="1:6" ht="15" outlineLevel="4" x14ac:dyDescent="0.25">
      <c r="A333" t="str">
        <f t="shared" si="4"/>
        <v>0707123</v>
      </c>
      <c r="B333" s="40" t="s">
        <v>53</v>
      </c>
      <c r="C333" s="40" t="s">
        <v>172</v>
      </c>
      <c r="D333" s="43">
        <v>41.3</v>
      </c>
      <c r="E333" s="43">
        <v>0</v>
      </c>
      <c r="F333" s="43">
        <v>20</v>
      </c>
    </row>
    <row r="334" spans="1:6" ht="15" outlineLevel="2" x14ac:dyDescent="0.25">
      <c r="A334" t="str">
        <f t="shared" ref="A334:A397" si="5">CONCATENATE(B334,C334)</f>
        <v>0707200</v>
      </c>
      <c r="B334" s="38" t="s">
        <v>53</v>
      </c>
      <c r="C334" s="39" t="s">
        <v>13</v>
      </c>
      <c r="D334" s="42">
        <v>9536.9</v>
      </c>
      <c r="E334" s="42">
        <v>1297.9000000000001</v>
      </c>
      <c r="F334" s="42">
        <v>2934.3</v>
      </c>
    </row>
    <row r="335" spans="1:6" ht="15" outlineLevel="3" x14ac:dyDescent="0.25">
      <c r="A335" t="str">
        <f t="shared" si="5"/>
        <v>0707240</v>
      </c>
      <c r="B335" s="38" t="s">
        <v>53</v>
      </c>
      <c r="C335" s="39" t="s">
        <v>14</v>
      </c>
      <c r="D335" s="42">
        <v>9536.9</v>
      </c>
      <c r="E335" s="42">
        <v>1297.9000000000001</v>
      </c>
      <c r="F335" s="42">
        <v>2934.3</v>
      </c>
    </row>
    <row r="336" spans="1:6" ht="15" outlineLevel="4" x14ac:dyDescent="0.25">
      <c r="A336" t="str">
        <f t="shared" si="5"/>
        <v>0707243</v>
      </c>
      <c r="B336" s="40" t="s">
        <v>53</v>
      </c>
      <c r="C336" s="40" t="s">
        <v>17</v>
      </c>
      <c r="D336" s="43">
        <v>5410.3</v>
      </c>
      <c r="E336" s="43">
        <v>0</v>
      </c>
      <c r="F336" s="43">
        <v>410.3</v>
      </c>
    </row>
    <row r="337" spans="1:6" ht="15" outlineLevel="4" x14ac:dyDescent="0.25">
      <c r="A337" t="str">
        <f t="shared" si="5"/>
        <v>0707244</v>
      </c>
      <c r="B337" s="40" t="s">
        <v>53</v>
      </c>
      <c r="C337" s="40" t="s">
        <v>15</v>
      </c>
      <c r="D337" s="43">
        <v>4126.6000000000004</v>
      </c>
      <c r="E337" s="43">
        <v>1297.9000000000001</v>
      </c>
      <c r="F337" s="43">
        <v>2524</v>
      </c>
    </row>
    <row r="338" spans="1:6" ht="15" outlineLevel="2" x14ac:dyDescent="0.25">
      <c r="A338" t="str">
        <f t="shared" si="5"/>
        <v>0707300</v>
      </c>
      <c r="B338" s="38" t="s">
        <v>53</v>
      </c>
      <c r="C338" s="39" t="s">
        <v>46</v>
      </c>
      <c r="D338" s="42">
        <v>5989.9</v>
      </c>
      <c r="E338" s="42">
        <v>500.3</v>
      </c>
      <c r="F338" s="42">
        <v>575.20000000000005</v>
      </c>
    </row>
    <row r="339" spans="1:6" ht="15" outlineLevel="3" x14ac:dyDescent="0.25">
      <c r="A339" t="str">
        <f t="shared" si="5"/>
        <v>0707340</v>
      </c>
      <c r="B339" s="38" t="s">
        <v>53</v>
      </c>
      <c r="C339" s="39" t="s">
        <v>174</v>
      </c>
      <c r="D339" s="42">
        <v>1868.5</v>
      </c>
      <c r="E339" s="42">
        <v>500.3</v>
      </c>
      <c r="F339" s="42">
        <v>575.20000000000005</v>
      </c>
    </row>
    <row r="340" spans="1:6" ht="15" outlineLevel="4" x14ac:dyDescent="0.25">
      <c r="A340" t="str">
        <f t="shared" si="5"/>
        <v>0707340</v>
      </c>
      <c r="B340" s="40" t="s">
        <v>53</v>
      </c>
      <c r="C340" s="40" t="s">
        <v>174</v>
      </c>
      <c r="D340" s="43">
        <v>1868.5</v>
      </c>
      <c r="E340" s="43">
        <v>500.3</v>
      </c>
      <c r="F340" s="43">
        <v>575.20000000000005</v>
      </c>
    </row>
    <row r="341" spans="1:6" ht="15" outlineLevel="3" x14ac:dyDescent="0.25">
      <c r="A341" t="str">
        <f t="shared" si="5"/>
        <v>0707350</v>
      </c>
      <c r="B341" s="38" t="s">
        <v>53</v>
      </c>
      <c r="C341" s="39" t="s">
        <v>173</v>
      </c>
      <c r="D341" s="42">
        <v>4121.3999999999996</v>
      </c>
      <c r="E341" s="42">
        <v>0</v>
      </c>
      <c r="F341" s="42">
        <v>0</v>
      </c>
    </row>
    <row r="342" spans="1:6" ht="15" outlineLevel="4" x14ac:dyDescent="0.25">
      <c r="A342" t="str">
        <f t="shared" si="5"/>
        <v>0707350</v>
      </c>
      <c r="B342" s="40" t="s">
        <v>53</v>
      </c>
      <c r="C342" s="40" t="s">
        <v>173</v>
      </c>
      <c r="D342" s="43">
        <v>4121.3999999999996</v>
      </c>
      <c r="E342" s="43">
        <v>0</v>
      </c>
      <c r="F342" s="43">
        <v>0</v>
      </c>
    </row>
    <row r="343" spans="1:6" ht="15" outlineLevel="2" x14ac:dyDescent="0.25">
      <c r="A343" t="str">
        <f t="shared" si="5"/>
        <v>0707600</v>
      </c>
      <c r="B343" s="38" t="s">
        <v>53</v>
      </c>
      <c r="C343" s="39" t="s">
        <v>29</v>
      </c>
      <c r="D343" s="42">
        <v>122233.60000000001</v>
      </c>
      <c r="E343" s="42">
        <v>18449.900000000001</v>
      </c>
      <c r="F343" s="42">
        <v>24399.9</v>
      </c>
    </row>
    <row r="344" spans="1:6" ht="15" outlineLevel="3" x14ac:dyDescent="0.25">
      <c r="A344" t="str">
        <f t="shared" si="5"/>
        <v>0707610</v>
      </c>
      <c r="B344" s="38" t="s">
        <v>53</v>
      </c>
      <c r="C344" s="39" t="s">
        <v>30</v>
      </c>
      <c r="D344" s="42">
        <v>118056.3</v>
      </c>
      <c r="E344" s="42">
        <v>17967.3</v>
      </c>
      <c r="F344" s="42">
        <v>23916.799999999999</v>
      </c>
    </row>
    <row r="345" spans="1:6" ht="15" outlineLevel="4" x14ac:dyDescent="0.25">
      <c r="A345" t="str">
        <f t="shared" si="5"/>
        <v>0707611</v>
      </c>
      <c r="B345" s="40" t="s">
        <v>53</v>
      </c>
      <c r="C345" s="40" t="s">
        <v>31</v>
      </c>
      <c r="D345" s="43">
        <v>102337.4</v>
      </c>
      <c r="E345" s="43">
        <v>17915.400000000001</v>
      </c>
      <c r="F345" s="43">
        <v>23098.3</v>
      </c>
    </row>
    <row r="346" spans="1:6" ht="15" outlineLevel="4" x14ac:dyDescent="0.25">
      <c r="A346" t="str">
        <f t="shared" si="5"/>
        <v>0707612</v>
      </c>
      <c r="B346" s="40" t="s">
        <v>53</v>
      </c>
      <c r="C346" s="40" t="s">
        <v>32</v>
      </c>
      <c r="D346" s="43">
        <v>15718.9</v>
      </c>
      <c r="E346" s="43">
        <v>51.9</v>
      </c>
      <c r="F346" s="43">
        <v>818.5</v>
      </c>
    </row>
    <row r="347" spans="1:6" ht="15" outlineLevel="3" x14ac:dyDescent="0.25">
      <c r="A347" t="str">
        <f t="shared" si="5"/>
        <v>0707620</v>
      </c>
      <c r="B347" s="38" t="s">
        <v>53</v>
      </c>
      <c r="C347" s="39" t="s">
        <v>49</v>
      </c>
      <c r="D347" s="42">
        <v>303.60000000000002</v>
      </c>
      <c r="E347" s="42">
        <v>14.6</v>
      </c>
      <c r="F347" s="42">
        <v>14.6</v>
      </c>
    </row>
    <row r="348" spans="1:6" ht="15" outlineLevel="4" x14ac:dyDescent="0.25">
      <c r="A348" t="str">
        <f t="shared" si="5"/>
        <v>0707622</v>
      </c>
      <c r="B348" s="40" t="s">
        <v>53</v>
      </c>
      <c r="C348" s="40" t="s">
        <v>51</v>
      </c>
      <c r="D348" s="43">
        <v>303.60000000000002</v>
      </c>
      <c r="E348" s="43">
        <v>14.6</v>
      </c>
      <c r="F348" s="43">
        <v>14.6</v>
      </c>
    </row>
    <row r="349" spans="1:6" ht="15" outlineLevel="3" x14ac:dyDescent="0.25">
      <c r="A349" t="str">
        <f t="shared" si="5"/>
        <v>0707630</v>
      </c>
      <c r="B349" s="38" t="s">
        <v>53</v>
      </c>
      <c r="C349" s="39" t="s">
        <v>33</v>
      </c>
      <c r="D349" s="42">
        <v>3873.7</v>
      </c>
      <c r="E349" s="42">
        <v>467.9</v>
      </c>
      <c r="F349" s="42">
        <v>468.5</v>
      </c>
    </row>
    <row r="350" spans="1:6" ht="15" outlineLevel="4" x14ac:dyDescent="0.25">
      <c r="A350" t="str">
        <f t="shared" si="5"/>
        <v>0707633</v>
      </c>
      <c r="B350" s="40" t="s">
        <v>53</v>
      </c>
      <c r="C350" s="40" t="s">
        <v>177</v>
      </c>
      <c r="D350" s="43">
        <v>3873.7</v>
      </c>
      <c r="E350" s="43">
        <v>467.9</v>
      </c>
      <c r="F350" s="43">
        <v>468.5</v>
      </c>
    </row>
    <row r="351" spans="1:6" ht="15" outlineLevel="1" x14ac:dyDescent="0.25">
      <c r="A351" t="str">
        <f t="shared" si="5"/>
        <v>0709</v>
      </c>
      <c r="B351" s="38" t="s">
        <v>56</v>
      </c>
      <c r="C351" s="39"/>
      <c r="D351" s="42">
        <v>854018.5</v>
      </c>
      <c r="E351" s="42">
        <v>134779.9</v>
      </c>
      <c r="F351" s="42">
        <v>176729</v>
      </c>
    </row>
    <row r="352" spans="1:6" ht="15" outlineLevel="2" x14ac:dyDescent="0.25">
      <c r="A352" t="str">
        <f t="shared" si="5"/>
        <v>0709100</v>
      </c>
      <c r="B352" s="38" t="s">
        <v>56</v>
      </c>
      <c r="C352" s="39" t="s">
        <v>8</v>
      </c>
      <c r="D352" s="42">
        <v>479424.9</v>
      </c>
      <c r="E352" s="42">
        <v>88700.1</v>
      </c>
      <c r="F352" s="42">
        <v>107629.6</v>
      </c>
    </row>
    <row r="353" spans="1:6" ht="15" outlineLevel="3" x14ac:dyDescent="0.25">
      <c r="A353" t="str">
        <f t="shared" si="5"/>
        <v>0709110</v>
      </c>
      <c r="B353" s="38" t="s">
        <v>56</v>
      </c>
      <c r="C353" s="39" t="s">
        <v>23</v>
      </c>
      <c r="D353" s="42">
        <v>311181.09999999998</v>
      </c>
      <c r="E353" s="42">
        <v>57113.3</v>
      </c>
      <c r="F353" s="42">
        <v>68952.600000000006</v>
      </c>
    </row>
    <row r="354" spans="1:6" ht="15" outlineLevel="4" x14ac:dyDescent="0.25">
      <c r="A354" t="str">
        <f t="shared" si="5"/>
        <v>0709111</v>
      </c>
      <c r="B354" s="40" t="s">
        <v>56</v>
      </c>
      <c r="C354" s="40" t="s">
        <v>24</v>
      </c>
      <c r="D354" s="43">
        <v>232074.1</v>
      </c>
      <c r="E354" s="43">
        <v>44619.199999999997</v>
      </c>
      <c r="F354" s="43">
        <v>53427.3</v>
      </c>
    </row>
    <row r="355" spans="1:6" ht="15" outlineLevel="4" x14ac:dyDescent="0.25">
      <c r="A355" t="str">
        <f t="shared" si="5"/>
        <v>0709112</v>
      </c>
      <c r="B355" s="40" t="s">
        <v>56</v>
      </c>
      <c r="C355" s="40" t="s">
        <v>25</v>
      </c>
      <c r="D355" s="43">
        <v>9873.1</v>
      </c>
      <c r="E355" s="43">
        <v>908.3</v>
      </c>
      <c r="F355" s="43">
        <v>2325.9</v>
      </c>
    </row>
    <row r="356" spans="1:6" ht="15" outlineLevel="4" x14ac:dyDescent="0.25">
      <c r="A356" t="str">
        <f t="shared" si="5"/>
        <v>0709113</v>
      </c>
      <c r="B356" s="40" t="s">
        <v>56</v>
      </c>
      <c r="C356" s="40" t="s">
        <v>253</v>
      </c>
      <c r="D356" s="43">
        <v>4</v>
      </c>
      <c r="E356" s="43">
        <v>0</v>
      </c>
      <c r="F356" s="43">
        <v>0</v>
      </c>
    </row>
    <row r="357" spans="1:6" ht="15" outlineLevel="4" x14ac:dyDescent="0.25">
      <c r="A357" t="str">
        <f t="shared" si="5"/>
        <v>0709119</v>
      </c>
      <c r="B357" s="40" t="s">
        <v>56</v>
      </c>
      <c r="C357" s="40" t="s">
        <v>157</v>
      </c>
      <c r="D357" s="43">
        <v>69229.899999999994</v>
      </c>
      <c r="E357" s="43">
        <v>11585.9</v>
      </c>
      <c r="F357" s="43">
        <v>13199.4</v>
      </c>
    </row>
    <row r="358" spans="1:6" ht="15" outlineLevel="3" x14ac:dyDescent="0.25">
      <c r="A358" t="str">
        <f t="shared" si="5"/>
        <v>0709120</v>
      </c>
      <c r="B358" s="38" t="s">
        <v>56</v>
      </c>
      <c r="C358" s="39" t="s">
        <v>9</v>
      </c>
      <c r="D358" s="42">
        <v>168243.8</v>
      </c>
      <c r="E358" s="42">
        <v>31586.799999999999</v>
      </c>
      <c r="F358" s="42">
        <v>38677</v>
      </c>
    </row>
    <row r="359" spans="1:6" ht="15" outlineLevel="4" x14ac:dyDescent="0.25">
      <c r="A359" t="str">
        <f t="shared" si="5"/>
        <v>0709121</v>
      </c>
      <c r="B359" s="40" t="s">
        <v>56</v>
      </c>
      <c r="C359" s="40" t="s">
        <v>10</v>
      </c>
      <c r="D359" s="43">
        <v>126731.9</v>
      </c>
      <c r="E359" s="43">
        <v>24848.1</v>
      </c>
      <c r="F359" s="43">
        <v>29377.7</v>
      </c>
    </row>
    <row r="360" spans="1:6" ht="15" outlineLevel="4" x14ac:dyDescent="0.25">
      <c r="A360" t="str">
        <f t="shared" si="5"/>
        <v>0709122</v>
      </c>
      <c r="B360" s="40" t="s">
        <v>56</v>
      </c>
      <c r="C360" s="40" t="s">
        <v>11</v>
      </c>
      <c r="D360" s="43">
        <v>5668.3</v>
      </c>
      <c r="E360" s="43">
        <v>524.5</v>
      </c>
      <c r="F360" s="43">
        <v>1821.9</v>
      </c>
    </row>
    <row r="361" spans="1:6" ht="15" outlineLevel="4" x14ac:dyDescent="0.25">
      <c r="A361" t="str">
        <f t="shared" si="5"/>
        <v>0709129</v>
      </c>
      <c r="B361" s="40" t="s">
        <v>56</v>
      </c>
      <c r="C361" s="40" t="s">
        <v>156</v>
      </c>
      <c r="D361" s="43">
        <v>35843.599999999999</v>
      </c>
      <c r="E361" s="43">
        <v>6214.1</v>
      </c>
      <c r="F361" s="43">
        <v>7477.4</v>
      </c>
    </row>
    <row r="362" spans="1:6" ht="15" outlineLevel="2" x14ac:dyDescent="0.25">
      <c r="A362" t="str">
        <f t="shared" si="5"/>
        <v>0709200</v>
      </c>
      <c r="B362" s="38" t="s">
        <v>56</v>
      </c>
      <c r="C362" s="39" t="s">
        <v>13</v>
      </c>
      <c r="D362" s="42">
        <v>264406.5</v>
      </c>
      <c r="E362" s="42">
        <v>39779.5</v>
      </c>
      <c r="F362" s="42">
        <v>51967.5</v>
      </c>
    </row>
    <row r="363" spans="1:6" ht="15" outlineLevel="3" x14ac:dyDescent="0.25">
      <c r="A363" t="str">
        <f t="shared" si="5"/>
        <v>0709240</v>
      </c>
      <c r="B363" s="38" t="s">
        <v>56</v>
      </c>
      <c r="C363" s="39" t="s">
        <v>14</v>
      </c>
      <c r="D363" s="42">
        <v>264406.5</v>
      </c>
      <c r="E363" s="42">
        <v>39779.5</v>
      </c>
      <c r="F363" s="42">
        <v>51967.5</v>
      </c>
    </row>
    <row r="364" spans="1:6" ht="15" outlineLevel="4" x14ac:dyDescent="0.25">
      <c r="A364" t="str">
        <f t="shared" si="5"/>
        <v>0709243</v>
      </c>
      <c r="B364" s="40" t="s">
        <v>56</v>
      </c>
      <c r="C364" s="40" t="s">
        <v>17</v>
      </c>
      <c r="D364" s="43">
        <v>1127.4000000000001</v>
      </c>
      <c r="E364" s="43">
        <v>0</v>
      </c>
      <c r="F364" s="43">
        <v>216.6</v>
      </c>
    </row>
    <row r="365" spans="1:6" ht="15" outlineLevel="4" x14ac:dyDescent="0.25">
      <c r="A365" t="str">
        <f t="shared" si="5"/>
        <v>0709244</v>
      </c>
      <c r="B365" s="40" t="s">
        <v>56</v>
      </c>
      <c r="C365" s="40" t="s">
        <v>15</v>
      </c>
      <c r="D365" s="43">
        <v>259413.4</v>
      </c>
      <c r="E365" s="43">
        <v>38791.5</v>
      </c>
      <c r="F365" s="43">
        <v>50359.6</v>
      </c>
    </row>
    <row r="366" spans="1:6" ht="15" outlineLevel="4" x14ac:dyDescent="0.25">
      <c r="A366" t="str">
        <f t="shared" si="5"/>
        <v>0709247</v>
      </c>
      <c r="B366" s="40" t="s">
        <v>56</v>
      </c>
      <c r="C366" s="40" t="s">
        <v>193</v>
      </c>
      <c r="D366" s="43">
        <v>3865.7</v>
      </c>
      <c r="E366" s="43">
        <v>988</v>
      </c>
      <c r="F366" s="43">
        <v>1391.3</v>
      </c>
    </row>
    <row r="367" spans="1:6" ht="15" outlineLevel="2" x14ac:dyDescent="0.25">
      <c r="A367" t="str">
        <f t="shared" si="5"/>
        <v>0709300</v>
      </c>
      <c r="B367" s="38" t="s">
        <v>56</v>
      </c>
      <c r="C367" s="39" t="s">
        <v>46</v>
      </c>
      <c r="D367" s="42">
        <v>20593.5</v>
      </c>
      <c r="E367" s="42">
        <v>174.3</v>
      </c>
      <c r="F367" s="42">
        <v>3991</v>
      </c>
    </row>
    <row r="368" spans="1:6" ht="15" outlineLevel="3" x14ac:dyDescent="0.25">
      <c r="A368" t="str">
        <f t="shared" si="5"/>
        <v>0709320</v>
      </c>
      <c r="B368" s="38" t="s">
        <v>56</v>
      </c>
      <c r="C368" s="39" t="s">
        <v>54</v>
      </c>
      <c r="D368" s="42">
        <v>20593.5</v>
      </c>
      <c r="E368" s="42">
        <v>174.3</v>
      </c>
      <c r="F368" s="42">
        <v>3991</v>
      </c>
    </row>
    <row r="369" spans="1:6" ht="15" outlineLevel="4" x14ac:dyDescent="0.25">
      <c r="A369" t="str">
        <f t="shared" si="5"/>
        <v>0709321</v>
      </c>
      <c r="B369" s="40" t="s">
        <v>56</v>
      </c>
      <c r="C369" s="40" t="s">
        <v>55</v>
      </c>
      <c r="D369" s="43">
        <v>11460.5</v>
      </c>
      <c r="E369" s="43">
        <v>174.3</v>
      </c>
      <c r="F369" s="43">
        <v>1191</v>
      </c>
    </row>
    <row r="370" spans="1:6" ht="15" outlineLevel="4" x14ac:dyDescent="0.25">
      <c r="A370" t="str">
        <f t="shared" si="5"/>
        <v>0709323</v>
      </c>
      <c r="B370" s="40" t="s">
        <v>56</v>
      </c>
      <c r="C370" s="40" t="s">
        <v>200</v>
      </c>
      <c r="D370" s="43">
        <v>9133</v>
      </c>
      <c r="E370" s="43">
        <v>0</v>
      </c>
      <c r="F370" s="43">
        <v>2800</v>
      </c>
    </row>
    <row r="371" spans="1:6" ht="15" outlineLevel="2" x14ac:dyDescent="0.25">
      <c r="A371" t="str">
        <f t="shared" si="5"/>
        <v>0709600</v>
      </c>
      <c r="B371" s="38" t="s">
        <v>56</v>
      </c>
      <c r="C371" s="39" t="s">
        <v>29</v>
      </c>
      <c r="D371" s="42">
        <v>89338.6</v>
      </c>
      <c r="E371" s="42">
        <v>6126</v>
      </c>
      <c r="F371" s="42">
        <v>13110.9</v>
      </c>
    </row>
    <row r="372" spans="1:6" ht="15" outlineLevel="3" x14ac:dyDescent="0.25">
      <c r="A372" t="str">
        <f t="shared" si="5"/>
        <v>0709610</v>
      </c>
      <c r="B372" s="38" t="s">
        <v>56</v>
      </c>
      <c r="C372" s="39" t="s">
        <v>30</v>
      </c>
      <c r="D372" s="42">
        <v>86197.8</v>
      </c>
      <c r="E372" s="42">
        <v>6126</v>
      </c>
      <c r="F372" s="42">
        <v>12925.9</v>
      </c>
    </row>
    <row r="373" spans="1:6" ht="15" outlineLevel="4" x14ac:dyDescent="0.25">
      <c r="A373" t="str">
        <f t="shared" si="5"/>
        <v>0709611</v>
      </c>
      <c r="B373" s="40" t="s">
        <v>56</v>
      </c>
      <c r="C373" s="40" t="s">
        <v>31</v>
      </c>
      <c r="D373" s="43">
        <v>40817.599999999999</v>
      </c>
      <c r="E373" s="43">
        <v>5985</v>
      </c>
      <c r="F373" s="43">
        <v>9526.2999999999993</v>
      </c>
    </row>
    <row r="374" spans="1:6" ht="15" outlineLevel="4" x14ac:dyDescent="0.25">
      <c r="A374" t="str">
        <f t="shared" si="5"/>
        <v>0709612</v>
      </c>
      <c r="B374" s="40" t="s">
        <v>56</v>
      </c>
      <c r="C374" s="40" t="s">
        <v>32</v>
      </c>
      <c r="D374" s="43">
        <v>45380.2</v>
      </c>
      <c r="E374" s="43">
        <v>141</v>
      </c>
      <c r="F374" s="43">
        <v>3399.6</v>
      </c>
    </row>
    <row r="375" spans="1:6" ht="15" outlineLevel="3" x14ac:dyDescent="0.25">
      <c r="A375" t="str">
        <f t="shared" si="5"/>
        <v>0709620</v>
      </c>
      <c r="B375" s="38" t="s">
        <v>56</v>
      </c>
      <c r="C375" s="39" t="s">
        <v>49</v>
      </c>
      <c r="D375" s="42">
        <v>3140.8</v>
      </c>
      <c r="E375" s="42">
        <v>0</v>
      </c>
      <c r="F375" s="42">
        <v>185</v>
      </c>
    </row>
    <row r="376" spans="1:6" ht="15" outlineLevel="4" x14ac:dyDescent="0.25">
      <c r="A376" t="str">
        <f t="shared" si="5"/>
        <v>0709622</v>
      </c>
      <c r="B376" s="40" t="s">
        <v>56</v>
      </c>
      <c r="C376" s="40" t="s">
        <v>51</v>
      </c>
      <c r="D376" s="43">
        <v>3140.8</v>
      </c>
      <c r="E376" s="43">
        <v>0</v>
      </c>
      <c r="F376" s="43">
        <v>185</v>
      </c>
    </row>
    <row r="377" spans="1:6" ht="15" outlineLevel="2" x14ac:dyDescent="0.25">
      <c r="A377" t="str">
        <f t="shared" si="5"/>
        <v>0709800</v>
      </c>
      <c r="B377" s="38" t="s">
        <v>56</v>
      </c>
      <c r="C377" s="39" t="s">
        <v>20</v>
      </c>
      <c r="D377" s="42">
        <v>255</v>
      </c>
      <c r="E377" s="42">
        <v>0</v>
      </c>
      <c r="F377" s="42">
        <v>30</v>
      </c>
    </row>
    <row r="378" spans="1:6" ht="15" outlineLevel="3" x14ac:dyDescent="0.25">
      <c r="A378" t="str">
        <f t="shared" si="5"/>
        <v>0709850</v>
      </c>
      <c r="B378" s="38" t="s">
        <v>56</v>
      </c>
      <c r="C378" s="39" t="s">
        <v>166</v>
      </c>
      <c r="D378" s="42">
        <v>255</v>
      </c>
      <c r="E378" s="42">
        <v>0</v>
      </c>
      <c r="F378" s="42">
        <v>30</v>
      </c>
    </row>
    <row r="379" spans="1:6" ht="15" outlineLevel="4" x14ac:dyDescent="0.25">
      <c r="A379" t="str">
        <f t="shared" si="5"/>
        <v>0709852</v>
      </c>
      <c r="B379" s="40" t="s">
        <v>56</v>
      </c>
      <c r="C379" s="40" t="s">
        <v>170</v>
      </c>
      <c r="D379" s="43">
        <v>45</v>
      </c>
      <c r="E379" s="43">
        <v>0</v>
      </c>
      <c r="F379" s="43">
        <v>0</v>
      </c>
    </row>
    <row r="380" spans="1:6" ht="15" outlineLevel="4" x14ac:dyDescent="0.25">
      <c r="A380" t="str">
        <f t="shared" si="5"/>
        <v>0709853</v>
      </c>
      <c r="B380" s="40" t="s">
        <v>56</v>
      </c>
      <c r="C380" s="40" t="s">
        <v>167</v>
      </c>
      <c r="D380" s="43">
        <v>210</v>
      </c>
      <c r="E380" s="43">
        <v>0</v>
      </c>
      <c r="F380" s="43">
        <v>30</v>
      </c>
    </row>
    <row r="381" spans="1:6" ht="15" x14ac:dyDescent="0.25">
      <c r="A381" t="str">
        <f t="shared" si="5"/>
        <v>0800</v>
      </c>
      <c r="B381" s="38" t="s">
        <v>57</v>
      </c>
      <c r="C381" s="39"/>
      <c r="D381" s="42">
        <v>1420093.3</v>
      </c>
      <c r="E381" s="42">
        <v>179855.1</v>
      </c>
      <c r="F381" s="42">
        <v>291053.5</v>
      </c>
    </row>
    <row r="382" spans="1:6" ht="15" outlineLevel="1" x14ac:dyDescent="0.25">
      <c r="A382" t="str">
        <f t="shared" si="5"/>
        <v>0801</v>
      </c>
      <c r="B382" s="38" t="s">
        <v>58</v>
      </c>
      <c r="C382" s="39"/>
      <c r="D382" s="42">
        <v>830835.9</v>
      </c>
      <c r="E382" s="42">
        <v>127395.3</v>
      </c>
      <c r="F382" s="42">
        <v>221341</v>
      </c>
    </row>
    <row r="383" spans="1:6" ht="15" outlineLevel="2" x14ac:dyDescent="0.25">
      <c r="A383" t="str">
        <f t="shared" si="5"/>
        <v>0801200</v>
      </c>
      <c r="B383" s="38" t="s">
        <v>58</v>
      </c>
      <c r="C383" s="39" t="s">
        <v>13</v>
      </c>
      <c r="D383" s="42">
        <v>179250</v>
      </c>
      <c r="E383" s="42">
        <v>0</v>
      </c>
      <c r="F383" s="42">
        <v>81940.7</v>
      </c>
    </row>
    <row r="384" spans="1:6" ht="15" outlineLevel="3" x14ac:dyDescent="0.25">
      <c r="A384" t="str">
        <f t="shared" si="5"/>
        <v>0801240</v>
      </c>
      <c r="B384" s="38" t="s">
        <v>58</v>
      </c>
      <c r="C384" s="39" t="s">
        <v>14</v>
      </c>
      <c r="D384" s="42">
        <v>179250</v>
      </c>
      <c r="E384" s="42">
        <v>0</v>
      </c>
      <c r="F384" s="42">
        <v>81940.7</v>
      </c>
    </row>
    <row r="385" spans="1:6" ht="15" outlineLevel="4" x14ac:dyDescent="0.25">
      <c r="A385" t="str">
        <f t="shared" si="5"/>
        <v>0801243</v>
      </c>
      <c r="B385" s="40" t="s">
        <v>58</v>
      </c>
      <c r="C385" s="40" t="s">
        <v>17</v>
      </c>
      <c r="D385" s="43">
        <v>179250</v>
      </c>
      <c r="E385" s="43">
        <v>0</v>
      </c>
      <c r="F385" s="43">
        <v>81940.7</v>
      </c>
    </row>
    <row r="386" spans="1:6" ht="15" outlineLevel="2" x14ac:dyDescent="0.25">
      <c r="A386" t="str">
        <f t="shared" si="5"/>
        <v>0801600</v>
      </c>
      <c r="B386" s="38" t="s">
        <v>58</v>
      </c>
      <c r="C386" s="39" t="s">
        <v>29</v>
      </c>
      <c r="D386" s="42">
        <v>651585.9</v>
      </c>
      <c r="E386" s="42">
        <v>127395.3</v>
      </c>
      <c r="F386" s="42">
        <v>139400.29999999999</v>
      </c>
    </row>
    <row r="387" spans="1:6" ht="15" outlineLevel="3" x14ac:dyDescent="0.25">
      <c r="A387" t="str">
        <f t="shared" si="5"/>
        <v>0801610</v>
      </c>
      <c r="B387" s="38" t="s">
        <v>58</v>
      </c>
      <c r="C387" s="39" t="s">
        <v>30</v>
      </c>
      <c r="D387" s="42">
        <v>651585.9</v>
      </c>
      <c r="E387" s="42">
        <v>127395.3</v>
      </c>
      <c r="F387" s="42">
        <v>139400.29999999999</v>
      </c>
    </row>
    <row r="388" spans="1:6" ht="15" outlineLevel="4" x14ac:dyDescent="0.25">
      <c r="A388" t="str">
        <f t="shared" si="5"/>
        <v>0801611</v>
      </c>
      <c r="B388" s="40" t="s">
        <v>58</v>
      </c>
      <c r="C388" s="40" t="s">
        <v>31</v>
      </c>
      <c r="D388" s="43">
        <v>636164.1</v>
      </c>
      <c r="E388" s="43">
        <v>126349.3</v>
      </c>
      <c r="F388" s="43">
        <v>133678.29999999999</v>
      </c>
    </row>
    <row r="389" spans="1:6" ht="15" outlineLevel="4" x14ac:dyDescent="0.25">
      <c r="A389" t="str">
        <f t="shared" si="5"/>
        <v>0801612</v>
      </c>
      <c r="B389" s="40" t="s">
        <v>58</v>
      </c>
      <c r="C389" s="40" t="s">
        <v>32</v>
      </c>
      <c r="D389" s="43">
        <v>15421.8</v>
      </c>
      <c r="E389" s="43">
        <v>1046</v>
      </c>
      <c r="F389" s="43">
        <v>5722</v>
      </c>
    </row>
    <row r="390" spans="1:6" ht="15" outlineLevel="1" x14ac:dyDescent="0.25">
      <c r="A390" t="str">
        <f t="shared" si="5"/>
        <v>0804</v>
      </c>
      <c r="B390" s="38" t="s">
        <v>59</v>
      </c>
      <c r="C390" s="39"/>
      <c r="D390" s="42">
        <v>589257.4</v>
      </c>
      <c r="E390" s="42">
        <v>52459.9</v>
      </c>
      <c r="F390" s="42">
        <v>69712.5</v>
      </c>
    </row>
    <row r="391" spans="1:6" ht="15" outlineLevel="2" x14ac:dyDescent="0.25">
      <c r="A391" t="str">
        <f t="shared" si="5"/>
        <v>0804100</v>
      </c>
      <c r="B391" s="38" t="s">
        <v>59</v>
      </c>
      <c r="C391" s="39" t="s">
        <v>8</v>
      </c>
      <c r="D391" s="42">
        <v>220140</v>
      </c>
      <c r="E391" s="42">
        <v>51047.199999999997</v>
      </c>
      <c r="F391" s="42">
        <v>52812.2</v>
      </c>
    </row>
    <row r="392" spans="1:6" ht="15" outlineLevel="3" x14ac:dyDescent="0.25">
      <c r="A392" t="str">
        <f t="shared" si="5"/>
        <v>0804110</v>
      </c>
      <c r="B392" s="38" t="s">
        <v>59</v>
      </c>
      <c r="C392" s="39" t="s">
        <v>23</v>
      </c>
      <c r="D392" s="42">
        <v>181581.3</v>
      </c>
      <c r="E392" s="42">
        <v>44084.1</v>
      </c>
      <c r="F392" s="42">
        <v>44859</v>
      </c>
    </row>
    <row r="393" spans="1:6" ht="15" outlineLevel="4" x14ac:dyDescent="0.25">
      <c r="A393" t="str">
        <f t="shared" si="5"/>
        <v>0804111</v>
      </c>
      <c r="B393" s="40" t="s">
        <v>59</v>
      </c>
      <c r="C393" s="40" t="s">
        <v>24</v>
      </c>
      <c r="D393" s="43">
        <v>135515.4</v>
      </c>
      <c r="E393" s="43">
        <v>34473.1</v>
      </c>
      <c r="F393" s="43">
        <v>34510.1</v>
      </c>
    </row>
    <row r="394" spans="1:6" ht="15" outlineLevel="4" x14ac:dyDescent="0.25">
      <c r="A394" t="str">
        <f t="shared" si="5"/>
        <v>0804112</v>
      </c>
      <c r="B394" s="40" t="s">
        <v>59</v>
      </c>
      <c r="C394" s="40" t="s">
        <v>25</v>
      </c>
      <c r="D394" s="43">
        <v>5067.1000000000004</v>
      </c>
      <c r="E394" s="43">
        <v>1116.5</v>
      </c>
      <c r="F394" s="43">
        <v>1854.3</v>
      </c>
    </row>
    <row r="395" spans="1:6" ht="15" outlineLevel="4" x14ac:dyDescent="0.25">
      <c r="A395" t="str">
        <f t="shared" si="5"/>
        <v>0804119</v>
      </c>
      <c r="B395" s="40" t="s">
        <v>59</v>
      </c>
      <c r="C395" s="40" t="s">
        <v>157</v>
      </c>
      <c r="D395" s="43">
        <v>40998.800000000003</v>
      </c>
      <c r="E395" s="43">
        <v>8494.5</v>
      </c>
      <c r="F395" s="43">
        <v>8494.6</v>
      </c>
    </row>
    <row r="396" spans="1:6" ht="15" outlineLevel="3" x14ac:dyDescent="0.25">
      <c r="A396" t="str">
        <f t="shared" si="5"/>
        <v>0804120</v>
      </c>
      <c r="B396" s="38" t="s">
        <v>59</v>
      </c>
      <c r="C396" s="39" t="s">
        <v>9</v>
      </c>
      <c r="D396" s="42">
        <v>38558.699999999997</v>
      </c>
      <c r="E396" s="42">
        <v>6963.1</v>
      </c>
      <c r="F396" s="42">
        <v>7953.2</v>
      </c>
    </row>
    <row r="397" spans="1:6" ht="15" outlineLevel="4" x14ac:dyDescent="0.25">
      <c r="A397" t="str">
        <f t="shared" si="5"/>
        <v>0804121</v>
      </c>
      <c r="B397" s="40" t="s">
        <v>59</v>
      </c>
      <c r="C397" s="40" t="s">
        <v>10</v>
      </c>
      <c r="D397" s="43">
        <v>29436.3</v>
      </c>
      <c r="E397" s="43">
        <v>5387.3</v>
      </c>
      <c r="F397" s="43">
        <v>6070.8</v>
      </c>
    </row>
    <row r="398" spans="1:6" ht="15" outlineLevel="4" x14ac:dyDescent="0.25">
      <c r="A398" t="str">
        <f t="shared" ref="A398:A461" si="6">CONCATENATE(B398,C398)</f>
        <v>0804122</v>
      </c>
      <c r="B398" s="40" t="s">
        <v>59</v>
      </c>
      <c r="C398" s="40" t="s">
        <v>11</v>
      </c>
      <c r="D398" s="43">
        <v>1224.8</v>
      </c>
      <c r="E398" s="43">
        <v>213.3</v>
      </c>
      <c r="F398" s="43">
        <v>374.3</v>
      </c>
    </row>
    <row r="399" spans="1:6" ht="15" outlineLevel="4" x14ac:dyDescent="0.25">
      <c r="A399" t="str">
        <f t="shared" si="6"/>
        <v>0804129</v>
      </c>
      <c r="B399" s="40" t="s">
        <v>59</v>
      </c>
      <c r="C399" s="40" t="s">
        <v>156</v>
      </c>
      <c r="D399" s="43">
        <v>7897.6</v>
      </c>
      <c r="E399" s="43">
        <v>1362.5</v>
      </c>
      <c r="F399" s="43">
        <v>1508.1</v>
      </c>
    </row>
    <row r="400" spans="1:6" ht="15" outlineLevel="2" x14ac:dyDescent="0.25">
      <c r="A400" t="str">
        <f t="shared" si="6"/>
        <v>0804200</v>
      </c>
      <c r="B400" s="38" t="s">
        <v>59</v>
      </c>
      <c r="C400" s="39" t="s">
        <v>13</v>
      </c>
      <c r="D400" s="42">
        <v>12910.4</v>
      </c>
      <c r="E400" s="42">
        <v>831.7</v>
      </c>
      <c r="F400" s="42">
        <v>1959.8</v>
      </c>
    </row>
    <row r="401" spans="1:6" ht="15" outlineLevel="3" x14ac:dyDescent="0.25">
      <c r="A401" t="str">
        <f t="shared" si="6"/>
        <v>0804240</v>
      </c>
      <c r="B401" s="38" t="s">
        <v>59</v>
      </c>
      <c r="C401" s="39" t="s">
        <v>14</v>
      </c>
      <c r="D401" s="42">
        <v>12910.4</v>
      </c>
      <c r="E401" s="42">
        <v>831.7</v>
      </c>
      <c r="F401" s="42">
        <v>1959.8</v>
      </c>
    </row>
    <row r="402" spans="1:6" ht="15" outlineLevel="4" x14ac:dyDescent="0.25">
      <c r="A402" t="str">
        <f t="shared" si="6"/>
        <v>0804244</v>
      </c>
      <c r="B402" s="40" t="s">
        <v>59</v>
      </c>
      <c r="C402" s="40" t="s">
        <v>15</v>
      </c>
      <c r="D402" s="43">
        <v>11920.5</v>
      </c>
      <c r="E402" s="43">
        <v>668.5</v>
      </c>
      <c r="F402" s="43">
        <v>1589.8</v>
      </c>
    </row>
    <row r="403" spans="1:6" ht="15" outlineLevel="4" x14ac:dyDescent="0.25">
      <c r="A403" t="str">
        <f t="shared" si="6"/>
        <v>0804247</v>
      </c>
      <c r="B403" s="40" t="s">
        <v>59</v>
      </c>
      <c r="C403" s="40" t="s">
        <v>193</v>
      </c>
      <c r="D403" s="43">
        <v>989.9</v>
      </c>
      <c r="E403" s="43">
        <v>163.19999999999999</v>
      </c>
      <c r="F403" s="43">
        <v>370</v>
      </c>
    </row>
    <row r="404" spans="1:6" ht="15" outlineLevel="2" x14ac:dyDescent="0.25">
      <c r="A404" t="str">
        <f t="shared" si="6"/>
        <v>0804300</v>
      </c>
      <c r="B404" s="38" t="s">
        <v>59</v>
      </c>
      <c r="C404" s="39" t="s">
        <v>46</v>
      </c>
      <c r="D404" s="42">
        <v>463.2</v>
      </c>
      <c r="E404" s="42">
        <v>30.1</v>
      </c>
      <c r="F404" s="42">
        <v>52.5</v>
      </c>
    </row>
    <row r="405" spans="1:6" ht="15" outlineLevel="3" x14ac:dyDescent="0.25">
      <c r="A405" t="str">
        <f t="shared" si="6"/>
        <v>0804320</v>
      </c>
      <c r="B405" s="38" t="s">
        <v>59</v>
      </c>
      <c r="C405" s="39" t="s">
        <v>54</v>
      </c>
      <c r="D405" s="42">
        <v>463.2</v>
      </c>
      <c r="E405" s="42">
        <v>30.1</v>
      </c>
      <c r="F405" s="42">
        <v>52.5</v>
      </c>
    </row>
    <row r="406" spans="1:6" ht="15" outlineLevel="4" x14ac:dyDescent="0.25">
      <c r="A406" t="str">
        <f t="shared" si="6"/>
        <v>0804321</v>
      </c>
      <c r="B406" s="40" t="s">
        <v>59</v>
      </c>
      <c r="C406" s="40" t="s">
        <v>55</v>
      </c>
      <c r="D406" s="43">
        <v>463.2</v>
      </c>
      <c r="E406" s="43">
        <v>30.1</v>
      </c>
      <c r="F406" s="43">
        <v>52.5</v>
      </c>
    </row>
    <row r="407" spans="1:6" ht="15" outlineLevel="2" x14ac:dyDescent="0.25">
      <c r="A407" t="str">
        <f t="shared" si="6"/>
        <v>0804400</v>
      </c>
      <c r="B407" s="38" t="s">
        <v>59</v>
      </c>
      <c r="C407" s="39" t="s">
        <v>26</v>
      </c>
      <c r="D407" s="42">
        <v>355543.8</v>
      </c>
      <c r="E407" s="42">
        <v>550.79999999999995</v>
      </c>
      <c r="F407" s="42">
        <v>14888</v>
      </c>
    </row>
    <row r="408" spans="1:6" ht="15" outlineLevel="3" x14ac:dyDescent="0.25">
      <c r="A408" t="str">
        <f t="shared" si="6"/>
        <v>0804410</v>
      </c>
      <c r="B408" s="38" t="s">
        <v>59</v>
      </c>
      <c r="C408" s="39" t="s">
        <v>27</v>
      </c>
      <c r="D408" s="42">
        <v>355543.8</v>
      </c>
      <c r="E408" s="42">
        <v>550.79999999999995</v>
      </c>
      <c r="F408" s="42">
        <v>14888</v>
      </c>
    </row>
    <row r="409" spans="1:6" ht="15" outlineLevel="4" x14ac:dyDescent="0.25">
      <c r="A409" t="str">
        <f t="shared" si="6"/>
        <v>0804414</v>
      </c>
      <c r="B409" s="40" t="s">
        <v>59</v>
      </c>
      <c r="C409" s="40" t="s">
        <v>28</v>
      </c>
      <c r="D409" s="43">
        <v>355543.8</v>
      </c>
      <c r="E409" s="43">
        <v>550.79999999999995</v>
      </c>
      <c r="F409" s="43">
        <v>14888</v>
      </c>
    </row>
    <row r="410" spans="1:6" ht="15" outlineLevel="2" x14ac:dyDescent="0.25">
      <c r="A410" t="str">
        <f t="shared" si="6"/>
        <v>0804600</v>
      </c>
      <c r="B410" s="38" t="s">
        <v>59</v>
      </c>
      <c r="C410" s="39" t="s">
        <v>29</v>
      </c>
      <c r="D410" s="42">
        <v>200</v>
      </c>
      <c r="E410" s="42">
        <v>0</v>
      </c>
      <c r="F410" s="42">
        <v>0</v>
      </c>
    </row>
    <row r="411" spans="1:6" ht="15" outlineLevel="3" x14ac:dyDescent="0.25">
      <c r="A411" t="str">
        <f t="shared" si="6"/>
        <v>0804630</v>
      </c>
      <c r="B411" s="38" t="s">
        <v>59</v>
      </c>
      <c r="C411" s="39" t="s">
        <v>33</v>
      </c>
      <c r="D411" s="42">
        <v>200</v>
      </c>
      <c r="E411" s="42">
        <v>0</v>
      </c>
      <c r="F411" s="42">
        <v>0</v>
      </c>
    </row>
    <row r="412" spans="1:6" ht="15" outlineLevel="4" x14ac:dyDescent="0.25">
      <c r="A412" t="str">
        <f t="shared" si="6"/>
        <v>0804633</v>
      </c>
      <c r="B412" s="40" t="s">
        <v>59</v>
      </c>
      <c r="C412" s="40" t="s">
        <v>177</v>
      </c>
      <c r="D412" s="43">
        <v>200</v>
      </c>
      <c r="E412" s="43">
        <v>0</v>
      </c>
      <c r="F412" s="43">
        <v>0</v>
      </c>
    </row>
    <row r="413" spans="1:6" ht="15" x14ac:dyDescent="0.25">
      <c r="A413" t="str">
        <f t="shared" si="6"/>
        <v>0900</v>
      </c>
      <c r="B413" s="38" t="s">
        <v>257</v>
      </c>
      <c r="C413" s="39"/>
      <c r="D413" s="42">
        <v>27710.9</v>
      </c>
      <c r="E413" s="42">
        <v>0</v>
      </c>
      <c r="F413" s="42">
        <v>0</v>
      </c>
    </row>
    <row r="414" spans="1:6" ht="15" outlineLevel="1" x14ac:dyDescent="0.25">
      <c r="A414" t="str">
        <f t="shared" si="6"/>
        <v>0909</v>
      </c>
      <c r="B414" s="38" t="s">
        <v>258</v>
      </c>
      <c r="C414" s="39"/>
      <c r="D414" s="42">
        <v>27710.9</v>
      </c>
      <c r="E414" s="42">
        <v>0</v>
      </c>
      <c r="F414" s="42">
        <v>0</v>
      </c>
    </row>
    <row r="415" spans="1:6" ht="15" outlineLevel="2" x14ac:dyDescent="0.25">
      <c r="A415" t="str">
        <f t="shared" si="6"/>
        <v>0909200</v>
      </c>
      <c r="B415" s="38" t="s">
        <v>258</v>
      </c>
      <c r="C415" s="39" t="s">
        <v>13</v>
      </c>
      <c r="D415" s="42">
        <v>27710.9</v>
      </c>
      <c r="E415" s="42">
        <v>0</v>
      </c>
      <c r="F415" s="42">
        <v>0</v>
      </c>
    </row>
    <row r="416" spans="1:6" ht="15" outlineLevel="3" x14ac:dyDescent="0.25">
      <c r="A416" t="str">
        <f t="shared" si="6"/>
        <v>0909240</v>
      </c>
      <c r="B416" s="38" t="s">
        <v>258</v>
      </c>
      <c r="C416" s="39" t="s">
        <v>14</v>
      </c>
      <c r="D416" s="42">
        <v>27710.9</v>
      </c>
      <c r="E416" s="42">
        <v>0</v>
      </c>
      <c r="F416" s="42">
        <v>0</v>
      </c>
    </row>
    <row r="417" spans="1:6" ht="15" outlineLevel="4" x14ac:dyDescent="0.25">
      <c r="A417" t="str">
        <f t="shared" si="6"/>
        <v>0909244</v>
      </c>
      <c r="B417" s="40" t="s">
        <v>258</v>
      </c>
      <c r="C417" s="40" t="s">
        <v>15</v>
      </c>
      <c r="D417" s="43">
        <v>27710.9</v>
      </c>
      <c r="E417" s="43">
        <v>0</v>
      </c>
      <c r="F417" s="43">
        <v>0</v>
      </c>
    </row>
    <row r="418" spans="1:6" ht="15" x14ac:dyDescent="0.25">
      <c r="A418" t="str">
        <f t="shared" si="6"/>
        <v>1000</v>
      </c>
      <c r="B418" s="38" t="s">
        <v>60</v>
      </c>
      <c r="C418" s="39"/>
      <c r="D418" s="42">
        <v>1175922.7</v>
      </c>
      <c r="E418" s="42">
        <v>226809.7</v>
      </c>
      <c r="F418" s="42">
        <v>319186.09999999998</v>
      </c>
    </row>
    <row r="419" spans="1:6" ht="15" outlineLevel="1" x14ac:dyDescent="0.25">
      <c r="A419" t="str">
        <f t="shared" si="6"/>
        <v>1001</v>
      </c>
      <c r="B419" s="38" t="s">
        <v>61</v>
      </c>
      <c r="C419" s="39"/>
      <c r="D419" s="42">
        <v>58195.7</v>
      </c>
      <c r="E419" s="42">
        <v>8390.2000000000007</v>
      </c>
      <c r="F419" s="42">
        <v>10228.200000000001</v>
      </c>
    </row>
    <row r="420" spans="1:6" ht="15" outlineLevel="2" x14ac:dyDescent="0.25">
      <c r="A420" t="str">
        <f t="shared" si="6"/>
        <v>1001200</v>
      </c>
      <c r="B420" s="38" t="s">
        <v>61</v>
      </c>
      <c r="C420" s="39" t="s">
        <v>13</v>
      </c>
      <c r="D420" s="42">
        <v>461</v>
      </c>
      <c r="E420" s="42">
        <v>0.8</v>
      </c>
      <c r="F420" s="42">
        <v>123.5</v>
      </c>
    </row>
    <row r="421" spans="1:6" ht="15" outlineLevel="3" x14ac:dyDescent="0.25">
      <c r="A421" t="str">
        <f t="shared" si="6"/>
        <v>1001240</v>
      </c>
      <c r="B421" s="38" t="s">
        <v>61</v>
      </c>
      <c r="C421" s="39" t="s">
        <v>14</v>
      </c>
      <c r="D421" s="42">
        <v>461</v>
      </c>
      <c r="E421" s="42">
        <v>0.8</v>
      </c>
      <c r="F421" s="42">
        <v>123.5</v>
      </c>
    </row>
    <row r="422" spans="1:6" ht="15" outlineLevel="4" x14ac:dyDescent="0.25">
      <c r="A422" t="str">
        <f t="shared" si="6"/>
        <v>1001244</v>
      </c>
      <c r="B422" s="40" t="s">
        <v>61</v>
      </c>
      <c r="C422" s="40" t="s">
        <v>15</v>
      </c>
      <c r="D422" s="43">
        <v>461</v>
      </c>
      <c r="E422" s="43">
        <v>0.8</v>
      </c>
      <c r="F422" s="43">
        <v>123.5</v>
      </c>
    </row>
    <row r="423" spans="1:6" ht="15" outlineLevel="2" x14ac:dyDescent="0.25">
      <c r="A423" t="str">
        <f t="shared" si="6"/>
        <v>1001300</v>
      </c>
      <c r="B423" s="38" t="s">
        <v>61</v>
      </c>
      <c r="C423" s="39" t="s">
        <v>46</v>
      </c>
      <c r="D423" s="42">
        <v>57734.8</v>
      </c>
      <c r="E423" s="42">
        <v>8389.4</v>
      </c>
      <c r="F423" s="42">
        <v>10104.700000000001</v>
      </c>
    </row>
    <row r="424" spans="1:6" ht="15" outlineLevel="3" x14ac:dyDescent="0.25">
      <c r="A424" t="str">
        <f t="shared" si="6"/>
        <v>1001310</v>
      </c>
      <c r="B424" s="38" t="s">
        <v>61</v>
      </c>
      <c r="C424" s="39" t="s">
        <v>63</v>
      </c>
      <c r="D424" s="42">
        <v>56894.8</v>
      </c>
      <c r="E424" s="42">
        <v>8209.4</v>
      </c>
      <c r="F424" s="42">
        <v>9894.7000000000007</v>
      </c>
    </row>
    <row r="425" spans="1:6" ht="15" outlineLevel="4" x14ac:dyDescent="0.25">
      <c r="A425" t="str">
        <f t="shared" si="6"/>
        <v>1001312</v>
      </c>
      <c r="B425" s="40" t="s">
        <v>61</v>
      </c>
      <c r="C425" s="40" t="s">
        <v>201</v>
      </c>
      <c r="D425" s="43">
        <v>56894.8</v>
      </c>
      <c r="E425" s="43">
        <v>8209.4</v>
      </c>
      <c r="F425" s="43">
        <v>9894.7000000000007</v>
      </c>
    </row>
    <row r="426" spans="1:6" ht="15" outlineLevel="3" x14ac:dyDescent="0.25">
      <c r="A426" t="str">
        <f t="shared" si="6"/>
        <v>1001320</v>
      </c>
      <c r="B426" s="38" t="s">
        <v>61</v>
      </c>
      <c r="C426" s="39" t="s">
        <v>54</v>
      </c>
      <c r="D426" s="42">
        <v>840</v>
      </c>
      <c r="E426" s="42">
        <v>180</v>
      </c>
      <c r="F426" s="42">
        <v>210</v>
      </c>
    </row>
    <row r="427" spans="1:6" ht="15" outlineLevel="4" x14ac:dyDescent="0.25">
      <c r="A427" t="str">
        <f t="shared" si="6"/>
        <v>1001321</v>
      </c>
      <c r="B427" s="40" t="s">
        <v>61</v>
      </c>
      <c r="C427" s="40" t="s">
        <v>55</v>
      </c>
      <c r="D427" s="43">
        <v>840</v>
      </c>
      <c r="E427" s="43">
        <v>180</v>
      </c>
      <c r="F427" s="43">
        <v>210</v>
      </c>
    </row>
    <row r="428" spans="1:6" ht="15" outlineLevel="1" x14ac:dyDescent="0.25">
      <c r="A428" t="str">
        <f t="shared" si="6"/>
        <v>1003</v>
      </c>
      <c r="B428" s="38" t="s">
        <v>62</v>
      </c>
      <c r="C428" s="39"/>
      <c r="D428" s="42">
        <v>1008126.3</v>
      </c>
      <c r="E428" s="42">
        <v>195024.7</v>
      </c>
      <c r="F428" s="42">
        <v>279786.59999999998</v>
      </c>
    </row>
    <row r="429" spans="1:6" ht="15" outlineLevel="2" x14ac:dyDescent="0.25">
      <c r="A429" t="str">
        <f t="shared" si="6"/>
        <v>1003200</v>
      </c>
      <c r="B429" s="38" t="s">
        <v>62</v>
      </c>
      <c r="C429" s="39" t="s">
        <v>13</v>
      </c>
      <c r="D429" s="42">
        <v>8428.7999999999993</v>
      </c>
      <c r="E429" s="42">
        <v>703.4</v>
      </c>
      <c r="F429" s="42">
        <v>2439.6999999999998</v>
      </c>
    </row>
    <row r="430" spans="1:6" ht="15" outlineLevel="3" x14ac:dyDescent="0.25">
      <c r="A430" t="str">
        <f t="shared" si="6"/>
        <v>1003240</v>
      </c>
      <c r="B430" s="38" t="s">
        <v>62</v>
      </c>
      <c r="C430" s="39" t="s">
        <v>14</v>
      </c>
      <c r="D430" s="42">
        <v>8428.7999999999993</v>
      </c>
      <c r="E430" s="42">
        <v>703.4</v>
      </c>
      <c r="F430" s="42">
        <v>2439.6999999999998</v>
      </c>
    </row>
    <row r="431" spans="1:6" ht="15" outlineLevel="4" x14ac:dyDescent="0.25">
      <c r="A431" t="str">
        <f t="shared" si="6"/>
        <v>1003244</v>
      </c>
      <c r="B431" s="40" t="s">
        <v>62</v>
      </c>
      <c r="C431" s="40" t="s">
        <v>15</v>
      </c>
      <c r="D431" s="43">
        <v>8428.7999999999993</v>
      </c>
      <c r="E431" s="43">
        <v>703.4</v>
      </c>
      <c r="F431" s="43">
        <v>2439.6999999999998</v>
      </c>
    </row>
    <row r="432" spans="1:6" ht="15" outlineLevel="2" x14ac:dyDescent="0.25">
      <c r="A432" t="str">
        <f t="shared" si="6"/>
        <v>1003300</v>
      </c>
      <c r="B432" s="38" t="s">
        <v>62</v>
      </c>
      <c r="C432" s="39" t="s">
        <v>46</v>
      </c>
      <c r="D432" s="42">
        <v>436643.5</v>
      </c>
      <c r="E432" s="42">
        <v>73862</v>
      </c>
      <c r="F432" s="42">
        <v>90265.2</v>
      </c>
    </row>
    <row r="433" spans="1:6" ht="15" outlineLevel="3" x14ac:dyDescent="0.25">
      <c r="A433" t="str">
        <f t="shared" si="6"/>
        <v>1003310</v>
      </c>
      <c r="B433" s="38" t="s">
        <v>62</v>
      </c>
      <c r="C433" s="39" t="s">
        <v>63</v>
      </c>
      <c r="D433" s="42">
        <v>3974.4</v>
      </c>
      <c r="E433" s="42">
        <v>934.4</v>
      </c>
      <c r="F433" s="42">
        <v>993.6</v>
      </c>
    </row>
    <row r="434" spans="1:6" ht="15" outlineLevel="4" x14ac:dyDescent="0.25">
      <c r="A434" t="str">
        <f t="shared" si="6"/>
        <v>1003313</v>
      </c>
      <c r="B434" s="40" t="s">
        <v>62</v>
      </c>
      <c r="C434" s="40" t="s">
        <v>64</v>
      </c>
      <c r="D434" s="43">
        <v>3974.4</v>
      </c>
      <c r="E434" s="43">
        <v>934.4</v>
      </c>
      <c r="F434" s="43">
        <v>993.6</v>
      </c>
    </row>
    <row r="435" spans="1:6" ht="15" outlineLevel="3" x14ac:dyDescent="0.25">
      <c r="A435" t="str">
        <f t="shared" si="6"/>
        <v>1003320</v>
      </c>
      <c r="B435" s="38" t="s">
        <v>62</v>
      </c>
      <c r="C435" s="39" t="s">
        <v>54</v>
      </c>
      <c r="D435" s="42">
        <v>431495.9</v>
      </c>
      <c r="E435" s="42">
        <v>72883.399999999994</v>
      </c>
      <c r="F435" s="42">
        <v>88977.7</v>
      </c>
    </row>
    <row r="436" spans="1:6" ht="15" outlineLevel="4" x14ac:dyDescent="0.25">
      <c r="A436" t="str">
        <f t="shared" si="6"/>
        <v>1003321</v>
      </c>
      <c r="B436" s="40" t="s">
        <v>62</v>
      </c>
      <c r="C436" s="40" t="s">
        <v>55</v>
      </c>
      <c r="D436" s="43">
        <v>264910.59999999998</v>
      </c>
      <c r="E436" s="43">
        <v>67606.100000000006</v>
      </c>
      <c r="F436" s="43">
        <v>82677.7</v>
      </c>
    </row>
    <row r="437" spans="1:6" ht="15" outlineLevel="4" x14ac:dyDescent="0.25">
      <c r="A437" t="str">
        <f t="shared" si="6"/>
        <v>1003322</v>
      </c>
      <c r="B437" s="40" t="s">
        <v>62</v>
      </c>
      <c r="C437" s="40" t="s">
        <v>65</v>
      </c>
      <c r="D437" s="43">
        <v>33132.300000000003</v>
      </c>
      <c r="E437" s="43">
        <v>0</v>
      </c>
      <c r="F437" s="43">
        <v>0</v>
      </c>
    </row>
    <row r="438" spans="1:6" ht="15" outlineLevel="4" x14ac:dyDescent="0.25">
      <c r="A438" t="str">
        <f t="shared" si="6"/>
        <v>1003323</v>
      </c>
      <c r="B438" s="40" t="s">
        <v>62</v>
      </c>
      <c r="C438" s="40" t="s">
        <v>200</v>
      </c>
      <c r="D438" s="43">
        <v>133453</v>
      </c>
      <c r="E438" s="43">
        <v>5277.3</v>
      </c>
      <c r="F438" s="43">
        <v>6300</v>
      </c>
    </row>
    <row r="439" spans="1:6" ht="15" outlineLevel="3" x14ac:dyDescent="0.25">
      <c r="A439" t="str">
        <f t="shared" si="6"/>
        <v>1003340</v>
      </c>
      <c r="B439" s="38" t="s">
        <v>62</v>
      </c>
      <c r="C439" s="39" t="s">
        <v>174</v>
      </c>
      <c r="D439" s="42">
        <v>1173.2</v>
      </c>
      <c r="E439" s="42">
        <v>44.1</v>
      </c>
      <c r="F439" s="42">
        <v>293.89999999999998</v>
      </c>
    </row>
    <row r="440" spans="1:6" ht="15" outlineLevel="4" x14ac:dyDescent="0.25">
      <c r="A440" t="str">
        <f t="shared" si="6"/>
        <v>1003340</v>
      </c>
      <c r="B440" s="40" t="s">
        <v>62</v>
      </c>
      <c r="C440" s="40" t="s">
        <v>174</v>
      </c>
      <c r="D440" s="43">
        <v>1173.2</v>
      </c>
      <c r="E440" s="43">
        <v>44.1</v>
      </c>
      <c r="F440" s="43">
        <v>293.89999999999998</v>
      </c>
    </row>
    <row r="441" spans="1:6" ht="15" outlineLevel="2" x14ac:dyDescent="0.25">
      <c r="A441" t="str">
        <f t="shared" si="6"/>
        <v>1003600</v>
      </c>
      <c r="B441" s="38" t="s">
        <v>62</v>
      </c>
      <c r="C441" s="39" t="s">
        <v>29</v>
      </c>
      <c r="D441" s="42">
        <v>549933.9</v>
      </c>
      <c r="E441" s="42">
        <v>119347.2</v>
      </c>
      <c r="F441" s="42">
        <v>184081.7</v>
      </c>
    </row>
    <row r="442" spans="1:6" ht="15" outlineLevel="3" x14ac:dyDescent="0.25">
      <c r="A442" t="str">
        <f t="shared" si="6"/>
        <v>1003610</v>
      </c>
      <c r="B442" s="38" t="s">
        <v>62</v>
      </c>
      <c r="C442" s="39" t="s">
        <v>30</v>
      </c>
      <c r="D442" s="42">
        <v>526840.6</v>
      </c>
      <c r="E442" s="42">
        <v>114098.1</v>
      </c>
      <c r="F442" s="42">
        <v>176703.2</v>
      </c>
    </row>
    <row r="443" spans="1:6" ht="15" outlineLevel="4" x14ac:dyDescent="0.25">
      <c r="A443" t="str">
        <f t="shared" si="6"/>
        <v>1003612</v>
      </c>
      <c r="B443" s="40" t="s">
        <v>62</v>
      </c>
      <c r="C443" s="40" t="s">
        <v>32</v>
      </c>
      <c r="D443" s="43">
        <v>526840.6</v>
      </c>
      <c r="E443" s="43">
        <v>114098.1</v>
      </c>
      <c r="F443" s="43">
        <v>176703.2</v>
      </c>
    </row>
    <row r="444" spans="1:6" ht="15" outlineLevel="3" x14ac:dyDescent="0.25">
      <c r="A444" t="str">
        <f t="shared" si="6"/>
        <v>1003620</v>
      </c>
      <c r="B444" s="38" t="s">
        <v>62</v>
      </c>
      <c r="C444" s="39" t="s">
        <v>49</v>
      </c>
      <c r="D444" s="42">
        <v>23093.3</v>
      </c>
      <c r="E444" s="42">
        <v>5249.1</v>
      </c>
      <c r="F444" s="42">
        <v>7378.5</v>
      </c>
    </row>
    <row r="445" spans="1:6" ht="15" outlineLevel="4" x14ac:dyDescent="0.25">
      <c r="A445" t="str">
        <f t="shared" si="6"/>
        <v>1003622</v>
      </c>
      <c r="B445" s="40" t="s">
        <v>62</v>
      </c>
      <c r="C445" s="40" t="s">
        <v>51</v>
      </c>
      <c r="D445" s="43">
        <v>23093.3</v>
      </c>
      <c r="E445" s="43">
        <v>5249.1</v>
      </c>
      <c r="F445" s="43">
        <v>7378.5</v>
      </c>
    </row>
    <row r="446" spans="1:6" ht="15" outlineLevel="2" x14ac:dyDescent="0.25">
      <c r="A446" t="str">
        <f t="shared" si="6"/>
        <v>1003800</v>
      </c>
      <c r="B446" s="38" t="s">
        <v>62</v>
      </c>
      <c r="C446" s="39" t="s">
        <v>20</v>
      </c>
      <c r="D446" s="42">
        <v>13120.1</v>
      </c>
      <c r="E446" s="42">
        <v>1112.2</v>
      </c>
      <c r="F446" s="42">
        <v>3000</v>
      </c>
    </row>
    <row r="447" spans="1:6" ht="15" outlineLevel="3" x14ac:dyDescent="0.25">
      <c r="A447" t="str">
        <f t="shared" si="6"/>
        <v>1003810</v>
      </c>
      <c r="B447" s="38" t="s">
        <v>62</v>
      </c>
      <c r="C447" s="39" t="s">
        <v>38</v>
      </c>
      <c r="D447" s="42">
        <v>13120.1</v>
      </c>
      <c r="E447" s="42">
        <v>1112.2</v>
      </c>
      <c r="F447" s="42">
        <v>3000</v>
      </c>
    </row>
    <row r="448" spans="1:6" ht="15" outlineLevel="4" x14ac:dyDescent="0.25">
      <c r="A448" t="str">
        <f t="shared" si="6"/>
        <v>1003811</v>
      </c>
      <c r="B448" s="40" t="s">
        <v>62</v>
      </c>
      <c r="C448" s="40" t="s">
        <v>176</v>
      </c>
      <c r="D448" s="43">
        <v>13120.1</v>
      </c>
      <c r="E448" s="43">
        <v>1112.2</v>
      </c>
      <c r="F448" s="43">
        <v>3000</v>
      </c>
    </row>
    <row r="449" spans="1:6" ht="15" outlineLevel="1" x14ac:dyDescent="0.25">
      <c r="A449" t="str">
        <f t="shared" si="6"/>
        <v>1004</v>
      </c>
      <c r="B449" s="38" t="s">
        <v>66</v>
      </c>
      <c r="C449" s="39"/>
      <c r="D449" s="42">
        <v>5487.3</v>
      </c>
      <c r="E449" s="42">
        <v>546.4</v>
      </c>
      <c r="F449" s="42">
        <v>998</v>
      </c>
    </row>
    <row r="450" spans="1:6" ht="15" outlineLevel="2" x14ac:dyDescent="0.25">
      <c r="A450" t="str">
        <f t="shared" si="6"/>
        <v>1004100</v>
      </c>
      <c r="B450" s="38" t="s">
        <v>66</v>
      </c>
      <c r="C450" s="39" t="s">
        <v>8</v>
      </c>
      <c r="D450" s="42">
        <v>53.8</v>
      </c>
      <c r="E450" s="42">
        <v>9.8000000000000007</v>
      </c>
      <c r="F450" s="42">
        <v>10</v>
      </c>
    </row>
    <row r="451" spans="1:6" ht="15" outlineLevel="3" x14ac:dyDescent="0.25">
      <c r="A451" t="str">
        <f t="shared" si="6"/>
        <v>1004110</v>
      </c>
      <c r="B451" s="38" t="s">
        <v>66</v>
      </c>
      <c r="C451" s="39" t="s">
        <v>23</v>
      </c>
      <c r="D451" s="42">
        <v>53.8</v>
      </c>
      <c r="E451" s="42">
        <v>9.8000000000000007</v>
      </c>
      <c r="F451" s="42">
        <v>10</v>
      </c>
    </row>
    <row r="452" spans="1:6" ht="15" outlineLevel="4" x14ac:dyDescent="0.25">
      <c r="A452" t="str">
        <f t="shared" si="6"/>
        <v>1004111</v>
      </c>
      <c r="B452" s="40" t="s">
        <v>66</v>
      </c>
      <c r="C452" s="40" t="s">
        <v>24</v>
      </c>
      <c r="D452" s="43">
        <v>41.3</v>
      </c>
      <c r="E452" s="43">
        <v>7.5</v>
      </c>
      <c r="F452" s="43">
        <v>7.6</v>
      </c>
    </row>
    <row r="453" spans="1:6" ht="15" outlineLevel="4" x14ac:dyDescent="0.25">
      <c r="A453" t="str">
        <f t="shared" si="6"/>
        <v>1004119</v>
      </c>
      <c r="B453" s="40" t="s">
        <v>66</v>
      </c>
      <c r="C453" s="40" t="s">
        <v>157</v>
      </c>
      <c r="D453" s="43">
        <v>12.5</v>
      </c>
      <c r="E453" s="43">
        <v>2.2999999999999998</v>
      </c>
      <c r="F453" s="43">
        <v>2.4</v>
      </c>
    </row>
    <row r="454" spans="1:6" ht="15" outlineLevel="2" x14ac:dyDescent="0.25">
      <c r="A454" t="str">
        <f t="shared" si="6"/>
        <v>1004200</v>
      </c>
      <c r="B454" s="38" t="s">
        <v>66</v>
      </c>
      <c r="C454" s="39" t="s">
        <v>13</v>
      </c>
      <c r="D454" s="42">
        <v>53.8</v>
      </c>
      <c r="E454" s="42">
        <v>5.8</v>
      </c>
      <c r="F454" s="42">
        <v>9.8000000000000007</v>
      </c>
    </row>
    <row r="455" spans="1:6" ht="15" outlineLevel="3" x14ac:dyDescent="0.25">
      <c r="A455" t="str">
        <f t="shared" si="6"/>
        <v>1004240</v>
      </c>
      <c r="B455" s="38" t="s">
        <v>66</v>
      </c>
      <c r="C455" s="39" t="s">
        <v>14</v>
      </c>
      <c r="D455" s="42">
        <v>53.8</v>
      </c>
      <c r="E455" s="42">
        <v>5.8</v>
      </c>
      <c r="F455" s="42">
        <v>9.8000000000000007</v>
      </c>
    </row>
    <row r="456" spans="1:6" ht="15" outlineLevel="4" x14ac:dyDescent="0.25">
      <c r="A456" t="str">
        <f t="shared" si="6"/>
        <v>1004244</v>
      </c>
      <c r="B456" s="40" t="s">
        <v>66</v>
      </c>
      <c r="C456" s="40" t="s">
        <v>15</v>
      </c>
      <c r="D456" s="43">
        <v>53.8</v>
      </c>
      <c r="E456" s="43">
        <v>5.8</v>
      </c>
      <c r="F456" s="43">
        <v>9.8000000000000007</v>
      </c>
    </row>
    <row r="457" spans="1:6" ht="15" outlineLevel="2" x14ac:dyDescent="0.25">
      <c r="A457" t="str">
        <f t="shared" si="6"/>
        <v>1004300</v>
      </c>
      <c r="B457" s="38" t="s">
        <v>66</v>
      </c>
      <c r="C457" s="39" t="s">
        <v>46</v>
      </c>
      <c r="D457" s="42">
        <v>5379.7</v>
      </c>
      <c r="E457" s="42">
        <v>530.79999999999995</v>
      </c>
      <c r="F457" s="42">
        <v>978.2</v>
      </c>
    </row>
    <row r="458" spans="1:6" ht="15" outlineLevel="3" x14ac:dyDescent="0.25">
      <c r="A458" t="str">
        <f t="shared" si="6"/>
        <v>1004320</v>
      </c>
      <c r="B458" s="38" t="s">
        <v>66</v>
      </c>
      <c r="C458" s="39" t="s">
        <v>54</v>
      </c>
      <c r="D458" s="42">
        <v>5379.7</v>
      </c>
      <c r="E458" s="42">
        <v>530.79999999999995</v>
      </c>
      <c r="F458" s="42">
        <v>978.2</v>
      </c>
    </row>
    <row r="459" spans="1:6" ht="15" outlineLevel="4" x14ac:dyDescent="0.25">
      <c r="A459" t="str">
        <f t="shared" si="6"/>
        <v>1004323</v>
      </c>
      <c r="B459" s="40" t="s">
        <v>66</v>
      </c>
      <c r="C459" s="40" t="s">
        <v>200</v>
      </c>
      <c r="D459" s="43">
        <v>5379.7</v>
      </c>
      <c r="E459" s="43">
        <v>530.79999999999995</v>
      </c>
      <c r="F459" s="43">
        <v>978.2</v>
      </c>
    </row>
    <row r="460" spans="1:6" ht="15" outlineLevel="1" x14ac:dyDescent="0.25">
      <c r="A460" t="str">
        <f t="shared" si="6"/>
        <v>1006</v>
      </c>
      <c r="B460" s="38" t="s">
        <v>67</v>
      </c>
      <c r="C460" s="39"/>
      <c r="D460" s="42">
        <v>104113.4</v>
      </c>
      <c r="E460" s="42">
        <v>22848.400000000001</v>
      </c>
      <c r="F460" s="42">
        <v>28173.3</v>
      </c>
    </row>
    <row r="461" spans="1:6" ht="15" outlineLevel="2" x14ac:dyDescent="0.25">
      <c r="A461" t="str">
        <f t="shared" si="6"/>
        <v>1006100</v>
      </c>
      <c r="B461" s="38" t="s">
        <v>67</v>
      </c>
      <c r="C461" s="39" t="s">
        <v>8</v>
      </c>
      <c r="D461" s="42">
        <v>43935.3</v>
      </c>
      <c r="E461" s="42">
        <v>8493.2000000000007</v>
      </c>
      <c r="F461" s="42">
        <v>9868.5</v>
      </c>
    </row>
    <row r="462" spans="1:6" ht="15" outlineLevel="3" x14ac:dyDescent="0.25">
      <c r="A462" t="str">
        <f t="shared" ref="A462:A525" si="7">CONCATENATE(B462,C462)</f>
        <v>1006110</v>
      </c>
      <c r="B462" s="38" t="s">
        <v>67</v>
      </c>
      <c r="C462" s="39" t="s">
        <v>23</v>
      </c>
      <c r="D462" s="42">
        <v>43935.3</v>
      </c>
      <c r="E462" s="42">
        <v>8493.2000000000007</v>
      </c>
      <c r="F462" s="42">
        <v>9868.5</v>
      </c>
    </row>
    <row r="463" spans="1:6" ht="15" outlineLevel="4" x14ac:dyDescent="0.25">
      <c r="A463" t="str">
        <f t="shared" si="7"/>
        <v>1006111</v>
      </c>
      <c r="B463" s="40" t="s">
        <v>67</v>
      </c>
      <c r="C463" s="40" t="s">
        <v>24</v>
      </c>
      <c r="D463" s="43">
        <v>32966.1</v>
      </c>
      <c r="E463" s="43">
        <v>6582.5</v>
      </c>
      <c r="F463" s="43">
        <v>7401</v>
      </c>
    </row>
    <row r="464" spans="1:6" ht="15" outlineLevel="4" x14ac:dyDescent="0.25">
      <c r="A464" t="str">
        <f t="shared" si="7"/>
        <v>1006112</v>
      </c>
      <c r="B464" s="40" t="s">
        <v>67</v>
      </c>
      <c r="C464" s="40" t="s">
        <v>25</v>
      </c>
      <c r="D464" s="43">
        <v>1274.5</v>
      </c>
      <c r="E464" s="43">
        <v>247.1</v>
      </c>
      <c r="F464" s="43">
        <v>667.5</v>
      </c>
    </row>
    <row r="465" spans="1:6" ht="15" outlineLevel="4" x14ac:dyDescent="0.25">
      <c r="A465" t="str">
        <f t="shared" si="7"/>
        <v>1006119</v>
      </c>
      <c r="B465" s="40" t="s">
        <v>67</v>
      </c>
      <c r="C465" s="40" t="s">
        <v>157</v>
      </c>
      <c r="D465" s="43">
        <v>9694.7000000000007</v>
      </c>
      <c r="E465" s="43">
        <v>1663.6</v>
      </c>
      <c r="F465" s="43">
        <v>1800</v>
      </c>
    </row>
    <row r="466" spans="1:6" ht="15" outlineLevel="2" x14ac:dyDescent="0.25">
      <c r="A466" t="str">
        <f t="shared" si="7"/>
        <v>1006200</v>
      </c>
      <c r="B466" s="38" t="s">
        <v>67</v>
      </c>
      <c r="C466" s="39" t="s">
        <v>13</v>
      </c>
      <c r="D466" s="42">
        <v>24669.5</v>
      </c>
      <c r="E466" s="42">
        <v>12702.9</v>
      </c>
      <c r="F466" s="42">
        <v>16652.5</v>
      </c>
    </row>
    <row r="467" spans="1:6" ht="15" outlineLevel="3" x14ac:dyDescent="0.25">
      <c r="A467" t="str">
        <f t="shared" si="7"/>
        <v>1006240</v>
      </c>
      <c r="B467" s="38" t="s">
        <v>67</v>
      </c>
      <c r="C467" s="39" t="s">
        <v>14</v>
      </c>
      <c r="D467" s="42">
        <v>24669.5</v>
      </c>
      <c r="E467" s="42">
        <v>12702.9</v>
      </c>
      <c r="F467" s="42">
        <v>16652.5</v>
      </c>
    </row>
    <row r="468" spans="1:6" ht="15" outlineLevel="4" x14ac:dyDescent="0.25">
      <c r="A468" t="str">
        <f t="shared" si="7"/>
        <v>1006244</v>
      </c>
      <c r="B468" s="40" t="s">
        <v>67</v>
      </c>
      <c r="C468" s="40" t="s">
        <v>15</v>
      </c>
      <c r="D468" s="43">
        <v>24403.9</v>
      </c>
      <c r="E468" s="43">
        <v>12659</v>
      </c>
      <c r="F468" s="43">
        <v>16604</v>
      </c>
    </row>
    <row r="469" spans="1:6" ht="15" outlineLevel="4" x14ac:dyDescent="0.25">
      <c r="A469" t="str">
        <f t="shared" si="7"/>
        <v>1006247</v>
      </c>
      <c r="B469" s="40" t="s">
        <v>67</v>
      </c>
      <c r="C469" s="40" t="s">
        <v>193</v>
      </c>
      <c r="D469" s="43">
        <v>265.60000000000002</v>
      </c>
      <c r="E469" s="43">
        <v>43.9</v>
      </c>
      <c r="F469" s="43">
        <v>48.5</v>
      </c>
    </row>
    <row r="470" spans="1:6" ht="15" outlineLevel="2" x14ac:dyDescent="0.25">
      <c r="A470" t="str">
        <f t="shared" si="7"/>
        <v>1006300</v>
      </c>
      <c r="B470" s="38" t="s">
        <v>67</v>
      </c>
      <c r="C470" s="39" t="s">
        <v>46</v>
      </c>
      <c r="D470" s="42">
        <v>1652.3</v>
      </c>
      <c r="E470" s="42">
        <v>1652.3</v>
      </c>
      <c r="F470" s="42">
        <v>1652.3</v>
      </c>
    </row>
    <row r="471" spans="1:6" ht="15" outlineLevel="3" x14ac:dyDescent="0.25">
      <c r="A471" t="str">
        <f t="shared" si="7"/>
        <v>1006360</v>
      </c>
      <c r="B471" s="38" t="s">
        <v>67</v>
      </c>
      <c r="C471" s="39" t="s">
        <v>199</v>
      </c>
      <c r="D471" s="42">
        <v>1652.3</v>
      </c>
      <c r="E471" s="42">
        <v>1652.3</v>
      </c>
      <c r="F471" s="42">
        <v>1652.3</v>
      </c>
    </row>
    <row r="472" spans="1:6" ht="15" outlineLevel="4" x14ac:dyDescent="0.25">
      <c r="A472" t="str">
        <f t="shared" si="7"/>
        <v>1006360</v>
      </c>
      <c r="B472" s="40" t="s">
        <v>67</v>
      </c>
      <c r="C472" s="40" t="s">
        <v>199</v>
      </c>
      <c r="D472" s="43">
        <v>1652.3</v>
      </c>
      <c r="E472" s="43">
        <v>1652.3</v>
      </c>
      <c r="F472" s="43">
        <v>1652.3</v>
      </c>
    </row>
    <row r="473" spans="1:6" ht="15" outlineLevel="2" x14ac:dyDescent="0.25">
      <c r="A473" t="str">
        <f t="shared" si="7"/>
        <v>1006600</v>
      </c>
      <c r="B473" s="38" t="s">
        <v>67</v>
      </c>
      <c r="C473" s="39" t="s">
        <v>29</v>
      </c>
      <c r="D473" s="42">
        <v>33856.300000000003</v>
      </c>
      <c r="E473" s="42">
        <v>0</v>
      </c>
      <c r="F473" s="42">
        <v>0</v>
      </c>
    </row>
    <row r="474" spans="1:6" ht="15" outlineLevel="3" x14ac:dyDescent="0.25">
      <c r="A474" t="str">
        <f t="shared" si="7"/>
        <v>1006630</v>
      </c>
      <c r="B474" s="38" t="s">
        <v>67</v>
      </c>
      <c r="C474" s="39" t="s">
        <v>33</v>
      </c>
      <c r="D474" s="42">
        <v>33856.300000000003</v>
      </c>
      <c r="E474" s="42">
        <v>0</v>
      </c>
      <c r="F474" s="42">
        <v>0</v>
      </c>
    </row>
    <row r="475" spans="1:6" ht="15" outlineLevel="4" x14ac:dyDescent="0.25">
      <c r="A475" t="str">
        <f t="shared" si="7"/>
        <v>1006633</v>
      </c>
      <c r="B475" s="40" t="s">
        <v>67</v>
      </c>
      <c r="C475" s="40" t="s">
        <v>177</v>
      </c>
      <c r="D475" s="43">
        <v>33856.300000000003</v>
      </c>
      <c r="E475" s="43">
        <v>0</v>
      </c>
      <c r="F475" s="43">
        <v>0</v>
      </c>
    </row>
    <row r="476" spans="1:6" ht="15" x14ac:dyDescent="0.25">
      <c r="A476" t="str">
        <f t="shared" si="7"/>
        <v>1100</v>
      </c>
      <c r="B476" s="38" t="s">
        <v>68</v>
      </c>
      <c r="C476" s="39"/>
      <c r="D476" s="42">
        <v>1408935.7</v>
      </c>
      <c r="E476" s="42">
        <v>254473.2</v>
      </c>
      <c r="F476" s="42">
        <v>326105.09999999998</v>
      </c>
    </row>
    <row r="477" spans="1:6" ht="15" outlineLevel="1" x14ac:dyDescent="0.25">
      <c r="A477" t="str">
        <f t="shared" si="7"/>
        <v>1101</v>
      </c>
      <c r="B477" s="38" t="s">
        <v>69</v>
      </c>
      <c r="C477" s="39"/>
      <c r="D477" s="42">
        <v>1280501.1000000001</v>
      </c>
      <c r="E477" s="42">
        <v>232756.5</v>
      </c>
      <c r="F477" s="42">
        <v>296823.5</v>
      </c>
    </row>
    <row r="478" spans="1:6" ht="15" outlineLevel="2" x14ac:dyDescent="0.25">
      <c r="A478" t="str">
        <f t="shared" si="7"/>
        <v>1101200</v>
      </c>
      <c r="B478" s="38" t="s">
        <v>69</v>
      </c>
      <c r="C478" s="39" t="s">
        <v>13</v>
      </c>
      <c r="D478" s="42">
        <v>214574.1</v>
      </c>
      <c r="E478" s="42">
        <v>597</v>
      </c>
      <c r="F478" s="42">
        <v>20750.099999999999</v>
      </c>
    </row>
    <row r="479" spans="1:6" ht="15" outlineLevel="3" x14ac:dyDescent="0.25">
      <c r="A479" t="str">
        <f t="shared" si="7"/>
        <v>1101240</v>
      </c>
      <c r="B479" s="38" t="s">
        <v>69</v>
      </c>
      <c r="C479" s="39" t="s">
        <v>14</v>
      </c>
      <c r="D479" s="42">
        <v>214574.1</v>
      </c>
      <c r="E479" s="42">
        <v>597</v>
      </c>
      <c r="F479" s="42">
        <v>20750.099999999999</v>
      </c>
    </row>
    <row r="480" spans="1:6" ht="15" outlineLevel="4" x14ac:dyDescent="0.25">
      <c r="A480" t="str">
        <f t="shared" si="7"/>
        <v>1101243</v>
      </c>
      <c r="B480" s="40" t="s">
        <v>69</v>
      </c>
      <c r="C480" s="40" t="s">
        <v>17</v>
      </c>
      <c r="D480" s="43">
        <v>214474.1</v>
      </c>
      <c r="E480" s="43">
        <v>597</v>
      </c>
      <c r="F480" s="43">
        <v>20650.099999999999</v>
      </c>
    </row>
    <row r="481" spans="1:6" ht="15" outlineLevel="4" x14ac:dyDescent="0.25">
      <c r="A481" t="str">
        <f t="shared" si="7"/>
        <v>1101244</v>
      </c>
      <c r="B481" s="40" t="s">
        <v>69</v>
      </c>
      <c r="C481" s="40" t="s">
        <v>15</v>
      </c>
      <c r="D481" s="43">
        <v>100</v>
      </c>
      <c r="E481" s="43">
        <v>0</v>
      </c>
      <c r="F481" s="43">
        <v>100</v>
      </c>
    </row>
    <row r="482" spans="1:6" ht="15" outlineLevel="2" x14ac:dyDescent="0.25">
      <c r="A482" t="str">
        <f t="shared" si="7"/>
        <v>1101400</v>
      </c>
      <c r="B482" s="38" t="s">
        <v>69</v>
      </c>
      <c r="C482" s="39" t="s">
        <v>26</v>
      </c>
      <c r="D482" s="42">
        <v>8993.2000000000007</v>
      </c>
      <c r="E482" s="42">
        <v>0</v>
      </c>
      <c r="F482" s="42">
        <v>1423.1</v>
      </c>
    </row>
    <row r="483" spans="1:6" ht="15" outlineLevel="3" x14ac:dyDescent="0.25">
      <c r="A483" t="str">
        <f t="shared" si="7"/>
        <v>1101410</v>
      </c>
      <c r="B483" s="38" t="s">
        <v>69</v>
      </c>
      <c r="C483" s="39" t="s">
        <v>27</v>
      </c>
      <c r="D483" s="42">
        <v>8993.2000000000007</v>
      </c>
      <c r="E483" s="42">
        <v>0</v>
      </c>
      <c r="F483" s="42">
        <v>1423.1</v>
      </c>
    </row>
    <row r="484" spans="1:6" ht="15" outlineLevel="4" x14ac:dyDescent="0.25">
      <c r="A484" t="str">
        <f t="shared" si="7"/>
        <v>1101414</v>
      </c>
      <c r="B484" s="40" t="s">
        <v>69</v>
      </c>
      <c r="C484" s="40" t="s">
        <v>28</v>
      </c>
      <c r="D484" s="43">
        <v>8993.2000000000007</v>
      </c>
      <c r="E484" s="43">
        <v>0</v>
      </c>
      <c r="F484" s="43">
        <v>1423.1</v>
      </c>
    </row>
    <row r="485" spans="1:6" ht="15" outlineLevel="2" x14ac:dyDescent="0.25">
      <c r="A485" t="str">
        <f t="shared" si="7"/>
        <v>1101600</v>
      </c>
      <c r="B485" s="38" t="s">
        <v>69</v>
      </c>
      <c r="C485" s="39" t="s">
        <v>29</v>
      </c>
      <c r="D485" s="42">
        <v>1056933.8</v>
      </c>
      <c r="E485" s="42">
        <v>232159.6</v>
      </c>
      <c r="F485" s="42">
        <v>274650.3</v>
      </c>
    </row>
    <row r="486" spans="1:6" ht="15" outlineLevel="3" x14ac:dyDescent="0.25">
      <c r="A486" t="str">
        <f t="shared" si="7"/>
        <v>1101610</v>
      </c>
      <c r="B486" s="38" t="s">
        <v>69</v>
      </c>
      <c r="C486" s="39" t="s">
        <v>30</v>
      </c>
      <c r="D486" s="42">
        <v>1056933.8</v>
      </c>
      <c r="E486" s="42">
        <v>232159.6</v>
      </c>
      <c r="F486" s="42">
        <v>274650.3</v>
      </c>
    </row>
    <row r="487" spans="1:6" ht="15" outlineLevel="4" x14ac:dyDescent="0.25">
      <c r="A487" t="str">
        <f t="shared" si="7"/>
        <v>1101611</v>
      </c>
      <c r="B487" s="40" t="s">
        <v>69</v>
      </c>
      <c r="C487" s="40" t="s">
        <v>31</v>
      </c>
      <c r="D487" s="43">
        <v>1022621.1</v>
      </c>
      <c r="E487" s="43">
        <v>230807.4</v>
      </c>
      <c r="F487" s="43">
        <v>265846.09999999998</v>
      </c>
    </row>
    <row r="488" spans="1:6" ht="15" outlineLevel="4" x14ac:dyDescent="0.25">
      <c r="A488" t="str">
        <f t="shared" si="7"/>
        <v>1101612</v>
      </c>
      <c r="B488" s="40" t="s">
        <v>69</v>
      </c>
      <c r="C488" s="40" t="s">
        <v>32</v>
      </c>
      <c r="D488" s="43">
        <v>34312.699999999997</v>
      </c>
      <c r="E488" s="43">
        <v>1352.2</v>
      </c>
      <c r="F488" s="43">
        <v>8804.2000000000007</v>
      </c>
    </row>
    <row r="489" spans="1:6" ht="15" outlineLevel="1" x14ac:dyDescent="0.25">
      <c r="A489" t="str">
        <f t="shared" si="7"/>
        <v>1102</v>
      </c>
      <c r="B489" s="38" t="s">
        <v>70</v>
      </c>
      <c r="C489" s="39"/>
      <c r="D489" s="42">
        <v>6971.7</v>
      </c>
      <c r="E489" s="42">
        <v>344.4</v>
      </c>
      <c r="F489" s="42">
        <v>1235.7</v>
      </c>
    </row>
    <row r="490" spans="1:6" ht="15" outlineLevel="2" x14ac:dyDescent="0.25">
      <c r="A490" t="str">
        <f t="shared" si="7"/>
        <v>1102200</v>
      </c>
      <c r="B490" s="38" t="s">
        <v>70</v>
      </c>
      <c r="C490" s="39" t="s">
        <v>13</v>
      </c>
      <c r="D490" s="42">
        <v>6971.7</v>
      </c>
      <c r="E490" s="42">
        <v>344.4</v>
      </c>
      <c r="F490" s="42">
        <v>1235.7</v>
      </c>
    </row>
    <row r="491" spans="1:6" ht="15" outlineLevel="3" x14ac:dyDescent="0.25">
      <c r="A491" t="str">
        <f t="shared" si="7"/>
        <v>1102240</v>
      </c>
      <c r="B491" s="38" t="s">
        <v>70</v>
      </c>
      <c r="C491" s="39" t="s">
        <v>14</v>
      </c>
      <c r="D491" s="42">
        <v>6971.7</v>
      </c>
      <c r="E491" s="42">
        <v>344.4</v>
      </c>
      <c r="F491" s="42">
        <v>1235.7</v>
      </c>
    </row>
    <row r="492" spans="1:6" ht="15" outlineLevel="4" x14ac:dyDescent="0.25">
      <c r="A492" t="str">
        <f t="shared" si="7"/>
        <v>1102244</v>
      </c>
      <c r="B492" s="40" t="s">
        <v>70</v>
      </c>
      <c r="C492" s="40" t="s">
        <v>15</v>
      </c>
      <c r="D492" s="43">
        <v>6971.7</v>
      </c>
      <c r="E492" s="43">
        <v>344.4</v>
      </c>
      <c r="F492" s="43">
        <v>1235.7</v>
      </c>
    </row>
    <row r="493" spans="1:6" ht="15" outlineLevel="1" x14ac:dyDescent="0.25">
      <c r="A493" t="str">
        <f t="shared" si="7"/>
        <v>1105</v>
      </c>
      <c r="B493" s="38" t="s">
        <v>71</v>
      </c>
      <c r="C493" s="39"/>
      <c r="D493" s="42">
        <v>121462.9</v>
      </c>
      <c r="E493" s="42">
        <v>21372.2</v>
      </c>
      <c r="F493" s="42">
        <v>28045.9</v>
      </c>
    </row>
    <row r="494" spans="1:6" ht="15" outlineLevel="2" x14ac:dyDescent="0.25">
      <c r="A494" t="str">
        <f t="shared" si="7"/>
        <v>1105100</v>
      </c>
      <c r="B494" s="38" t="s">
        <v>71</v>
      </c>
      <c r="C494" s="39" t="s">
        <v>8</v>
      </c>
      <c r="D494" s="42">
        <v>111549.2</v>
      </c>
      <c r="E494" s="42">
        <v>20057.5</v>
      </c>
      <c r="F494" s="42">
        <v>26073.200000000001</v>
      </c>
    </row>
    <row r="495" spans="1:6" ht="15" outlineLevel="3" x14ac:dyDescent="0.25">
      <c r="A495" t="str">
        <f t="shared" si="7"/>
        <v>1105110</v>
      </c>
      <c r="B495" s="38" t="s">
        <v>71</v>
      </c>
      <c r="C495" s="39" t="s">
        <v>23</v>
      </c>
      <c r="D495" s="42">
        <v>65518</v>
      </c>
      <c r="E495" s="42">
        <v>12225.5</v>
      </c>
      <c r="F495" s="42">
        <v>14544.7</v>
      </c>
    </row>
    <row r="496" spans="1:6" ht="15" outlineLevel="4" x14ac:dyDescent="0.25">
      <c r="A496" t="str">
        <f t="shared" si="7"/>
        <v>1105111</v>
      </c>
      <c r="B496" s="40" t="s">
        <v>71</v>
      </c>
      <c r="C496" s="40" t="s">
        <v>24</v>
      </c>
      <c r="D496" s="43">
        <v>48740.6</v>
      </c>
      <c r="E496" s="43">
        <v>9795.7999999999993</v>
      </c>
      <c r="F496" s="43">
        <v>10891.9</v>
      </c>
    </row>
    <row r="497" spans="1:6" ht="15" outlineLevel="4" x14ac:dyDescent="0.25">
      <c r="A497" t="str">
        <f t="shared" si="7"/>
        <v>1105112</v>
      </c>
      <c r="B497" s="40" t="s">
        <v>71</v>
      </c>
      <c r="C497" s="40" t="s">
        <v>25</v>
      </c>
      <c r="D497" s="43">
        <v>2474.5</v>
      </c>
      <c r="E497" s="43">
        <v>40</v>
      </c>
      <c r="F497" s="43">
        <v>650</v>
      </c>
    </row>
    <row r="498" spans="1:6" ht="15" outlineLevel="4" x14ac:dyDescent="0.25">
      <c r="A498" t="str">
        <f t="shared" si="7"/>
        <v>1105119</v>
      </c>
      <c r="B498" s="40" t="s">
        <v>71</v>
      </c>
      <c r="C498" s="40" t="s">
        <v>157</v>
      </c>
      <c r="D498" s="43">
        <v>14302.9</v>
      </c>
      <c r="E498" s="43">
        <v>2389.6999999999998</v>
      </c>
      <c r="F498" s="43">
        <v>3002.8</v>
      </c>
    </row>
    <row r="499" spans="1:6" ht="15" outlineLevel="3" x14ac:dyDescent="0.25">
      <c r="A499" t="str">
        <f t="shared" si="7"/>
        <v>1105120</v>
      </c>
      <c r="B499" s="38" t="s">
        <v>71</v>
      </c>
      <c r="C499" s="39" t="s">
        <v>9</v>
      </c>
      <c r="D499" s="42">
        <v>46031.199999999997</v>
      </c>
      <c r="E499" s="42">
        <v>7832</v>
      </c>
      <c r="F499" s="42">
        <v>11528.5</v>
      </c>
    </row>
    <row r="500" spans="1:6" ht="15" outlineLevel="4" x14ac:dyDescent="0.25">
      <c r="A500" t="str">
        <f t="shared" si="7"/>
        <v>1105121</v>
      </c>
      <c r="B500" s="40" t="s">
        <v>71</v>
      </c>
      <c r="C500" s="40" t="s">
        <v>10</v>
      </c>
      <c r="D500" s="43">
        <v>35008.9</v>
      </c>
      <c r="E500" s="43">
        <v>6051.5</v>
      </c>
      <c r="F500" s="43">
        <v>8591</v>
      </c>
    </row>
    <row r="501" spans="1:6" ht="15" outlineLevel="4" x14ac:dyDescent="0.25">
      <c r="A501" t="str">
        <f t="shared" si="7"/>
        <v>1105122</v>
      </c>
      <c r="B501" s="40" t="s">
        <v>71</v>
      </c>
      <c r="C501" s="40" t="s">
        <v>11</v>
      </c>
      <c r="D501" s="43">
        <v>1450.6</v>
      </c>
      <c r="E501" s="43">
        <v>248.6</v>
      </c>
      <c r="F501" s="43">
        <v>870</v>
      </c>
    </row>
    <row r="502" spans="1:6" ht="15" outlineLevel="4" x14ac:dyDescent="0.25">
      <c r="A502" t="str">
        <f t="shared" si="7"/>
        <v>1105129</v>
      </c>
      <c r="B502" s="40" t="s">
        <v>71</v>
      </c>
      <c r="C502" s="40" t="s">
        <v>156</v>
      </c>
      <c r="D502" s="43">
        <v>9571.7000000000007</v>
      </c>
      <c r="E502" s="43">
        <v>1531.9</v>
      </c>
      <c r="F502" s="43">
        <v>2067.5</v>
      </c>
    </row>
    <row r="503" spans="1:6" ht="15" outlineLevel="2" x14ac:dyDescent="0.25">
      <c r="A503" t="str">
        <f t="shared" si="7"/>
        <v>1105200</v>
      </c>
      <c r="B503" s="38" t="s">
        <v>71</v>
      </c>
      <c r="C503" s="39" t="s">
        <v>13</v>
      </c>
      <c r="D503" s="42">
        <v>9396.9</v>
      </c>
      <c r="E503" s="42">
        <v>1223.9000000000001</v>
      </c>
      <c r="F503" s="42">
        <v>1877.7</v>
      </c>
    </row>
    <row r="504" spans="1:6" ht="15" outlineLevel="3" x14ac:dyDescent="0.25">
      <c r="A504" t="str">
        <f t="shared" si="7"/>
        <v>1105240</v>
      </c>
      <c r="B504" s="38" t="s">
        <v>71</v>
      </c>
      <c r="C504" s="39" t="s">
        <v>14</v>
      </c>
      <c r="D504" s="42">
        <v>9396.9</v>
      </c>
      <c r="E504" s="42">
        <v>1223.9000000000001</v>
      </c>
      <c r="F504" s="42">
        <v>1877.7</v>
      </c>
    </row>
    <row r="505" spans="1:6" ht="15" outlineLevel="4" x14ac:dyDescent="0.25">
      <c r="A505" t="str">
        <f t="shared" si="7"/>
        <v>1105244</v>
      </c>
      <c r="B505" s="40" t="s">
        <v>71</v>
      </c>
      <c r="C505" s="40" t="s">
        <v>15</v>
      </c>
      <c r="D505" s="43">
        <v>8658.7999999999993</v>
      </c>
      <c r="E505" s="43">
        <v>1160</v>
      </c>
      <c r="F505" s="43">
        <v>1701.3</v>
      </c>
    </row>
    <row r="506" spans="1:6" ht="15" outlineLevel="4" x14ac:dyDescent="0.25">
      <c r="A506" t="str">
        <f t="shared" si="7"/>
        <v>1105247</v>
      </c>
      <c r="B506" s="40" t="s">
        <v>71</v>
      </c>
      <c r="C506" s="40" t="s">
        <v>193</v>
      </c>
      <c r="D506" s="43">
        <v>738.1</v>
      </c>
      <c r="E506" s="43">
        <v>63.9</v>
      </c>
      <c r="F506" s="43">
        <v>176.4</v>
      </c>
    </row>
    <row r="507" spans="1:6" ht="15" outlineLevel="2" x14ac:dyDescent="0.25">
      <c r="A507" t="str">
        <f t="shared" si="7"/>
        <v>1105300</v>
      </c>
      <c r="B507" s="38" t="s">
        <v>71</v>
      </c>
      <c r="C507" s="39" t="s">
        <v>46</v>
      </c>
      <c r="D507" s="42">
        <v>516.79999999999995</v>
      </c>
      <c r="E507" s="42">
        <v>90.8</v>
      </c>
      <c r="F507" s="42">
        <v>95</v>
      </c>
    </row>
    <row r="508" spans="1:6" ht="15" outlineLevel="3" x14ac:dyDescent="0.25">
      <c r="A508" t="str">
        <f t="shared" si="7"/>
        <v>1105320</v>
      </c>
      <c r="B508" s="38" t="s">
        <v>71</v>
      </c>
      <c r="C508" s="39" t="s">
        <v>54</v>
      </c>
      <c r="D508" s="42">
        <v>516.79999999999995</v>
      </c>
      <c r="E508" s="42">
        <v>90.8</v>
      </c>
      <c r="F508" s="42">
        <v>95</v>
      </c>
    </row>
    <row r="509" spans="1:6" ht="15" outlineLevel="4" x14ac:dyDescent="0.25">
      <c r="A509" t="str">
        <f t="shared" si="7"/>
        <v>1105321</v>
      </c>
      <c r="B509" s="40" t="s">
        <v>71</v>
      </c>
      <c r="C509" s="40" t="s">
        <v>55</v>
      </c>
      <c r="D509" s="43">
        <v>516.79999999999995</v>
      </c>
      <c r="E509" s="43">
        <v>90.8</v>
      </c>
      <c r="F509" s="43">
        <v>95</v>
      </c>
    </row>
    <row r="510" spans="1:6" ht="15" x14ac:dyDescent="0.25">
      <c r="A510" t="str">
        <f t="shared" si="7"/>
        <v>1200</v>
      </c>
      <c r="B510" s="38" t="s">
        <v>72</v>
      </c>
      <c r="C510" s="39"/>
      <c r="D510" s="42">
        <v>119250.2</v>
      </c>
      <c r="E510" s="42">
        <v>29731.1</v>
      </c>
      <c r="F510" s="42">
        <v>34428</v>
      </c>
    </row>
    <row r="511" spans="1:6" ht="15" outlineLevel="1" x14ac:dyDescent="0.25">
      <c r="A511" t="str">
        <f t="shared" si="7"/>
        <v>1201</v>
      </c>
      <c r="B511" s="38" t="s">
        <v>185</v>
      </c>
      <c r="C511" s="39"/>
      <c r="D511" s="42">
        <v>45970.9</v>
      </c>
      <c r="E511" s="42">
        <v>10198.299999999999</v>
      </c>
      <c r="F511" s="42">
        <v>11226.1</v>
      </c>
    </row>
    <row r="512" spans="1:6" ht="15" outlineLevel="2" x14ac:dyDescent="0.25">
      <c r="A512" t="str">
        <f t="shared" si="7"/>
        <v>1201600</v>
      </c>
      <c r="B512" s="38" t="s">
        <v>185</v>
      </c>
      <c r="C512" s="39" t="s">
        <v>29</v>
      </c>
      <c r="D512" s="42">
        <v>45970.9</v>
      </c>
      <c r="E512" s="42">
        <v>10198.299999999999</v>
      </c>
      <c r="F512" s="42">
        <v>11226.1</v>
      </c>
    </row>
    <row r="513" spans="1:6" ht="15" outlineLevel="3" x14ac:dyDescent="0.25">
      <c r="A513" t="str">
        <f t="shared" si="7"/>
        <v>1201620</v>
      </c>
      <c r="B513" s="38" t="s">
        <v>185</v>
      </c>
      <c r="C513" s="39" t="s">
        <v>49</v>
      </c>
      <c r="D513" s="42">
        <v>45970.9</v>
      </c>
      <c r="E513" s="42">
        <v>10198.299999999999</v>
      </c>
      <c r="F513" s="42">
        <v>11226.1</v>
      </c>
    </row>
    <row r="514" spans="1:6" ht="15" outlineLevel="4" x14ac:dyDescent="0.25">
      <c r="A514" t="str">
        <f t="shared" si="7"/>
        <v>1201621</v>
      </c>
      <c r="B514" s="40" t="s">
        <v>185</v>
      </c>
      <c r="C514" s="40" t="s">
        <v>50</v>
      </c>
      <c r="D514" s="43">
        <v>45286.6</v>
      </c>
      <c r="E514" s="43">
        <v>10198.299999999999</v>
      </c>
      <c r="F514" s="43">
        <v>10706.1</v>
      </c>
    </row>
    <row r="515" spans="1:6" ht="15" outlineLevel="4" x14ac:dyDescent="0.25">
      <c r="A515" t="str">
        <f t="shared" si="7"/>
        <v>1201622</v>
      </c>
      <c r="B515" s="40" t="s">
        <v>185</v>
      </c>
      <c r="C515" s="40" t="s">
        <v>51</v>
      </c>
      <c r="D515" s="43">
        <v>684.3</v>
      </c>
      <c r="E515" s="43">
        <v>0</v>
      </c>
      <c r="F515" s="43">
        <v>520</v>
      </c>
    </row>
    <row r="516" spans="1:6" ht="15" outlineLevel="1" x14ac:dyDescent="0.25">
      <c r="A516" t="str">
        <f t="shared" si="7"/>
        <v>1202</v>
      </c>
      <c r="B516" s="38" t="s">
        <v>73</v>
      </c>
      <c r="C516" s="39"/>
      <c r="D516" s="42">
        <v>73279.3</v>
      </c>
      <c r="E516" s="42">
        <v>19532.8</v>
      </c>
      <c r="F516" s="42">
        <v>23201.9</v>
      </c>
    </row>
    <row r="517" spans="1:6" ht="15" outlineLevel="2" x14ac:dyDescent="0.25">
      <c r="A517" t="str">
        <f t="shared" si="7"/>
        <v>1202200</v>
      </c>
      <c r="B517" s="38" t="s">
        <v>73</v>
      </c>
      <c r="C517" s="39" t="s">
        <v>13</v>
      </c>
      <c r="D517" s="42">
        <v>2237.8000000000002</v>
      </c>
      <c r="E517" s="42">
        <v>0</v>
      </c>
      <c r="F517" s="42">
        <v>2237.8000000000002</v>
      </c>
    </row>
    <row r="518" spans="1:6" ht="15" outlineLevel="3" x14ac:dyDescent="0.25">
      <c r="A518" t="str">
        <f t="shared" si="7"/>
        <v>1202240</v>
      </c>
      <c r="B518" s="38" t="s">
        <v>73</v>
      </c>
      <c r="C518" s="39" t="s">
        <v>14</v>
      </c>
      <c r="D518" s="42">
        <v>2237.8000000000002</v>
      </c>
      <c r="E518" s="42">
        <v>0</v>
      </c>
      <c r="F518" s="42">
        <v>2237.8000000000002</v>
      </c>
    </row>
    <row r="519" spans="1:6" ht="15" outlineLevel="4" x14ac:dyDescent="0.25">
      <c r="A519" t="str">
        <f t="shared" si="7"/>
        <v>1202243</v>
      </c>
      <c r="B519" s="40" t="s">
        <v>73</v>
      </c>
      <c r="C519" s="40" t="s">
        <v>17</v>
      </c>
      <c r="D519" s="43">
        <v>2237.8000000000002</v>
      </c>
      <c r="E519" s="43">
        <v>0</v>
      </c>
      <c r="F519" s="43">
        <v>2237.8000000000002</v>
      </c>
    </row>
    <row r="520" spans="1:6" ht="15" outlineLevel="2" x14ac:dyDescent="0.25">
      <c r="A520" t="str">
        <f t="shared" si="7"/>
        <v>1202600</v>
      </c>
      <c r="B520" s="38" t="s">
        <v>73</v>
      </c>
      <c r="C520" s="39" t="s">
        <v>29</v>
      </c>
      <c r="D520" s="42">
        <v>71041.5</v>
      </c>
      <c r="E520" s="42">
        <v>19532.8</v>
      </c>
      <c r="F520" s="42">
        <v>20964.099999999999</v>
      </c>
    </row>
    <row r="521" spans="1:6" ht="15" outlineLevel="3" x14ac:dyDescent="0.25">
      <c r="A521" t="str">
        <f t="shared" si="7"/>
        <v>1202620</v>
      </c>
      <c r="B521" s="38" t="s">
        <v>73</v>
      </c>
      <c r="C521" s="39" t="s">
        <v>49</v>
      </c>
      <c r="D521" s="42">
        <v>71041.5</v>
      </c>
      <c r="E521" s="42">
        <v>19532.8</v>
      </c>
      <c r="F521" s="42">
        <v>20964.099999999999</v>
      </c>
    </row>
    <row r="522" spans="1:6" ht="15" outlineLevel="4" x14ac:dyDescent="0.25">
      <c r="A522" t="str">
        <f t="shared" si="7"/>
        <v>1202621</v>
      </c>
      <c r="B522" s="40" t="s">
        <v>73</v>
      </c>
      <c r="C522" s="40" t="s">
        <v>50</v>
      </c>
      <c r="D522" s="43">
        <v>70167</v>
      </c>
      <c r="E522" s="43">
        <v>19347.8</v>
      </c>
      <c r="F522" s="43">
        <v>20544.099999999999</v>
      </c>
    </row>
    <row r="523" spans="1:6" ht="15" outlineLevel="4" x14ac:dyDescent="0.25">
      <c r="A523" t="str">
        <f t="shared" si="7"/>
        <v>1202622</v>
      </c>
      <c r="B523" s="40" t="s">
        <v>73</v>
      </c>
      <c r="C523" s="40" t="s">
        <v>51</v>
      </c>
      <c r="D523" s="43">
        <v>874.5</v>
      </c>
      <c r="E523" s="43">
        <v>185</v>
      </c>
      <c r="F523" s="43">
        <v>420</v>
      </c>
    </row>
    <row r="524" spans="1:6" ht="15" x14ac:dyDescent="0.25">
      <c r="A524" t="str">
        <f t="shared" si="7"/>
        <v>1300</v>
      </c>
      <c r="B524" s="38" t="s">
        <v>254</v>
      </c>
      <c r="C524" s="39"/>
      <c r="D524" s="42">
        <v>12990.4</v>
      </c>
      <c r="E524" s="42">
        <v>0</v>
      </c>
      <c r="F524" s="42">
        <v>0</v>
      </c>
    </row>
    <row r="525" spans="1:6" ht="15" outlineLevel="1" x14ac:dyDescent="0.25">
      <c r="A525" t="str">
        <f t="shared" si="7"/>
        <v>1301</v>
      </c>
      <c r="B525" s="38" t="s">
        <v>255</v>
      </c>
      <c r="C525" s="39"/>
      <c r="D525" s="42">
        <v>12990.4</v>
      </c>
      <c r="E525" s="42">
        <v>0</v>
      </c>
      <c r="F525" s="42">
        <v>0</v>
      </c>
    </row>
    <row r="526" spans="1:6" ht="15" outlineLevel="2" x14ac:dyDescent="0.25">
      <c r="A526" t="str">
        <f t="shared" ref="A526:A528" si="8">CONCATENATE(B526,C526)</f>
        <v>1301700</v>
      </c>
      <c r="B526" s="38" t="s">
        <v>255</v>
      </c>
      <c r="C526" s="39" t="s">
        <v>256</v>
      </c>
      <c r="D526" s="42">
        <v>12990.4</v>
      </c>
      <c r="E526" s="42">
        <v>0</v>
      </c>
      <c r="F526" s="42">
        <v>0</v>
      </c>
    </row>
    <row r="527" spans="1:6" ht="15" outlineLevel="3" x14ac:dyDescent="0.25">
      <c r="A527" t="str">
        <f t="shared" si="8"/>
        <v>1301730</v>
      </c>
      <c r="B527" s="38" t="s">
        <v>255</v>
      </c>
      <c r="C527" s="39" t="s">
        <v>274</v>
      </c>
      <c r="D527" s="42">
        <v>12990.4</v>
      </c>
      <c r="E527" s="42">
        <v>0</v>
      </c>
      <c r="F527" s="42">
        <v>0</v>
      </c>
    </row>
    <row r="528" spans="1:6" ht="15" outlineLevel="4" x14ac:dyDescent="0.25">
      <c r="A528" t="str">
        <f t="shared" si="8"/>
        <v>1301730</v>
      </c>
      <c r="B528" s="40" t="s">
        <v>255</v>
      </c>
      <c r="C528" s="40" t="s">
        <v>274</v>
      </c>
      <c r="D528" s="43">
        <v>12990.4</v>
      </c>
      <c r="E528" s="43">
        <v>0</v>
      </c>
      <c r="F528" s="43">
        <v>0</v>
      </c>
    </row>
  </sheetData>
  <customSheetViews>
    <customSheetView guid="{EC1DDABA-87E5-4CA0-BDFA-3176D5C21D42}" state="hidden" topLeftCell="A25">
      <selection activeCell="F18" sqref="F18"/>
      <pageMargins left="0.7" right="0.7" top="0.75" bottom="0.75" header="0.3" footer="0.3"/>
    </customSheetView>
    <customSheetView guid="{DE0F5E73-EF4C-476D-B6AE-BFEFF57E867A}" state="hidden" topLeftCell="A25">
      <selection activeCell="F18" sqref="F18"/>
      <pageMargins left="0.7" right="0.7" top="0.75" bottom="0.75" header="0.3" footer="0.3"/>
    </customSheetView>
    <customSheetView guid="{354784A5-404C-43C6-9215-508293194394}" state="hidden" topLeftCell="A25">
      <selection activeCell="F18" sqref="F18"/>
      <pageMargins left="0.7" right="0.7" top="0.75" bottom="0.75" header="0.3" footer="0.3"/>
    </customSheetView>
    <customSheetView guid="{87167B54-14FD-40B4-B520-8ADAF9DCA900}">
      <selection activeCell="D18" sqref="D18"/>
      <pageMargins left="0.7" right="0.7" top="0.75" bottom="0.75" header="0.3" footer="0.3"/>
    </customSheetView>
    <customSheetView guid="{34FCE91F-37BB-4E1C-80D8-8DC0E1239857}">
      <selection activeCell="L8" sqref="L8"/>
      <pageMargins left="0.7" right="0.7" top="0.75" bottom="0.75" header="0.3" footer="0.3"/>
    </customSheetView>
    <customSheetView guid="{B358A58E-8635-4813-99A2-4F1FD4FD075C}">
      <selection activeCell="L8" sqref="L8"/>
      <pageMargins left="0.7" right="0.7" top="0.75" bottom="0.75" header="0.3" footer="0.3"/>
    </customSheetView>
    <customSheetView guid="{B1E9D3A3-6A2B-4E76-A163-C3C5D3CBC4BC}">
      <selection activeCell="L8" sqref="L8"/>
      <pageMargins left="0.7" right="0.7" top="0.75" bottom="0.75" header="0.3" footer="0.3"/>
    </customSheetView>
    <customSheetView guid="{F8C4027D-D6CA-4157-8FAE-71E83CC44D4D}" state="hidden" topLeftCell="A25">
      <selection activeCell="F18" sqref="F18"/>
      <pageMargins left="0.7" right="0.7" top="0.75" bottom="0.75" header="0.3" footer="0.3"/>
    </customSheetView>
    <customSheetView guid="{8F1248FC-EA8E-4DC7-8B97-6406CD1514A9}" state="hidden" topLeftCell="A25">
      <selection activeCell="F18" sqref="F18"/>
      <pageMargins left="0.7" right="0.7" top="0.75" bottom="0.75" header="0.3" footer="0.3"/>
    </customSheetView>
  </customSheetViews>
  <mergeCells count="5">
    <mergeCell ref="B1:G1"/>
    <mergeCell ref="B6:I6"/>
    <mergeCell ref="B7:H7"/>
    <mergeCell ref="B8:H8"/>
    <mergeCell ref="B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доходы</vt:lpstr>
      <vt:lpstr>расходы</vt:lpstr>
      <vt:lpstr>источники</vt:lpstr>
      <vt:lpstr>резервный фонд</vt:lpstr>
      <vt:lpstr>Лист1</vt:lpstr>
      <vt:lpstr>доходы!Заголовки_для_печати</vt:lpstr>
      <vt:lpstr>источники!Заголовки_для_печати</vt:lpstr>
      <vt:lpstr>расходы!Заголовки_для_печати</vt:lpstr>
      <vt:lpstr>Лист1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Воробьёва Надежда Павловна</dc:creator>
  <cp:lastModifiedBy>Хотина Кристина Игоревна</cp:lastModifiedBy>
  <cp:lastPrinted>2025-01-20T07:48:32Z</cp:lastPrinted>
  <dcterms:created xsi:type="dcterms:W3CDTF">2016-04-27T02:46:00Z</dcterms:created>
  <dcterms:modified xsi:type="dcterms:W3CDTF">2025-01-21T02:37:13Z</dcterms:modified>
</cp:coreProperties>
</file>