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11.2024\"/>
    </mc:Choice>
  </mc:AlternateContent>
  <bookViews>
    <workbookView xWindow="0" yWindow="0" windowWidth="28800" windowHeight="11730" tabRatio="862" activeTab="1"/>
  </bookViews>
  <sheets>
    <sheet name="доходы" sheetId="1" r:id="rId1"/>
    <sheet name="расходы" sheetId="2" r:id="rId2"/>
    <sheet name="источники" sheetId="3" r:id="rId3"/>
    <sheet name="резервный фонд" sheetId="4" state="hidden" r:id="rId4"/>
    <sheet name="Лист1" sheetId="5" state="hidden" r:id="rId5"/>
  </sheets>
  <externalReferences>
    <externalReference r:id="rId6"/>
    <externalReference r:id="rId7"/>
  </externalReferences>
  <definedNames>
    <definedName name="_xlnm._FilterDatabase" localSheetId="0" hidden="1">доходы!$A$13:$FY$72</definedName>
    <definedName name="_xlnm._FilterDatabase" localSheetId="1" hidden="1">расходы!$A$6:$M$57</definedName>
    <definedName name="Z_065ABCAB_CCF1_4927_9CB6_F20006685930_.wvu.FilterData" localSheetId="0" hidden="1">доходы!$A$13:$FY$72</definedName>
    <definedName name="Z_34FCE91F_37BB_4E1C_80D8_8DC0E1239857_.wvu.FilterData" localSheetId="0" hidden="1">доходы!$A$13:$FY$72</definedName>
    <definedName name="Z_34FCE91F_37BB_4E1C_80D8_8DC0E1239857_.wvu.FilterData" localSheetId="1" hidden="1">расходы!$A$6:$M$57</definedName>
    <definedName name="Z_34FCE91F_37BB_4E1C_80D8_8DC0E1239857_.wvu.PrintArea" localSheetId="0" hidden="1">доходы!$A$1:$D$72</definedName>
    <definedName name="Z_34FCE91F_37BB_4E1C_80D8_8DC0E1239857_.wvu.PrintArea" localSheetId="2" hidden="1">источники!$A$1:$C$28</definedName>
    <definedName name="Z_34FCE91F_37BB_4E1C_80D8_8DC0E1239857_.wvu.PrintArea" localSheetId="1" hidden="1">расходы!$A$1:$E$57</definedName>
    <definedName name="Z_34FCE91F_37BB_4E1C_80D8_8DC0E1239857_.wvu.PrintTitles" localSheetId="0" hidden="1">доходы!$12:$13</definedName>
    <definedName name="Z_34FCE91F_37BB_4E1C_80D8_8DC0E1239857_.wvu.PrintTitles" localSheetId="2" hidden="1">источники!$3:$4</definedName>
    <definedName name="Z_34FCE91F_37BB_4E1C_80D8_8DC0E1239857_.wvu.PrintTitles" localSheetId="1" hidden="1">расходы!$4:$5</definedName>
    <definedName name="Z_34FCE91F_37BB_4E1C_80D8_8DC0E1239857_.wvu.Rows" localSheetId="3" hidden="1">'резервный фонд'!$32:$32</definedName>
    <definedName name="Z_354784A5_404C_43C6_9215_508293194394_.wvu.FilterData" localSheetId="0" hidden="1">доходы!$A$13:$FY$72</definedName>
    <definedName name="Z_354784A5_404C_43C6_9215_508293194394_.wvu.FilterData" localSheetId="1" hidden="1">расходы!$A$6:$M$57</definedName>
    <definedName name="Z_354784A5_404C_43C6_9215_508293194394_.wvu.PrintArea" localSheetId="0" hidden="1">доходы!$A$1:$D$72</definedName>
    <definedName name="Z_354784A5_404C_43C6_9215_508293194394_.wvu.PrintArea" localSheetId="2" hidden="1">источники!$A$1:$C$28</definedName>
    <definedName name="Z_354784A5_404C_43C6_9215_508293194394_.wvu.PrintArea" localSheetId="1" hidden="1">расходы!$A$1:$E$57</definedName>
    <definedName name="Z_354784A5_404C_43C6_9215_508293194394_.wvu.PrintTitles" localSheetId="0" hidden="1">доходы!$12:$13</definedName>
    <definedName name="Z_354784A5_404C_43C6_9215_508293194394_.wvu.PrintTitles" localSheetId="2" hidden="1">источники!$3:$4</definedName>
    <definedName name="Z_354784A5_404C_43C6_9215_508293194394_.wvu.PrintTitles" localSheetId="1" hidden="1">расходы!$4:$5</definedName>
    <definedName name="Z_354784A5_404C_43C6_9215_508293194394_.wvu.Rows" localSheetId="3" hidden="1">'резервный фонд'!$32:$32</definedName>
    <definedName name="Z_6943B490_3070_4625_8DEE_85B509FE6D1B_.wvu.PrintArea" localSheetId="1" hidden="1">расходы!$A$1:$E$54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расходы!$4:$5</definedName>
    <definedName name="Z_87167B54_14FD_40B4_B520_8ADAF9DCA900_.wvu.Cols" localSheetId="0" hidden="1">доходы!$C:$D</definedName>
    <definedName name="Z_87167B54_14FD_40B4_B520_8ADAF9DCA900_.wvu.FilterData" localSheetId="0" hidden="1">доходы!$A$13:$FY$72</definedName>
    <definedName name="Z_87167B54_14FD_40B4_B520_8ADAF9DCA900_.wvu.FilterData" localSheetId="1" hidden="1">расходы!$A$6:$M$57</definedName>
    <definedName name="Z_87167B54_14FD_40B4_B520_8ADAF9DCA900_.wvu.PrintArea" localSheetId="0" hidden="1">доходы!$A$1:$D$72</definedName>
    <definedName name="Z_87167B54_14FD_40B4_B520_8ADAF9DCA900_.wvu.PrintArea" localSheetId="2" hidden="1">источники!$A$1:$C$28</definedName>
    <definedName name="Z_87167B54_14FD_40B4_B520_8ADAF9DCA900_.wvu.PrintArea" localSheetId="1" hidden="1">расходы!$A$1:$E$57</definedName>
    <definedName name="Z_87167B54_14FD_40B4_B520_8ADAF9DCA900_.wvu.PrintTitles" localSheetId="0" hidden="1">доходы!$12:$13</definedName>
    <definedName name="Z_87167B54_14FD_40B4_B520_8ADAF9DCA900_.wvu.PrintTitles" localSheetId="2" hidden="1">источники!$3:$4</definedName>
    <definedName name="Z_87167B54_14FD_40B4_B520_8ADAF9DCA900_.wvu.PrintTitles" localSheetId="1" hidden="1">расходы!$4:$5</definedName>
    <definedName name="Z_87167B54_14FD_40B4_B520_8ADAF9DCA900_.wvu.Rows" localSheetId="3" hidden="1">'резервный фонд'!$32:$32</definedName>
    <definedName name="Z_8E5CDAAA_96D9_497C_8A71_ECC430BA02A8_.wvu.FilterData" localSheetId="0" hidden="1">доходы!$A$13:$FY$72</definedName>
    <definedName name="Z_8F1248FC_EA8E_4DC7_8B97_6406CD1514A9_.wvu.FilterData" localSheetId="0" hidden="1">доходы!$A$13:$FY$72</definedName>
    <definedName name="Z_8F1248FC_EA8E_4DC7_8B97_6406CD1514A9_.wvu.FilterData" localSheetId="1" hidden="1">расходы!$A$6:$M$57</definedName>
    <definedName name="Z_8F1248FC_EA8E_4DC7_8B97_6406CD1514A9_.wvu.PrintArea" localSheetId="0" hidden="1">доходы!$A$1:$D$72</definedName>
    <definedName name="Z_8F1248FC_EA8E_4DC7_8B97_6406CD1514A9_.wvu.PrintArea" localSheetId="2" hidden="1">источники!$A$1:$C$28</definedName>
    <definedName name="Z_8F1248FC_EA8E_4DC7_8B97_6406CD1514A9_.wvu.PrintArea" localSheetId="1" hidden="1">расходы!$A$1:$E$57</definedName>
    <definedName name="Z_8F1248FC_EA8E_4DC7_8B97_6406CD1514A9_.wvu.PrintTitles" localSheetId="0" hidden="1">доходы!$12:$13</definedName>
    <definedName name="Z_8F1248FC_EA8E_4DC7_8B97_6406CD1514A9_.wvu.PrintTitles" localSheetId="2" hidden="1">источники!$3:$4</definedName>
    <definedName name="Z_8F1248FC_EA8E_4DC7_8B97_6406CD1514A9_.wvu.PrintTitles" localSheetId="1" hidden="1">расходы!$4:$5</definedName>
    <definedName name="Z_8F1248FC_EA8E_4DC7_8B97_6406CD1514A9_.wvu.Rows" localSheetId="3" hidden="1">'резервный фонд'!$32:$32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расходы!$4:$5</definedName>
    <definedName name="Z_B1E9D3A3_6A2B_4E76_A163_C3C5D3CBC4BC_.wvu.FilterData" localSheetId="0" hidden="1">доходы!$A$13:$FY$72</definedName>
    <definedName name="Z_B1E9D3A3_6A2B_4E76_A163_C3C5D3CBC4BC_.wvu.FilterData" localSheetId="1" hidden="1">расходы!$A$6:$M$57</definedName>
    <definedName name="Z_B1E9D3A3_6A2B_4E76_A163_C3C5D3CBC4BC_.wvu.PrintArea" localSheetId="0" hidden="1">доходы!$A$1:$D$72</definedName>
    <definedName name="Z_B1E9D3A3_6A2B_4E76_A163_C3C5D3CBC4BC_.wvu.PrintArea" localSheetId="2" hidden="1">источники!$A$1:$C$28</definedName>
    <definedName name="Z_B1E9D3A3_6A2B_4E76_A163_C3C5D3CBC4BC_.wvu.PrintArea" localSheetId="1" hidden="1">расходы!$A$1:$E$57</definedName>
    <definedName name="Z_B1E9D3A3_6A2B_4E76_A163_C3C5D3CBC4BC_.wvu.PrintTitles" localSheetId="0" hidden="1">доходы!$12:$13</definedName>
    <definedName name="Z_B1E9D3A3_6A2B_4E76_A163_C3C5D3CBC4BC_.wvu.PrintTitles" localSheetId="2" hidden="1">источники!$3:$4</definedName>
    <definedName name="Z_B1E9D3A3_6A2B_4E76_A163_C3C5D3CBC4BC_.wvu.PrintTitles" localSheetId="1" hidden="1">расходы!$4:$5</definedName>
    <definedName name="Z_B1E9D3A3_6A2B_4E76_A163_C3C5D3CBC4BC_.wvu.Rows" localSheetId="3" hidden="1">'резервный фонд'!$32:$32</definedName>
    <definedName name="Z_B358A58E_8635_4813_99A2_4F1FD4FD075C_.wvu.FilterData" localSheetId="0" hidden="1">доходы!$A$13:$FY$72</definedName>
    <definedName name="Z_B358A58E_8635_4813_99A2_4F1FD4FD075C_.wvu.FilterData" localSheetId="1" hidden="1">расходы!$A$6:$M$57</definedName>
    <definedName name="Z_B358A58E_8635_4813_99A2_4F1FD4FD075C_.wvu.PrintArea" localSheetId="0" hidden="1">доходы!$A$1:$D$72</definedName>
    <definedName name="Z_B358A58E_8635_4813_99A2_4F1FD4FD075C_.wvu.PrintArea" localSheetId="2" hidden="1">источники!$A$1:$C$28</definedName>
    <definedName name="Z_B358A58E_8635_4813_99A2_4F1FD4FD075C_.wvu.PrintArea" localSheetId="1" hidden="1">расходы!$A$1:$E$57</definedName>
    <definedName name="Z_B358A58E_8635_4813_99A2_4F1FD4FD075C_.wvu.PrintTitles" localSheetId="0" hidden="1">доходы!$12:$13</definedName>
    <definedName name="Z_B358A58E_8635_4813_99A2_4F1FD4FD075C_.wvu.PrintTitles" localSheetId="2" hidden="1">источники!$3:$4</definedName>
    <definedName name="Z_B358A58E_8635_4813_99A2_4F1FD4FD075C_.wvu.PrintTitles" localSheetId="1" hidden="1">расходы!$4:$5</definedName>
    <definedName name="Z_B358A58E_8635_4813_99A2_4F1FD4FD075C_.wvu.Rows" localSheetId="3" hidden="1">'резервный фонд'!$32:$32</definedName>
    <definedName name="Z_DE0F5E73_EF4C_476D_B6AE_BFEFF57E867A_.wvu.FilterData" localSheetId="0" hidden="1">доходы!$A$13:$FY$72</definedName>
    <definedName name="Z_DE0F5E73_EF4C_476D_B6AE_BFEFF57E867A_.wvu.FilterData" localSheetId="1" hidden="1">расходы!$A$6:$M$57</definedName>
    <definedName name="Z_DE0F5E73_EF4C_476D_B6AE_BFEFF57E867A_.wvu.PrintArea" localSheetId="0" hidden="1">доходы!$A$1:$D$72</definedName>
    <definedName name="Z_DE0F5E73_EF4C_476D_B6AE_BFEFF57E867A_.wvu.PrintArea" localSheetId="2" hidden="1">источники!$A$1:$C$28</definedName>
    <definedName name="Z_DE0F5E73_EF4C_476D_B6AE_BFEFF57E867A_.wvu.PrintArea" localSheetId="1" hidden="1">расходы!$A$1:$E$57</definedName>
    <definedName name="Z_DE0F5E73_EF4C_476D_B6AE_BFEFF57E867A_.wvu.PrintTitles" localSheetId="0" hidden="1">доходы!$12:$13</definedName>
    <definedName name="Z_DE0F5E73_EF4C_476D_B6AE_BFEFF57E867A_.wvu.PrintTitles" localSheetId="2" hidden="1">источники!$3:$4</definedName>
    <definedName name="Z_DE0F5E73_EF4C_476D_B6AE_BFEFF57E867A_.wvu.PrintTitles" localSheetId="1" hidden="1">расходы!$4:$5</definedName>
    <definedName name="Z_DE0F5E73_EF4C_476D_B6AE_BFEFF57E867A_.wvu.Rows" localSheetId="3" hidden="1">'резервный фонд'!$32:$32</definedName>
    <definedName name="Z_E5E7247F_434B_4F14_8E65_113AD1B895BC_.wvu.FilterData" localSheetId="1" hidden="1">расходы!$A$6:$M$57</definedName>
    <definedName name="Z_EC1DDABA_87E5_4CA0_BDFA_3176D5C21D42_.wvu.FilterData" localSheetId="0" hidden="1">доходы!$A$13:$FY$72</definedName>
    <definedName name="Z_EC1DDABA_87E5_4CA0_BDFA_3176D5C21D42_.wvu.FilterData" localSheetId="1" hidden="1">расходы!$A$6:$M$57</definedName>
    <definedName name="Z_EC1DDABA_87E5_4CA0_BDFA_3176D5C21D42_.wvu.PrintArea" localSheetId="0" hidden="1">доходы!$A$1:$D$72</definedName>
    <definedName name="Z_EC1DDABA_87E5_4CA0_BDFA_3176D5C21D42_.wvu.PrintArea" localSheetId="2" hidden="1">источники!$A$1:$C$28</definedName>
    <definedName name="Z_EC1DDABA_87E5_4CA0_BDFA_3176D5C21D42_.wvu.PrintArea" localSheetId="1" hidden="1">расходы!$A$1:$E$57</definedName>
    <definedName name="Z_EC1DDABA_87E5_4CA0_BDFA_3176D5C21D42_.wvu.PrintTitles" localSheetId="0" hidden="1">доходы!$12:$13</definedName>
    <definedName name="Z_EC1DDABA_87E5_4CA0_BDFA_3176D5C21D42_.wvu.PrintTitles" localSheetId="2" hidden="1">источники!$3:$4</definedName>
    <definedName name="Z_EC1DDABA_87E5_4CA0_BDFA_3176D5C21D42_.wvu.PrintTitles" localSheetId="1" hidden="1">расходы!$3:$4</definedName>
    <definedName name="Z_EC1DDABA_87E5_4CA0_BDFA_3176D5C21D42_.wvu.Rows" localSheetId="3" hidden="1">'резервный фонд'!$32:$32</definedName>
    <definedName name="Z_F0D823A9_FA9E_4B77_A010_6DB1151CFCC8_.wvu.FilterData" localSheetId="0" hidden="1">доходы!$A$13:$FY$72</definedName>
    <definedName name="Z_F8C4027D_D6CA_4157_8FAE_71E83CC44D4D_.wvu.FilterData" localSheetId="0" hidden="1">доходы!$A$13:$FY$72</definedName>
    <definedName name="Z_F8C4027D_D6CA_4157_8FAE_71E83CC44D4D_.wvu.FilterData" localSheetId="1" hidden="1">расходы!$A$6:$M$57</definedName>
    <definedName name="Z_F8C4027D_D6CA_4157_8FAE_71E83CC44D4D_.wvu.PrintArea" localSheetId="0" hidden="1">доходы!$A$1:$D$72</definedName>
    <definedName name="Z_F8C4027D_D6CA_4157_8FAE_71E83CC44D4D_.wvu.PrintArea" localSheetId="2" hidden="1">источники!$A$1:$C$28</definedName>
    <definedName name="Z_F8C4027D_D6CA_4157_8FAE_71E83CC44D4D_.wvu.PrintArea" localSheetId="1" hidden="1">расходы!$A$1:$E$57</definedName>
    <definedName name="Z_F8C4027D_D6CA_4157_8FAE_71E83CC44D4D_.wvu.PrintTitles" localSheetId="0" hidden="1">доходы!$12:$13</definedName>
    <definedName name="Z_F8C4027D_D6CA_4157_8FAE_71E83CC44D4D_.wvu.PrintTitles" localSheetId="2" hidden="1">источники!$3:$4</definedName>
    <definedName name="Z_F8C4027D_D6CA_4157_8FAE_71E83CC44D4D_.wvu.PrintTitles" localSheetId="1" hidden="1">расходы!$4:$5</definedName>
    <definedName name="Z_F8C4027D_D6CA_4157_8FAE_71E83CC44D4D_.wvu.Rows" localSheetId="3" hidden="1">'резервный фонд'!$32:$32</definedName>
    <definedName name="алина">#REF!</definedName>
    <definedName name="второй">#REF!</definedName>
    <definedName name="_xlnm.Print_Titles" localSheetId="0">доходы!$12:$13</definedName>
    <definedName name="_xlnm.Print_Titles" localSheetId="2">источники!$3:$4</definedName>
    <definedName name="_xlnm.Print_Titles" localSheetId="1">расходы!$3:$4</definedName>
    <definedName name="квартал">#REF!</definedName>
    <definedName name="Лина" localSheetId="1">#REF!</definedName>
    <definedName name="Лина">#REF!</definedName>
    <definedName name="лист">#REF!</definedName>
    <definedName name="Лист1">Лист1!$A$11:$F$528</definedName>
    <definedName name="_xlnm.Print_Area" localSheetId="0">доходы!$A$1:$D$72</definedName>
    <definedName name="_xlnm.Print_Area" localSheetId="2">источники!$A$1:$C$28</definedName>
    <definedName name="_xlnm.Print_Area" localSheetId="1">расходы!$A$1:$E$57</definedName>
    <definedName name="округл">#REF!</definedName>
  </definedNames>
  <calcPr calcId="162913"/>
  <customWorkbookViews>
    <customWorkbookView name="Хотина Кристина Игоревна - Личное представление" guid="{EC1DDABA-87E5-4CA0-BDFA-3176D5C21D42}" mergeInterval="0" personalView="1" maximized="1" xWindow="1912" yWindow="-8" windowWidth="1936" windowHeight="1056" tabRatio="862" activeSheetId="2"/>
    <customWorkbookView name="Филатова Анна Витальевна - Личное представление" guid="{354784A5-404C-43C6-9215-508293194394}" mergeInterval="0" personalView="1" maximized="1" xWindow="-8" yWindow="-8" windowWidth="1936" windowHeight="1056" tabRatio="755" activeSheetId="2"/>
    <customWorkbookView name="Чернобель Илона Анатольевна - Личное представление" guid="{87167B54-14FD-40B4-B520-8ADAF9DCA900}" mergeInterval="0" personalView="1" xWindow="946" yWindow="3" windowWidth="976" windowHeight="962" tabRatio="862" activeSheetId="1"/>
    <customWorkbookView name="Кириенко Наталья Николаевна - Личное представление" guid="{34FCE91F-37BB-4E1C-80D8-8DC0E1239857}" mergeInterval="0" personalView="1" xWindow="44" yWindow="35" windowWidth="1388" windowHeight="1004" tabRatio="862" activeSheetId="3"/>
    <customWorkbookView name="Щербакова Светлана Сергеевна - Личное представление" guid="{B358A58E-8635-4813-99A2-4F1FD4FD075C}" mergeInterval="0" personalView="1" maximized="1" xWindow="-8" yWindow="-8" windowWidth="1936" windowHeight="1056" tabRatio="862" activeSheetId="3"/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  <customWorkbookView name="Мартоне Анастасия Газимзяновна - Личное представление" guid="{B1E9D3A3-6A2B-4E76-A163-C3C5D3CBC4BC}" mergeInterval="0" personalView="1" maximized="1" xWindow="-8" yWindow="-8" windowWidth="1936" windowHeight="1056" tabRatio="862" activeSheetId="3"/>
    <customWorkbookView name="Воронина Марина Петровна - Личное представление" guid="{F8C4027D-D6CA-4157-8FAE-71E83CC44D4D}" mergeInterval="0" personalView="1" maximized="1" xWindow="-8" yWindow="-8" windowWidth="1936" windowHeight="1066" tabRatio="862" activeSheetId="3"/>
    <customWorkbookView name="Мищук Софья Александровна - Личное представление" guid="{8F1248FC-EA8E-4DC7-8B97-6406CD1514A9}" mergeInterval="0" personalView="1" xWindow="401" yWindow="1" windowWidth="1192" windowHeight="1006" tabRatio="862" activeSheetId="1"/>
    <customWorkbookView name="Засядько Наталья Викторовна - Личное представление" guid="{DE0F5E73-EF4C-476D-B6AE-BFEFF57E867A}" mergeInterval="0" personalView="1" maximized="1" xWindow="-8" yWindow="-8" windowWidth="1936" windowHeight="1056" tabRatio="862" activeSheetId="1"/>
  </customWorkbookViews>
</workbook>
</file>

<file path=xl/calcChain.xml><?xml version="1.0" encoding="utf-8"?>
<calcChain xmlns="http://schemas.openxmlformats.org/spreadsheetml/2006/main">
  <c r="A13" i="5" l="1"/>
  <c r="C57" i="2" l="1"/>
  <c r="I21" i="4" l="1"/>
  <c r="G12" i="4"/>
  <c r="G13" i="4"/>
  <c r="G14" i="4"/>
  <c r="G15" i="4"/>
  <c r="G16" i="4"/>
  <c r="C9" i="4"/>
  <c r="I16" i="4" l="1"/>
  <c r="I15" i="4" l="1"/>
  <c r="I14" i="4" s="1"/>
  <c r="I13" i="4" l="1"/>
  <c r="I12" i="4" s="1"/>
  <c r="G21" i="4" l="1"/>
  <c r="D21" i="4"/>
  <c r="E21" i="4" s="1"/>
  <c r="I9" i="4"/>
  <c r="J16" i="4"/>
  <c r="D16" i="4"/>
  <c r="C16" i="4"/>
  <c r="D15" i="4"/>
  <c r="C15" i="4"/>
  <c r="D14" i="4"/>
  <c r="C14" i="4"/>
  <c r="D13" i="4"/>
  <c r="C13" i="4"/>
  <c r="D12" i="4"/>
  <c r="C12" i="4"/>
  <c r="H9" i="4"/>
  <c r="E13" i="4" l="1"/>
  <c r="J13" i="4" s="1"/>
  <c r="E12" i="4"/>
  <c r="J12" i="4" s="1"/>
  <c r="J21" i="4"/>
  <c r="G9" i="4"/>
  <c r="E14" i="4"/>
  <c r="J14" i="4" s="1"/>
  <c r="E15" i="4"/>
  <c r="J15" i="4" s="1"/>
  <c r="C5" i="2" l="1"/>
  <c r="D5" i="2"/>
  <c r="D9" i="4"/>
  <c r="E5" i="2" l="1"/>
  <c r="F9" i="4"/>
  <c r="E9" i="4"/>
  <c r="J9" i="4" s="1"/>
  <c r="A14" i="5" l="1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D57" i="2" l="1"/>
</calcChain>
</file>

<file path=xl/sharedStrings.xml><?xml version="1.0" encoding="utf-8"?>
<sst xmlns="http://schemas.openxmlformats.org/spreadsheetml/2006/main" count="1248" uniqueCount="314">
  <si>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</si>
  <si>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</si>
  <si>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</si>
  <si>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</si>
  <si>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</si>
  <si>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</si>
  <si>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</si>
  <si>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</si>
  <si>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100</t>
  </si>
  <si>
    <t>120</t>
  </si>
  <si>
    <t>121</t>
  </si>
  <si>
    <t>122</t>
  </si>
  <si>
    <t>0103</t>
  </si>
  <si>
    <t>200</t>
  </si>
  <si>
    <t>240</t>
  </si>
  <si>
    <t>244</t>
  </si>
  <si>
    <t>0104</t>
  </si>
  <si>
    <t>243</t>
  </si>
  <si>
    <t>0106</t>
  </si>
  <si>
    <t>0111</t>
  </si>
  <si>
    <t>800</t>
  </si>
  <si>
    <t>870</t>
  </si>
  <si>
    <t>0113</t>
  </si>
  <si>
    <t>110</t>
  </si>
  <si>
    <t>111</t>
  </si>
  <si>
    <t>112</t>
  </si>
  <si>
    <t>400</t>
  </si>
  <si>
    <t>410</t>
  </si>
  <si>
    <t>414</t>
  </si>
  <si>
    <t>600</t>
  </si>
  <si>
    <t>610</t>
  </si>
  <si>
    <t>611</t>
  </si>
  <si>
    <t>612</t>
  </si>
  <si>
    <t>630</t>
  </si>
  <si>
    <t>0300</t>
  </si>
  <si>
    <t>0309</t>
  </si>
  <si>
    <t>0400</t>
  </si>
  <si>
    <t>0408</t>
  </si>
  <si>
    <t>810</t>
  </si>
  <si>
    <t>0409</t>
  </si>
  <si>
    <t>0412</t>
  </si>
  <si>
    <t>0500</t>
  </si>
  <si>
    <t>0501</t>
  </si>
  <si>
    <t>0502</t>
  </si>
  <si>
    <t>0503</t>
  </si>
  <si>
    <t>0505</t>
  </si>
  <si>
    <t>300</t>
  </si>
  <si>
    <t>0700</t>
  </si>
  <si>
    <t>0701</t>
  </si>
  <si>
    <t>620</t>
  </si>
  <si>
    <t>621</t>
  </si>
  <si>
    <t>622</t>
  </si>
  <si>
    <t>0702</t>
  </si>
  <si>
    <t>0707</t>
  </si>
  <si>
    <t>320</t>
  </si>
  <si>
    <t>321</t>
  </si>
  <si>
    <t>0709</t>
  </si>
  <si>
    <t>0800</t>
  </si>
  <si>
    <t>0801</t>
  </si>
  <si>
    <t>0804</t>
  </si>
  <si>
    <t>1000</t>
  </si>
  <si>
    <t>1001</t>
  </si>
  <si>
    <t>1003</t>
  </si>
  <si>
    <t>310</t>
  </si>
  <si>
    <t>313</t>
  </si>
  <si>
    <t>322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</si>
  <si>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</si>
  <si>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</si>
  <si>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</si>
  <si>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</si>
  <si>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</si>
  <si>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</si>
  <si>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</si>
  <si>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</si>
  <si>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</si>
  <si>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</si>
  <si>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</si>
  <si>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</si>
  <si>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</si>
  <si>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</si>
  <si>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</si>
  <si>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</si>
  <si>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</si>
  <si>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</si>
  <si>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</si>
  <si>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</si>
  <si>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</si>
  <si>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</si>
  <si>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</si>
  <si>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</si>
  <si>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</si>
  <si>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</si>
  <si>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</si>
  <si>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</si>
  <si>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</si>
  <si>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</si>
  <si>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</si>
  <si>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</si>
  <si>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</si>
  <si>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</si>
  <si>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</si>
  <si>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</si>
  <si>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</si>
  <si>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</si>
  <si>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</si>
  <si>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</si>
  <si>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</si>
  <si>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</si>
  <si>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</si>
  <si>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</si>
  <si>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</si>
  <si>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</si>
  <si>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</si>
  <si>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</si>
  <si>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</si>
  <si>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</si>
  <si>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</si>
  <si>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</si>
  <si>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</si>
  <si>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</si>
  <si>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</si>
  <si>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</si>
  <si>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</si>
  <si>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</si>
  <si>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</si>
  <si>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</si>
  <si>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</si>
  <si>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</si>
  <si>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</si>
  <si>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</si>
  <si>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</si>
  <si>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</si>
  <si>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</si>
  <si>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</si>
  <si>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</si>
  <si>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</si>
  <si>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</si>
  <si>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</si>
  <si>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</si>
  <si>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</si>
  <si>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</si>
  <si>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</si>
  <si>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</si>
  <si>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</si>
  <si>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</si>
  <si>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</si>
  <si>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</si>
  <si>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</si>
  <si>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</si>
  <si>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</si>
  <si>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</si>
  <si>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</si>
  <si>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</si>
  <si>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</si>
  <si>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-</t>
  </si>
  <si>
    <t>1. Доходы бюджета</t>
  </si>
  <si>
    <t>129</t>
  </si>
  <si>
    <t>119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</si>
  <si>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</si>
  <si>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</si>
  <si>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</si>
  <si>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</si>
  <si>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</si>
  <si>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</si>
  <si>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</si>
  <si>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</si>
  <si>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850</t>
  </si>
  <si>
    <t>853</t>
  </si>
  <si>
    <t>830</t>
  </si>
  <si>
    <t>831</t>
  </si>
  <si>
    <t>852</t>
  </si>
  <si>
    <t>Иные межбюджетные трансферты</t>
  </si>
  <si>
    <t>123</t>
  </si>
  <si>
    <t>350</t>
  </si>
  <si>
    <t>340</t>
  </si>
  <si>
    <t>813</t>
  </si>
  <si>
    <t>811</t>
  </si>
  <si>
    <t>633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</si>
  <si>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</si>
  <si>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</si>
  <si>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</si>
  <si>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</si>
  <si>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</si>
  <si>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</si>
  <si>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</si>
  <si>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</si>
  <si>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</si>
  <si>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</si>
  <si>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</si>
  <si>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</si>
  <si>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</si>
  <si>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</si>
  <si>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</si>
  <si>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247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</si>
  <si>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</si>
  <si>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</si>
  <si>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</si>
  <si>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</si>
  <si>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</si>
  <si>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360</t>
  </si>
  <si>
    <t>323</t>
  </si>
  <si>
    <t>312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</si>
  <si>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</si>
  <si>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</si>
  <si>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</si>
  <si>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</si>
  <si>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</si>
  <si>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</si>
  <si>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</si>
  <si>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</si>
  <si>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об использовании бюджетных ассигнований резервного фонда Администрации города Норильска</t>
  </si>
  <si>
    <t>СВОД</t>
  </si>
  <si>
    <t>руб.</t>
  </si>
  <si>
    <t>№ п/п</t>
  </si>
  <si>
    <t>Фактическое исполнение с начала года (с учетом возврата)</t>
  </si>
  <si>
    <t>Остаток</t>
  </si>
  <si>
    <t>% исполнения</t>
  </si>
  <si>
    <t>Распоряжения без финансирования</t>
  </si>
  <si>
    <t>Проекты Распоряжений, находящиеся на согласовании</t>
  </si>
  <si>
    <t>Документы, находящиеся в работе</t>
  </si>
  <si>
    <t>Общий остаток ассигнований</t>
  </si>
  <si>
    <t>5=3-4</t>
  </si>
  <si>
    <t xml:space="preserve">6=4/3, % </t>
  </si>
  <si>
    <t>10=5-7-8-9</t>
  </si>
  <si>
    <t>Общий итог:</t>
  </si>
  <si>
    <t xml:space="preserve">1. </t>
  </si>
  <si>
    <t>Финансовое обеспечение непредвиденных расходов по ликвидации последствий аварий, стихийных бедствий, в том числе на проведение аварийно-спасательных и других неотложных аварийно-восстановительных работ, проведение мероприятий по предупреждению чрезвычайных ситуаций, на организацию мероприятий, проводимых городским штабом «Шторм» в период особых метеорологических условий, возникающих на территории муниципального образования город Норильск и других мероприятий чрезвычайного характера</t>
  </si>
  <si>
    <t xml:space="preserve">2. </t>
  </si>
  <si>
    <t>Мероприятия, носящие единовременный характер и не предусмотренные в бюджете города, в том числе:</t>
  </si>
  <si>
    <t>2.1.</t>
  </si>
  <si>
    <t xml:space="preserve"> - организация и проведение конкурсов, фестивалей, концертов, юбилейных, праздничных, иных мероприятий, имеющих важное общественное и (или) социально-экономическое значение для города</t>
  </si>
  <si>
    <t>2.2.</t>
  </si>
  <si>
    <t xml:space="preserve"> - организация и проведение встреч, симпозиумов, выставок, семинаров, иных мероприятий по проблемам местного значения, вопросам, имеющим значение для города</t>
  </si>
  <si>
    <t>2.3.</t>
  </si>
  <si>
    <t xml:space="preserve"> - организация, проведение спортивных соревнований и иных спортивных мероприятий; обеспечение участия в спортивных соревнованиях и иных спортивных мероприятиях воспитанников (учащихся) муниципальных учреждений муниципального образования город Норильск, спортсменов и спортивных команд от муниципального образования город Норильск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</si>
  <si>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2.4.</t>
  </si>
  <si>
    <t xml:space="preserve"> - обеспечение отдыха, оздоровления и занятости детей в каникулярный период (включая оплату проезда к месту отдыха, оздоровления, занятости и обратно)</t>
  </si>
  <si>
    <t>2.5.</t>
  </si>
  <si>
    <t xml:space="preserve"> - обеспечение участия отдельных граждан и коллективов, осуществляющих свою деятельность на территории муниципального образования город Норильск, в конкурсах, фестивалях, концертах, научно-технических или творческих мероприятиях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</si>
  <si>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2.6.</t>
  </si>
  <si>
    <t xml:space="preserve"> - оказание отдельным гражданам материальной помощи (рассматривается при условии, если обращение подано в срок не позднее шести месяцев со дня наступления соответствующего случая, являющегося причиной для обращения об оказании материальной помощи)</t>
  </si>
  <si>
    <t>2.7.</t>
  </si>
  <si>
    <t xml:space="preserve"> - поощрение отличившихся граждан, работников органов местного самоуправления и иных организаций, осуществляющих деятельность на территории муниципального образования город Норильск</t>
  </si>
  <si>
    <t>2.8.</t>
  </si>
  <si>
    <t xml:space="preserve"> - поощрение участников конкурсов</t>
  </si>
  <si>
    <t>2.9.</t>
  </si>
  <si>
    <t xml:space="preserve"> - прочие мероприятия, носящие единовременный характер</t>
  </si>
  <si>
    <t xml:space="preserve">3. </t>
  </si>
  <si>
    <t>Предоставление дополнительной помощи (субсидии) на проведение капитального ремонта общего имущества в многоквартирных домах муниципального образования город Норильск при возникновении неотложной необходимости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</si>
  <si>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</si>
  <si>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 xml:space="preserve">распоряжением Администрации города Норильска 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</si>
  <si>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</si>
  <si>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</si>
  <si>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</si>
  <si>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113</t>
  </si>
  <si>
    <t>1300</t>
  </si>
  <si>
    <t>1301</t>
  </si>
  <si>
    <t>700</t>
  </si>
  <si>
    <t>0900</t>
  </si>
  <si>
    <t>0909</t>
  </si>
  <si>
    <t>Обслуживание государственного (муниципального) долга</t>
  </si>
  <si>
    <t>614</t>
  </si>
  <si>
    <t>615</t>
  </si>
  <si>
    <t>624</t>
  </si>
  <si>
    <t>625</t>
  </si>
  <si>
    <t>635</t>
  </si>
  <si>
    <t>816</t>
  </si>
  <si>
    <t>МУНИЦИПАЛЬНОЕ УЧРЕЖДЕНИЕ "ФИНАНСОВОЕ УПРАВЛЕНИЕ АДМИНИСТРАЦИИ ГОРОДА НОРИЛЬСКА"</t>
  </si>
  <si>
    <t>(наименование органа, исполняющего бюджет)</t>
  </si>
  <si>
    <t>Бюджет: бюджет муниципального образования город Норильск</t>
  </si>
  <si>
    <t>Тип бланка расходов: Смета</t>
  </si>
  <si>
    <t>КФСР</t>
  </si>
  <si>
    <t>КВР</t>
  </si>
  <si>
    <t>Всего выбытий (бух.уч.)</t>
  </si>
  <si>
    <t>Итого</t>
  </si>
  <si>
    <t>730</t>
  </si>
  <si>
    <t>тыс. руб.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</si>
  <si>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</si>
  <si>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</si>
  <si>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</si>
  <si>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</si>
  <si>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</si>
  <si>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</si>
  <si>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ПЛАТЕЖИ ПРИ ПОЛЬЗОВАНИИ ПРИРОДНЫМИ РЕСУРСАМИ 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</si>
  <si>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</si>
  <si>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САНКЦИИ, ВОЗМЕЩЕНИЕ УЩЕРБА   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</si>
  <si>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</si>
  <si>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</si>
  <si>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 на 01.04.2024 г.</t>
  </si>
  <si>
    <t>Дата печати 17.04.2024 (18:09:56)</t>
  </si>
  <si>
    <t>Ассигнования 2024 год</t>
  </si>
  <si>
    <t>КП - расходы 1кв</t>
  </si>
  <si>
    <t>0105</t>
  </si>
  <si>
    <t>4. ОТЧЕТ</t>
  </si>
  <si>
    <t>ИСТОЧНИКИ ФИНАНСИРОВАНИЯ ДЕФИЦИТОВ  БЮДЖЕТОВ - всего</t>
  </si>
  <si>
    <t>Судебная система</t>
  </si>
  <si>
    <t>Субсидии бюджетам городских округов на реализацию мероприятий по обеспечению жильем молодых семей</t>
  </si>
  <si>
    <t>Защита населения и территории от чрезвычайных ситуаций природного и техногенного характера, гражданская оборона</t>
  </si>
  <si>
    <t>Молодежная политика и оздоровление детей</t>
  </si>
  <si>
    <r>
      <rPr>
        <b/>
        <sz val="8"/>
        <rFont val="Times New Roman"/>
        <family val="1"/>
        <charset val="204"/>
      </rPr>
      <t>Резервный фонд</t>
    </r>
    <r>
      <rPr>
        <sz val="8"/>
        <rFont val="Times New Roman"/>
        <family val="1"/>
        <charset val="204"/>
      </rPr>
      <t xml:space="preserve">
(Постановление от 28.05.2008 № 1535 "О резервном фонде Администрации города Норильска" и Порядок использования средств резервного фонда Администрации города Норильска)</t>
    </r>
  </si>
  <si>
    <r>
      <t>Утвержденные ассигнования на 2024год</t>
    </r>
    <r>
      <rPr>
        <b/>
        <sz val="14"/>
        <rFont val="Times New Roman"/>
        <family val="1"/>
        <charset val="204"/>
      </rPr>
      <t>*</t>
    </r>
  </si>
  <si>
    <t>ОБСЛУЖИВАНИЕ ГОСУДАРСТВЕННОГО (МУНИЦИПАЛЬНОГО) ДОЛГА</t>
  </si>
  <si>
    <t>СВЯЗЬ И ИНФОРМАТИКА</t>
  </si>
  <si>
    <r>
      <t xml:space="preserve">по состоянию на </t>
    </r>
    <r>
      <rPr>
        <b/>
        <i/>
        <sz val="10"/>
        <rFont val="Arial Cyr"/>
        <charset val="204"/>
      </rPr>
      <t xml:space="preserve">"01" октября 2024 г. </t>
    </r>
  </si>
  <si>
    <r>
      <t xml:space="preserve">Периодичность: </t>
    </r>
    <r>
      <rPr>
        <u/>
        <sz val="11"/>
        <rFont val="Times New Roman"/>
        <family val="1"/>
        <charset val="204"/>
      </rPr>
      <t>месячная,</t>
    </r>
    <r>
      <rPr>
        <sz val="11"/>
        <rFont val="Times New Roman"/>
        <family val="1"/>
        <charset val="204"/>
      </rPr>
      <t xml:space="preserve"> квартальная, годовая</t>
    </r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</si>
  <si>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</si>
  <si>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</si>
  <si>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</si>
  <si>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</si>
  <si>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</si>
  <si>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</si>
  <si>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 состоянию на 01 ноября 2024 года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</si>
  <si>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</si>
  <si>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4=3/2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</si>
</sst>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_-* #,##0.00_р_._-;\-* #,##0.00_р_._-;_-* &quot;-&quot;_р_._-;_-@_-"/>
    <numFmt numFmtId="169" formatCode="_-* #,##0.0\ _₽_-;\-* #,##0.0\ _₽_-;_-* &quot;-&quot;?\ _₽_-;_-@_-"/>
    <numFmt numFmtId="170" formatCode="dd/mm/yyyy\ hh:mm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b/>
      <sz val="8"/>
      <color indexed="12"/>
      <name val="Arial Cyr"/>
      <charset val="204"/>
    </font>
    <font>
      <b/>
      <sz val="8"/>
      <color indexed="61"/>
      <name val="Arial Cyr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3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8" fillId="0" borderId="0"/>
    <xf numFmtId="0" fontId="19" fillId="0" borderId="0"/>
    <xf numFmtId="43" fontId="34" fillId="0" borderId="0" applyFont="0" applyFill="0" applyBorder="0" applyAlignment="0" applyProtection="0"/>
  </cellStyleXfs>
  <cellXfs count="177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9" fillId="0" borderId="0" xfId="0" applyFont="1" applyAlignment="1">
      <alignment horizontal="right"/>
    </xf>
    <xf numFmtId="0" fontId="13" fillId="0" borderId="0" xfId="0" applyFont="1"/>
    <xf numFmtId="0" fontId="0" fillId="2" borderId="0" xfId="0" applyFill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/>
    </xf>
    <xf numFmtId="0" fontId="14" fillId="0" borderId="0" xfId="0" applyFont="1" applyAlignment="1">
      <alignment horizontal="right" vertical="center" wrapText="1"/>
    </xf>
    <xf numFmtId="0" fontId="29" fillId="3" borderId="1" xfId="0" applyFont="1" applyFill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32" fillId="0" borderId="0" xfId="0" applyFont="1"/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 applyProtection="1">
      <alignment horizontal="right"/>
      <protection locked="0"/>
    </xf>
    <xf numFmtId="0" fontId="23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167" fontId="38" fillId="0" borderId="5" xfId="0" applyNumberFormat="1" applyFont="1" applyBorder="1" applyAlignment="1">
      <alignment horizontal="right"/>
    </xf>
    <xf numFmtId="167" fontId="38" fillId="0" borderId="5" xfId="0" applyNumberFormat="1" applyFont="1" applyBorder="1" applyAlignment="1">
      <alignment horizontal="right" vertical="center" wrapText="1"/>
    </xf>
    <xf numFmtId="167" fontId="36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3" fontId="3" fillId="0" borderId="1" xfId="7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70" fontId="4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6" fontId="33" fillId="2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168" fontId="24" fillId="2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168" fontId="27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4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8" fontId="42" fillId="0" borderId="0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 shrinkToFit="1"/>
    </xf>
    <xf numFmtId="0" fontId="17" fillId="0" borderId="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justify" wrapText="1"/>
    </xf>
    <xf numFmtId="0" fontId="0" fillId="0" borderId="0" xfId="0" applyBorder="1"/>
    <xf numFmtId="164" fontId="0" fillId="0" borderId="0" xfId="0" applyNumberFormat="1"/>
    <xf numFmtId="168" fontId="25" fillId="0" borderId="0" xfId="0" applyNumberFormat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169" fontId="0" fillId="2" borderId="0" xfId="0" applyNumberFormat="1" applyFill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169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vertical="center" wrapText="1"/>
    </xf>
    <xf numFmtId="169" fontId="5" fillId="0" borderId="0" xfId="0" applyNumberFormat="1" applyFont="1" applyFill="1" applyAlignment="1">
      <alignment vertical="center" wrapText="1"/>
    </xf>
    <xf numFmtId="49" fontId="4" fillId="0" borderId="1" xfId="1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vertical="center" shrinkToFit="1"/>
    </xf>
    <xf numFmtId="49" fontId="38" fillId="0" borderId="4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8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169" fontId="5" fillId="4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47" fillId="0" borderId="1" xfId="0" applyNumberFormat="1" applyFont="1" applyFill="1" applyBorder="1" applyAlignment="1">
      <alignment horizontal="right" vertical="center" shrinkToFit="1"/>
    </xf>
    <xf numFmtId="165" fontId="47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Fill="1" applyBorder="1" applyAlignment="1">
      <alignment horizontal="right" vertical="center" shrinkToFit="1"/>
    </xf>
    <xf numFmtId="165" fontId="29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Border="1" applyAlignment="1">
      <alignment horizontal="right" vertical="center" shrinkToFit="1"/>
    </xf>
    <xf numFmtId="165" fontId="0" fillId="0" borderId="0" xfId="0" applyNumberForma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" fontId="1" fillId="4" borderId="0" xfId="0" applyNumberFormat="1" applyFont="1" applyFill="1" applyAlignment="1">
      <alignment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Alignment="1">
      <alignment horizontal="right" vertical="center" wrapText="1"/>
    </xf>
    <xf numFmtId="43" fontId="1" fillId="0" borderId="0" xfId="0" applyNumberFormat="1" applyFont="1" applyAlignment="1">
      <alignment horizontal="right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8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23" fillId="0" borderId="0" xfId="0" applyFo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Финансовый" xfId="7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529</xdr:row>
      <xdr:rowOff>0</xdr:rowOff>
    </xdr:from>
    <xdr:to>
      <xdr:col>7</xdr:col>
      <xdr:colOff>276225</xdr:colOff>
      <xdr:row>531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03D020-33A0-4C1B-B362-706FC156D673}"/>
            </a:ext>
          </a:extLst>
        </xdr:cNvPr>
        <xdr:cNvGrpSpPr>
          <a:grpSpLocks/>
        </xdr:cNvGrpSpPr>
      </xdr:nvGrpSpPr>
      <xdr:grpSpPr bwMode="auto">
        <a:xfrm>
          <a:off x="1743075" y="100822125"/>
          <a:ext cx="5343525" cy="371475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624E7B54-10FB-BDD5-61F7-DCFB1FDF2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DFE930E2-2E1B-B517-79C8-5E1410A64F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58CB645D-877A-667D-0C5B-F0049E1B0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F1282A4-0CFA-1F1E-D0AF-8342F1EB4F4D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40AC8666-F5CB-36D8-89FA-DADFD61987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BD6BE12D-B044-277A-AE2A-C6A48C270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6B423DF-ED71-27ED-8863-2DE617F8732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1</xdr:col>
      <xdr:colOff>0</xdr:colOff>
      <xdr:row>532</xdr:row>
      <xdr:rowOff>76200</xdr:rowOff>
    </xdr:from>
    <xdr:to>
      <xdr:col>7</xdr:col>
      <xdr:colOff>276225</xdr:colOff>
      <xdr:row>534</xdr:row>
      <xdr:rowOff>95250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DF9AE2B-831A-478B-B2AA-16975786E469}"/>
            </a:ext>
          </a:extLst>
        </xdr:cNvPr>
        <xdr:cNvGrpSpPr>
          <a:grpSpLocks/>
        </xdr:cNvGrpSpPr>
      </xdr:nvGrpSpPr>
      <xdr:grpSpPr bwMode="auto">
        <a:xfrm>
          <a:off x="1743075" y="101384100"/>
          <a:ext cx="5343525" cy="342900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4E2A174B-F7F7-4778-BF00-9ACB9BDEB3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5E1CC00A-7912-9395-BFB2-FAAE99658A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E2C38A61-6C63-2941-832F-C4757515E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BE33FBFF-A8E7-AAD5-0A94-608DFA30CEF2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E8D4325F-8279-DF86-4359-C9DC4AD585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06E8151-BE5B-6812-9580-73EA5AE0A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83BD0795-00D6-4DAB-231B-33AADBFF8192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73;&#1097;&#1072;&#1103;/&#1057;&#1086;&#1074;&#1084;%20&#1086;&#1090;&#1095;&#1077;&#1090;&#1099;%20&#1073;&#1091;&#1093;%20&#1073;&#1102;&#1076;&#1078;%20&#1076;&#1086;&#1093;&#1086;&#1076;&#1085;/&#1057;&#1086;&#1074;&#1084;&#1077;&#1089;&#1090;&#1085;%20&#1086;&#1090;&#1095;&#1077;&#1090;%20&#1074;%20&#1059;&#1069;%20(&#1077;&#1078;&#1077;&#1084;%20&#1076;&#1086;%2020%20&#1095;&#1080;&#1089;&#1083;&#1072;)/2023%20&#1075;&#1086;&#1076;/&#1085;&#1072;%2001.07.2023/&#1086;&#1090;&#1095;&#1077;&#1090;%20&#1085;&#1072;%20%2001.07.2023%20&#1082;&#1074;&#1072;&#1088;&#1090;%20(&#1089;%20&#1092;&#1086;&#1088;&#1084;&#1091;&#1083;&#1072;&#1084;&#108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90;&#1076;&#1077;&#1083;%20&#1087;&#1083;&#1072;&#1085;&#1080;&#1088;&#1086;&#1074;&#1072;&#1085;&#1080;&#1103;%20&#1080;%20&#1092;&#1080;&#1085;&#1072;&#1085;&#1089;&#1080;&#1088;&#1086;&#1074;&#1072;&#1085;&#1080;&#1103;%20&#1088;&#1072;&#1089;&#1093;&#1086;&#1076;&#1086;&#1074;%20&#1073;&#1102;&#1076;&#1078;&#1077;&#1090;&#1072;/&#1056;&#1045;&#1047;&#1045;&#1056;&#1042;&#1053;&#1067;&#1049;%20&#1060;&#1054;&#1053;&#1044;/2024/&#1054;&#1090;&#1095;&#1077;&#1090;&#1099;%20&#1087;&#1086;%20&#1088;&#1077;&#1079;&#1077;&#1088;&#1074;&#1085;&#1086;&#1084;&#1091;%20&#1092;&#1086;&#1085;&#1076;&#1091;/&#1054;&#1090;&#1095;&#1105;&#1090;&#1099;%20&#1076;&#1083;&#1103;%20&#1040;&#1076;&#1084;&#1080;&#1085;&#1080;&#1089;&#1090;&#1088;&#1072;&#1094;&#1080;&#1080;%202024%20&#1077;&#1078;&#1077;&#1084;&#1077;&#1089;%20&#1076;&#1086;%2020%20&#1075;&#1086;/&#1056;&#1045;&#1047;&#1045;&#1056;&#1042;&#1053;&#1067;&#1049;%20&#1060;&#1054;&#1053;&#1044;%202024%20&#1085;&#1072;%2001.04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  <sheetName val="источники"/>
      <sheetName val="Резервный фонд"/>
    </sheetNames>
    <sheetDataSet>
      <sheetData sheetId="0">
        <row r="14">
          <cell r="F14">
            <v>17137381</v>
          </cell>
        </row>
      </sheetData>
      <sheetData sheetId="1">
        <row r="5">
          <cell r="I5">
            <v>14340018.93</v>
          </cell>
        </row>
      </sheetData>
      <sheetData sheetId="2">
        <row r="7">
          <cell r="D7">
            <v>5282028.1000000015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/>
      <sheetData sheetId="1"/>
      <sheetData sheetId="2">
        <row r="9">
          <cell r="F9">
            <v>10687.4</v>
          </cell>
        </row>
        <row r="11">
          <cell r="F11">
            <v>7716.8</v>
          </cell>
          <cell r="I11">
            <v>7716.8</v>
          </cell>
        </row>
        <row r="12">
          <cell r="F12">
            <v>10687.4</v>
          </cell>
          <cell r="I12">
            <v>10687.4</v>
          </cell>
        </row>
        <row r="15">
          <cell r="F15">
            <v>0</v>
          </cell>
          <cell r="I15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21.xml"/><Relationship Id="rId89" Type="http://schemas.openxmlformats.org/officeDocument/2006/relationships/revisionLog" Target="revisionLog57.xml"/><Relationship Id="rId84" Type="http://schemas.openxmlformats.org/officeDocument/2006/relationships/revisionLog" Target="revisionLog52.xml"/><Relationship Id="rId76" Type="http://schemas.openxmlformats.org/officeDocument/2006/relationships/revisionLog" Target="revisionLog45.xml"/><Relationship Id="rId68" Type="http://schemas.openxmlformats.org/officeDocument/2006/relationships/revisionLog" Target="revisionLog37.xml"/><Relationship Id="rId97" Type="http://schemas.openxmlformats.org/officeDocument/2006/relationships/revisionLog" Target="revisionLog9.xml"/><Relationship Id="rId104" Type="http://schemas.openxmlformats.org/officeDocument/2006/relationships/revisionLog" Target="revisionLog16.xml"/><Relationship Id="rId71" Type="http://schemas.openxmlformats.org/officeDocument/2006/relationships/revisionLog" Target="revisionLog40.xml"/><Relationship Id="rId92" Type="http://schemas.openxmlformats.org/officeDocument/2006/relationships/revisionLog" Target="revisionLog4.xml"/><Relationship Id="rId107" Type="http://schemas.openxmlformats.org/officeDocument/2006/relationships/revisionLog" Target="revisionLog19.xml"/><Relationship Id="rId79" Type="http://schemas.openxmlformats.org/officeDocument/2006/relationships/revisionLog" Target="revisionLog48.xml"/><Relationship Id="rId87" Type="http://schemas.openxmlformats.org/officeDocument/2006/relationships/revisionLog" Target="revisionLog55.xml"/><Relationship Id="rId74" Type="http://schemas.openxmlformats.org/officeDocument/2006/relationships/revisionLog" Target="revisionLog43.xml"/><Relationship Id="rId66" Type="http://schemas.openxmlformats.org/officeDocument/2006/relationships/revisionLog" Target="revisionLog35.xml"/><Relationship Id="rId102" Type="http://schemas.openxmlformats.org/officeDocument/2006/relationships/revisionLog" Target="revisionLog14.xml"/><Relationship Id="rId110" Type="http://schemas.openxmlformats.org/officeDocument/2006/relationships/revisionLog" Target="revisionLog22.xml"/><Relationship Id="rId95" Type="http://schemas.openxmlformats.org/officeDocument/2006/relationships/revisionLog" Target="revisionLog7.xml"/><Relationship Id="rId82" Type="http://schemas.openxmlformats.org/officeDocument/2006/relationships/revisionLog" Target="revisionLog50.xml"/><Relationship Id="rId90" Type="http://schemas.openxmlformats.org/officeDocument/2006/relationships/revisionLog" Target="revisionLog2.xml"/><Relationship Id="rId106" Type="http://schemas.openxmlformats.org/officeDocument/2006/relationships/revisionLog" Target="revisionLog18.xml"/><Relationship Id="rId86" Type="http://schemas.openxmlformats.org/officeDocument/2006/relationships/revisionLog" Target="revisionLog54.xml"/><Relationship Id="rId94" Type="http://schemas.openxmlformats.org/officeDocument/2006/relationships/revisionLog" Target="revisionLog6.xml"/><Relationship Id="rId81" Type="http://schemas.openxmlformats.org/officeDocument/2006/relationships/revisionLog" Target="revisionLog49.xml"/><Relationship Id="rId65" Type="http://schemas.openxmlformats.org/officeDocument/2006/relationships/revisionLog" Target="revisionLog34.xml"/><Relationship Id="rId73" Type="http://schemas.openxmlformats.org/officeDocument/2006/relationships/revisionLog" Target="revisionLog42.xml"/><Relationship Id="rId78" Type="http://schemas.openxmlformats.org/officeDocument/2006/relationships/revisionLog" Target="revisionLog47.xml"/><Relationship Id="rId99" Type="http://schemas.openxmlformats.org/officeDocument/2006/relationships/revisionLog" Target="revisionLog11.xml"/><Relationship Id="rId101" Type="http://schemas.openxmlformats.org/officeDocument/2006/relationships/revisionLog" Target="revisionLog13.xml"/><Relationship Id="rId77" Type="http://schemas.openxmlformats.org/officeDocument/2006/relationships/revisionLog" Target="revisionLog46.xml"/><Relationship Id="rId69" Type="http://schemas.openxmlformats.org/officeDocument/2006/relationships/revisionLog" Target="revisionLog38.xml"/><Relationship Id="rId100" Type="http://schemas.openxmlformats.org/officeDocument/2006/relationships/revisionLog" Target="revisionLog12.xml"/><Relationship Id="rId105" Type="http://schemas.openxmlformats.org/officeDocument/2006/relationships/revisionLog" Target="revisionLog17.xml"/><Relationship Id="rId85" Type="http://schemas.openxmlformats.org/officeDocument/2006/relationships/revisionLog" Target="revisionLog53.xml"/><Relationship Id="rId72" Type="http://schemas.openxmlformats.org/officeDocument/2006/relationships/revisionLog" Target="revisionLog41.xml"/><Relationship Id="rId80" Type="http://schemas.openxmlformats.org/officeDocument/2006/relationships/revisionLog" Target="revisionLog1.xml"/><Relationship Id="rId93" Type="http://schemas.openxmlformats.org/officeDocument/2006/relationships/revisionLog" Target="revisionLog5.xml"/><Relationship Id="rId98" Type="http://schemas.openxmlformats.org/officeDocument/2006/relationships/revisionLog" Target="revisionLog10.xml"/><Relationship Id="rId67" Type="http://schemas.openxmlformats.org/officeDocument/2006/relationships/revisionLog" Target="revisionLog36.xml"/><Relationship Id="rId103" Type="http://schemas.openxmlformats.org/officeDocument/2006/relationships/revisionLog" Target="revisionLog15.xml"/><Relationship Id="rId108" Type="http://schemas.openxmlformats.org/officeDocument/2006/relationships/revisionLog" Target="revisionLog20.xml"/><Relationship Id="rId88" Type="http://schemas.openxmlformats.org/officeDocument/2006/relationships/revisionLog" Target="revisionLog56.xml"/><Relationship Id="rId96" Type="http://schemas.openxmlformats.org/officeDocument/2006/relationships/revisionLog" Target="revisionLog8.xml"/><Relationship Id="rId91" Type="http://schemas.openxmlformats.org/officeDocument/2006/relationships/revisionLog" Target="revisionLog3.xml"/><Relationship Id="rId70" Type="http://schemas.openxmlformats.org/officeDocument/2006/relationships/revisionLog" Target="revisionLog39.xml"/><Relationship Id="rId75" Type="http://schemas.openxmlformats.org/officeDocument/2006/relationships/revisionLog" Target="revisionLog44.xml"/><Relationship Id="rId83" Type="http://schemas.openxmlformats.org/officeDocument/2006/relationships/revisionLog" Target="revisionLog51.xml"/><Relationship Id="rId111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73E4E8-A4F4-4080-A5DD-3E1157E8689D}" diskRevisions="1" revisionId="10166" version="111">
  <header guid="{C642CA76-A322-47EC-914B-A4A5ED9AC18F}" dateTime="2024-10-21T17:53:00" maxSheetId="6" userName="Хотина Кристина Игоревна" r:id="rId65" minRId="3640" maxRId="3723">
    <sheetIdMap count="5">
      <sheetId val="1"/>
      <sheetId val="2"/>
      <sheetId val="3"/>
      <sheetId val="4"/>
      <sheetId val="5"/>
    </sheetIdMap>
  </header>
  <header guid="{7D110E8F-80C5-4E6A-8992-D14D1F8C448C}" dateTime="2024-10-21T17:53:24" maxSheetId="6" userName="Хотина Кристина Игоревна" r:id="rId66" minRId="3733" maxRId="3740">
    <sheetIdMap count="5">
      <sheetId val="1"/>
      <sheetId val="2"/>
      <sheetId val="3"/>
      <sheetId val="4"/>
      <sheetId val="5"/>
    </sheetIdMap>
  </header>
  <header guid="{7F28B232-2399-48A7-910B-2A02FDBCE23C}" dateTime="2024-10-21T17:54:57" maxSheetId="6" userName="Хотина Кристина Игоревна" r:id="rId67" minRId="3750" maxRId="3752">
    <sheetIdMap count="5">
      <sheetId val="1"/>
      <sheetId val="2"/>
      <sheetId val="3"/>
      <sheetId val="4"/>
      <sheetId val="5"/>
    </sheetIdMap>
  </header>
  <header guid="{5BC03804-FDE9-4D37-BFEE-3050AABBF052}" dateTime="2024-10-21T18:03:42" maxSheetId="6" userName="Хотина Кристина Игоревна" r:id="rId68" minRId="3753" maxRId="3790">
    <sheetIdMap count="5">
      <sheetId val="1"/>
      <sheetId val="2"/>
      <sheetId val="3"/>
      <sheetId val="4"/>
      <sheetId val="5"/>
    </sheetIdMap>
  </header>
  <header guid="{AC7B9053-E34C-4E29-A642-A8109022561D}" dateTime="2024-10-21T18:26:22" maxSheetId="6" userName="Хотина Кристина Игоревна" r:id="rId69" minRId="3800" maxRId="3809">
    <sheetIdMap count="5">
      <sheetId val="1"/>
      <sheetId val="2"/>
      <sheetId val="3"/>
      <sheetId val="4"/>
      <sheetId val="5"/>
    </sheetIdMap>
  </header>
  <header guid="{2EDD96DC-F28C-42F6-B60A-60847DD83F6F}" dateTime="2024-10-22T14:46:36" maxSheetId="6" userName="Хотина Кристина Игоревна" r:id="rId70" minRId="3819" maxRId="5934">
    <sheetIdMap count="5">
      <sheetId val="1"/>
      <sheetId val="2"/>
      <sheetId val="3"/>
      <sheetId val="4"/>
      <sheetId val="5"/>
    </sheetIdMap>
  </header>
  <header guid="{5329ACB7-9AA1-4360-AF9B-65D1B4BFB661}" dateTime="2024-10-22T14:51:57" maxSheetId="6" userName="Хотина Кристина Игоревна" r:id="rId71" minRId="5935" maxRId="5943">
    <sheetIdMap count="5">
      <sheetId val="1"/>
      <sheetId val="2"/>
      <sheetId val="3"/>
      <sheetId val="4"/>
      <sheetId val="5"/>
    </sheetIdMap>
  </header>
  <header guid="{6CE1C311-BA59-4FD4-AF4D-BC1B6719CD44}" dateTime="2024-10-22T15:00:07" maxSheetId="6" userName="Воронина Марина Петровна" r:id="rId72" minRId="5944" maxRId="5945">
    <sheetIdMap count="5">
      <sheetId val="1"/>
      <sheetId val="2"/>
      <sheetId val="3"/>
      <sheetId val="4"/>
      <sheetId val="5"/>
    </sheetIdMap>
  </header>
  <header guid="{6326E621-3F90-4147-99A2-2207EED322A6}" dateTime="2024-10-22T15:25:50" maxSheetId="6" userName="Хотина Кристина Игоревна" r:id="rId73" minRId="5955">
    <sheetIdMap count="5">
      <sheetId val="1"/>
      <sheetId val="2"/>
      <sheetId val="3"/>
      <sheetId val="4"/>
      <sheetId val="5"/>
    </sheetIdMap>
  </header>
  <header guid="{658697C5-8EC5-4B61-98FA-06F4074FC0B9}" dateTime="2024-10-22T15:27:11" maxSheetId="6" userName="Хотина Кристина Игоревна" r:id="rId74" minRId="5965">
    <sheetIdMap count="5">
      <sheetId val="1"/>
      <sheetId val="2"/>
      <sheetId val="3"/>
      <sheetId val="4"/>
      <sheetId val="5"/>
    </sheetIdMap>
  </header>
  <header guid="{0021737A-592D-4984-B24F-07BA02665867}" dateTime="2024-10-22T15:28:39" maxSheetId="6" userName="Хотина Кристина Игоревна" r:id="rId75" minRId="5966">
    <sheetIdMap count="5">
      <sheetId val="1"/>
      <sheetId val="2"/>
      <sheetId val="3"/>
      <sheetId val="4"/>
      <sheetId val="5"/>
    </sheetIdMap>
  </header>
  <header guid="{19A11DF6-9266-4C52-B077-3BA4C405C643}" dateTime="2024-10-22T15:32:52" maxSheetId="6" userName="Хотина Кристина Игоревна" r:id="rId76" minRId="5967" maxRId="5968">
    <sheetIdMap count="5">
      <sheetId val="1"/>
      <sheetId val="2"/>
      <sheetId val="3"/>
      <sheetId val="4"/>
      <sheetId val="5"/>
    </sheetIdMap>
  </header>
  <header guid="{E424501D-4982-4705-9CFE-ED005D4284D1}" dateTime="2024-10-22T16:23:32" maxSheetId="6" userName="Хотина Кристина Игоревна" r:id="rId77">
    <sheetIdMap count="5">
      <sheetId val="1"/>
      <sheetId val="2"/>
      <sheetId val="3"/>
      <sheetId val="4"/>
      <sheetId val="5"/>
    </sheetIdMap>
  </header>
  <header guid="{20C9B0A4-65DD-4AF0-AD7E-6F5F6E1D1A21}" dateTime="2024-10-22T16:56:23" maxSheetId="6" userName="Хотина Кристина Игоревна" r:id="rId78">
    <sheetIdMap count="5">
      <sheetId val="1"/>
      <sheetId val="2"/>
      <sheetId val="3"/>
      <sheetId val="4"/>
      <sheetId val="5"/>
    </sheetIdMap>
  </header>
  <header guid="{0297C406-E6AC-4726-943A-5477F91BE9C3}" dateTime="2024-10-22T17:07:43" maxSheetId="6" userName="Хотина Кристина Игоревна" r:id="rId79">
    <sheetIdMap count="5">
      <sheetId val="1"/>
      <sheetId val="2"/>
      <sheetId val="3"/>
      <sheetId val="4"/>
      <sheetId val="5"/>
    </sheetIdMap>
  </header>
  <header guid="{958FFB63-3A96-405A-B227-3047833855D1}" dateTime="2024-11-07T17:11:37" maxSheetId="6" userName="Хотина Кристина Игоревна" r:id="rId80" minRId="5996" maxRId="6530">
    <sheetIdMap count="5">
      <sheetId val="1"/>
      <sheetId val="2"/>
      <sheetId val="3"/>
      <sheetId val="4"/>
      <sheetId val="5"/>
    </sheetIdMap>
  </header>
  <header guid="{D3839463-4C7D-47FE-9E9D-01BD136E53CA}" dateTime="2024-11-07T17:12:46" maxSheetId="6" userName="Хотина Кристина Игоревна" r:id="rId81" minRId="6531" maxRId="6545">
    <sheetIdMap count="5">
      <sheetId val="1"/>
      <sheetId val="2"/>
      <sheetId val="3"/>
      <sheetId val="4"/>
      <sheetId val="5"/>
    </sheetIdMap>
  </header>
  <header guid="{8340DB04-EEE3-4357-83AF-0D0E84F73778}" dateTime="2024-11-07T17:50:34" maxSheetId="6" userName="Хотина Кристина Игоревна" r:id="rId82" minRId="6546" maxRId="6803">
    <sheetIdMap count="5">
      <sheetId val="1"/>
      <sheetId val="2"/>
      <sheetId val="3"/>
      <sheetId val="4"/>
      <sheetId val="5"/>
    </sheetIdMap>
  </header>
  <header guid="{3B769C9F-183C-49AD-BC0B-67D667ACE9B0}" dateTime="2024-11-07T17:50:47" maxSheetId="6" userName="Хотина Кристина Игоревна" r:id="rId83">
    <sheetIdMap count="5">
      <sheetId val="1"/>
      <sheetId val="2"/>
      <sheetId val="3"/>
      <sheetId val="4"/>
      <sheetId val="5"/>
    </sheetIdMap>
  </header>
  <header guid="{1B47D3F9-910F-46C2-B5CB-6919A9AF54DD}" dateTime="2024-11-14T12:52:04" maxSheetId="6" userName="Хотина Кристина Игоревна" r:id="rId84" minRId="6813" maxRId="6861">
    <sheetIdMap count="5">
      <sheetId val="1"/>
      <sheetId val="2"/>
      <sheetId val="3"/>
      <sheetId val="4"/>
      <sheetId val="5"/>
    </sheetIdMap>
  </header>
  <header guid="{3EB25BD9-2E04-4E9A-8989-51D5E1915D1C}" dateTime="2024-11-14T12:58:56" maxSheetId="6" userName="Хотина Кристина Игоревна" r:id="rId85" minRId="6862" maxRId="6883">
    <sheetIdMap count="5">
      <sheetId val="1"/>
      <sheetId val="2"/>
      <sheetId val="3"/>
      <sheetId val="4"/>
      <sheetId val="5"/>
    </sheetIdMap>
  </header>
  <header guid="{B3C22672-C700-4C5E-834E-320DDECCA0AD}" dateTime="2024-11-14T15:10:53" maxSheetId="6" userName="Хотина Кристина Игоревна" r:id="rId86" minRId="6884" maxRId="6968">
    <sheetIdMap count="5">
      <sheetId val="1"/>
      <sheetId val="2"/>
      <sheetId val="3"/>
      <sheetId val="4"/>
      <sheetId val="5"/>
    </sheetIdMap>
  </header>
  <header guid="{068EC352-C956-4AAF-A0DC-51156FEE134F}" dateTime="2024-11-14T16:10:21" maxSheetId="6" userName="Хотина Кристина Игоревна" r:id="rId87" minRId="6969" maxRId="7053">
    <sheetIdMap count="5">
      <sheetId val="1"/>
      <sheetId val="2"/>
      <sheetId val="3"/>
      <sheetId val="4"/>
      <sheetId val="5"/>
    </sheetIdMap>
  </header>
  <header guid="{D327B699-3464-4A76-AC77-5D609531CD9F}" dateTime="2024-11-14T16:26:42" maxSheetId="6" userName="Хотина Кристина Игоревна" r:id="rId88" minRId="7054" maxRId="7063">
    <sheetIdMap count="5">
      <sheetId val="1"/>
      <sheetId val="2"/>
      <sheetId val="3"/>
      <sheetId val="4"/>
      <sheetId val="5"/>
    </sheetIdMap>
  </header>
  <header guid="{B9A90039-981E-4D8A-951E-16D904B797A0}" dateTime="2024-11-14T17:17:13" maxSheetId="6" userName="Хотина Кристина Игоревна" r:id="rId89" minRId="7064" maxRId="7106">
    <sheetIdMap count="5">
      <sheetId val="1"/>
      <sheetId val="2"/>
      <sheetId val="3"/>
      <sheetId val="4"/>
      <sheetId val="5"/>
    </sheetIdMap>
  </header>
  <header guid="{8135F8C3-55BD-482F-8169-7EA4DD7A7DE0}" dateTime="2024-11-15T16:26:48" maxSheetId="6" userName="Мищук Софья Александровна" r:id="rId90" minRId="7116" maxRId="7118">
    <sheetIdMap count="5">
      <sheetId val="1"/>
      <sheetId val="2"/>
      <sheetId val="3"/>
      <sheetId val="4"/>
      <sheetId val="5"/>
    </sheetIdMap>
  </header>
  <header guid="{4367C545-EE68-452B-B853-B8EB76932396}" dateTime="2024-11-15T16:29:23" maxSheetId="6" userName="Мищук Софья Александровна" r:id="rId91">
    <sheetIdMap count="5">
      <sheetId val="1"/>
      <sheetId val="2"/>
      <sheetId val="3"/>
      <sheetId val="4"/>
      <sheetId val="5"/>
    </sheetIdMap>
  </header>
  <header guid="{589CCDBE-F853-43D7-B129-CEF8D9331838}" dateTime="2024-11-15T16:32:29" maxSheetId="6" userName="Филатова Анна Витальевна" r:id="rId92" minRId="7137" maxRId="7182">
    <sheetIdMap count="5">
      <sheetId val="1"/>
      <sheetId val="2"/>
      <sheetId val="3"/>
      <sheetId val="4"/>
      <sheetId val="5"/>
    </sheetIdMap>
  </header>
  <header guid="{5EE03075-2D1D-4260-AF09-3E260B1D91BA}" dateTime="2024-11-15T16:44:22" maxSheetId="6" userName="Филатова Анна Витальевна" r:id="rId93" minRId="7183" maxRId="7185">
    <sheetIdMap count="5">
      <sheetId val="1"/>
      <sheetId val="2"/>
      <sheetId val="3"/>
      <sheetId val="4"/>
      <sheetId val="5"/>
    </sheetIdMap>
  </header>
  <header guid="{68A7853C-97E4-415B-AD09-CFC29450551A}" dateTime="2024-11-15T16:50:10" maxSheetId="6" userName="Филатова Анна Витальевна" r:id="rId94" minRId="7186" maxRId="7187">
    <sheetIdMap count="5">
      <sheetId val="1"/>
      <sheetId val="2"/>
      <sheetId val="3"/>
      <sheetId val="4"/>
      <sheetId val="5"/>
    </sheetIdMap>
  </header>
  <header guid="{AC9E1CC9-FE16-4883-A257-EA04EE2A50A4}" dateTime="2024-11-15T16:51:16" maxSheetId="6" userName="Филатова Анна Витальевна" r:id="rId95" minRId="7197" maxRId="7200">
    <sheetIdMap count="5">
      <sheetId val="1"/>
      <sheetId val="2"/>
      <sheetId val="3"/>
      <sheetId val="4"/>
      <sheetId val="5"/>
    </sheetIdMap>
  </header>
  <header guid="{56FB1ED2-D5F8-4192-9EEB-AA4533EAF951}" dateTime="2024-11-18T10:46:37" maxSheetId="6" userName="Засядько Наталья Викторовна" r:id="rId96">
    <sheetIdMap count="5">
      <sheetId val="1"/>
      <sheetId val="2"/>
      <sheetId val="3"/>
      <sheetId val="4"/>
      <sheetId val="5"/>
    </sheetIdMap>
  </header>
  <header guid="{5B9E307A-4AB9-4353-B2F4-67A228AA602A}" dateTime="2024-11-18T10:56:08" maxSheetId="6" userName="Засядько Наталья Викторовна" r:id="rId97" minRId="7210" maxRId="7266">
    <sheetIdMap count="5">
      <sheetId val="1"/>
      <sheetId val="2"/>
      <sheetId val="3"/>
      <sheetId val="4"/>
      <sheetId val="5"/>
    </sheetIdMap>
  </header>
  <header guid="{7E66ACBB-21FB-486F-BC66-B77D3CD0D5DC}" dateTime="2024-11-18T12:53:06" maxSheetId="6" userName="Хотина Кристина Игоревна" r:id="rId98" minRId="7276" maxRId="7278">
    <sheetIdMap count="5">
      <sheetId val="1"/>
      <sheetId val="2"/>
      <sheetId val="3"/>
      <sheetId val="4"/>
      <sheetId val="5"/>
    </sheetIdMap>
  </header>
  <header guid="{FB76DC19-9515-4604-BDE1-4519575102ED}" dateTime="2024-11-18T14:17:30" maxSheetId="6" userName="Хотина Кристина Игоревна" r:id="rId99" minRId="7279">
    <sheetIdMap count="5">
      <sheetId val="1"/>
      <sheetId val="2"/>
      <sheetId val="3"/>
      <sheetId val="4"/>
      <sheetId val="5"/>
    </sheetIdMap>
  </header>
  <header guid="{7A6669AC-BAF9-4745-8933-0AE9FE453FB7}" dateTime="2024-11-18T15:49:41" maxSheetId="6" userName="Хотина Кристина Игоревна" r:id="rId100" minRId="7289" maxRId="9585">
    <sheetIdMap count="5">
      <sheetId val="1"/>
      <sheetId val="2"/>
      <sheetId val="3"/>
      <sheetId val="4"/>
      <sheetId val="5"/>
    </sheetIdMap>
  </header>
  <header guid="{F7909FA2-2DAB-4AB1-A2C2-4F4F3489F034}" dateTime="2024-11-18T15:52:08" maxSheetId="6" userName="Хотина Кристина Игоревна" r:id="rId101">
    <sheetIdMap count="5">
      <sheetId val="1"/>
      <sheetId val="2"/>
      <sheetId val="3"/>
      <sheetId val="4"/>
      <sheetId val="5"/>
    </sheetIdMap>
  </header>
  <header guid="{88F9F488-F255-4DB2-B0F5-B460AD24534D}" dateTime="2024-11-18T15:57:13" maxSheetId="6" userName="Хотина Кристина Игоревна" r:id="rId102" minRId="9604" maxRId="9606">
    <sheetIdMap count="5">
      <sheetId val="1"/>
      <sheetId val="2"/>
      <sheetId val="3"/>
      <sheetId val="4"/>
      <sheetId val="5"/>
    </sheetIdMap>
  </header>
  <header guid="{642D5DC0-CF62-432C-9457-EE4097D77F61}" dateTime="2024-11-18T16:27:01" maxSheetId="6" userName="Хотина Кристина Игоревна" r:id="rId103" minRId="9616" maxRId="10089">
    <sheetIdMap count="5">
      <sheetId val="1"/>
      <sheetId val="2"/>
      <sheetId val="3"/>
      <sheetId val="4"/>
      <sheetId val="5"/>
    </sheetIdMap>
  </header>
  <header guid="{787BD31C-925A-4BDB-9A1C-16DD0FC0A502}" dateTime="2024-11-18T16:28:32" maxSheetId="6" userName="Хотина Кристина Игоревна" r:id="rId104" minRId="10099" maxRId="10103">
    <sheetIdMap count="5">
      <sheetId val="1"/>
      <sheetId val="2"/>
      <sheetId val="3"/>
      <sheetId val="4"/>
      <sheetId val="5"/>
    </sheetIdMap>
  </header>
  <header guid="{E5D846B1-9944-42C3-9F55-201C03597ED0}" dateTime="2024-11-18T16:29:30" maxSheetId="6" userName="Хотина Кристина Игоревна" r:id="rId105">
    <sheetIdMap count="5">
      <sheetId val="1"/>
      <sheetId val="2"/>
      <sheetId val="3"/>
      <sheetId val="4"/>
      <sheetId val="5"/>
    </sheetIdMap>
  </header>
  <header guid="{4B462338-3BDE-4C13-B38E-B00B500576A8}" dateTime="2024-11-18T16:30:27" maxSheetId="6" userName="Хотина Кристина Игоревна" r:id="rId106">
    <sheetIdMap count="5">
      <sheetId val="1"/>
      <sheetId val="2"/>
      <sheetId val="3"/>
      <sheetId val="4"/>
      <sheetId val="5"/>
    </sheetIdMap>
  </header>
  <header guid="{AE23FA7D-59FC-44A6-97A8-FE8CC1F26B21}" dateTime="2024-11-18T16:51:28" maxSheetId="6" userName="Хотина Кристина Игоревна" r:id="rId107">
    <sheetIdMap count="5">
      <sheetId val="1"/>
      <sheetId val="2"/>
      <sheetId val="3"/>
      <sheetId val="4"/>
      <sheetId val="5"/>
    </sheetIdMap>
  </header>
  <header guid="{23E50446-E8C5-4CBB-8912-0E2E536C2F9E}" dateTime="2024-11-18T16:52:36" maxSheetId="6" userName="Хотина Кристина Игоревна" r:id="rId108">
    <sheetIdMap count="5">
      <sheetId val="1"/>
      <sheetId val="2"/>
      <sheetId val="3"/>
      <sheetId val="4"/>
      <sheetId val="5"/>
    </sheetIdMap>
  </header>
  <header guid="{441FFF55-4E1A-45D3-B539-5885AD9AADC0}" dateTime="2024-11-18T16:54:41" maxSheetId="6" userName="Хотина Кристина Игоревна" r:id="rId109">
    <sheetIdMap count="5">
      <sheetId val="1"/>
      <sheetId val="2"/>
      <sheetId val="3"/>
      <sheetId val="4"/>
      <sheetId val="5"/>
    </sheetIdMap>
  </header>
  <header guid="{A8EFE15C-1420-4DFC-97F7-48E1DB0877CE}" dateTime="2024-11-18T16:57:39" maxSheetId="6" userName="Хотина Кристина Игоревна" r:id="rId110">
    <sheetIdMap count="5">
      <sheetId val="1"/>
      <sheetId val="2"/>
      <sheetId val="3"/>
      <sheetId val="4"/>
      <sheetId val="5"/>
    </sheetIdMap>
  </header>
  <header guid="{1D73E4E8-A4F4-4080-A5DD-3E1157E8689D}" dateTime="2024-11-18T17:20:40" maxSheetId="6" userName="Хотина Кристина Игоревна" r:id="rId11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96" sId="1" ref="E1:E1048576" action="deleteCol">
    <undo index="0" exp="ref" ref3D="1" v="1" dr="E14" r="E18" sId="3"/>
    <undo index="0" exp="ref" v="1" dr="E70" r="I70" sId="1"/>
    <undo index="0" exp="ref" v="1" dr="E69" r="I69" sId="1"/>
    <undo index="0" exp="ref" v="1" dr="E68" r="I68" sId="1"/>
    <undo index="0" exp="ref" v="1" dr="E67" r="I67" sId="1"/>
    <undo index="1" exp="ref" v="1" dr="E66" r="K66" sId="1"/>
    <undo index="0" exp="ref" v="1" dr="E66" r="I66" sId="1"/>
    <undo index="1" exp="ref" v="1" dr="E65" r="K65" sId="1"/>
    <undo index="0" exp="ref" v="1" dr="E65" r="I65" sId="1"/>
    <undo index="1" exp="ref" v="1" dr="E64" r="K64" sId="1"/>
    <undo index="0" exp="ref" v="1" dr="E64" r="I64" sId="1"/>
    <undo index="1" exp="ref" v="1" dr="E63" r="K63" sId="1"/>
    <undo index="0" exp="ref" v="1" dr="E63" r="I63" sId="1"/>
    <undo index="1" exp="ref" v="1" dr="E62" r="K62" sId="1"/>
    <undo index="0" exp="ref" v="1" dr="E62" r="I62" sId="1"/>
    <undo index="1" exp="ref" v="1" dr="E61" r="K61" sId="1"/>
    <undo index="0" exp="ref" v="1" dr="E61" r="I61" sId="1"/>
    <undo index="0" exp="ref" v="1" dr="E60" r="I60" sId="1"/>
    <undo index="0" exp="ref" v="1" dr="E59" r="I59" sId="1"/>
    <undo index="1" exp="ref" v="1" dr="E58" r="K58" sId="1"/>
    <undo index="0" exp="ref" v="1" dr="E58" r="I58" sId="1"/>
    <undo index="1" exp="ref" v="1" dr="E57" r="K57" sId="1"/>
    <undo index="0" exp="ref" v="1" dr="E57" r="I57" sId="1"/>
    <undo index="1" exp="ref" v="1" dr="E56" r="K56" sId="1"/>
    <undo index="0" exp="ref" v="1" dr="E56" r="I56" sId="1"/>
    <undo index="1" exp="ref" v="1" dr="E55" r="K55" sId="1"/>
    <undo index="0" exp="ref" v="1" dr="E55" r="I55" sId="1"/>
    <undo index="1" exp="ref" v="1" dr="E54" r="K54" sId="1"/>
    <undo index="0" exp="ref" v="1" dr="E54" r="I54" sId="1"/>
    <undo index="0" exp="ref" v="1" dr="E53" r="I53" sId="1"/>
    <undo index="1" exp="ref" v="1" dr="E52" r="K52" sId="1"/>
    <undo index="0" exp="ref" v="1" dr="E52" r="I52" sId="1"/>
    <undo index="1" exp="ref" v="1" dr="E51" r="K51" sId="1"/>
    <undo index="0" exp="ref" v="1" dr="E51" r="I51" sId="1"/>
    <undo index="1" exp="ref" v="1" dr="E50" r="K50" sId="1"/>
    <undo index="0" exp="ref" v="1" dr="E50" r="I50" sId="1"/>
    <undo index="1" exp="ref" v="1" dr="E49" r="K49" sId="1"/>
    <undo index="0" exp="ref" v="1" dr="E49" r="I49" sId="1"/>
    <undo index="1" exp="ref" v="1" dr="E48" r="K48" sId="1"/>
    <undo index="0" exp="ref" v="1" dr="E48" r="I48" sId="1"/>
    <undo index="1" exp="ref" v="1" dr="E47" r="K47" sId="1"/>
    <undo index="0" exp="ref" v="1" dr="E47" r="I47" sId="1"/>
    <undo index="1" exp="ref" v="1" dr="E46" r="K46" sId="1"/>
    <undo index="0" exp="ref" v="1" dr="E46" r="I46" sId="1"/>
    <undo index="1" exp="ref" v="1" dr="E45" r="K45" sId="1"/>
    <undo index="0" exp="ref" v="1" dr="E45" r="I45" sId="1"/>
    <undo index="1" exp="ref" v="1" dr="E44" r="K44" sId="1"/>
    <undo index="0" exp="ref" v="1" dr="E44" r="I44" sId="1"/>
    <undo index="1" exp="ref" v="1" dr="E43" r="K43" sId="1"/>
    <undo index="0" exp="ref" v="1" dr="E43" r="I43" sId="1"/>
    <undo index="1" exp="ref" v="1" dr="E42" r="K42" sId="1"/>
    <undo index="0" exp="ref" v="1" dr="E42" r="I42" sId="1"/>
    <undo index="0" exp="ref" v="1" dr="E41" r="I41" sId="1"/>
    <undo index="1" exp="ref" v="1" dr="E40" r="K40" sId="1"/>
    <undo index="0" exp="ref" v="1" dr="E40" r="I40" sId="1"/>
    <undo index="1" exp="ref" v="1" dr="E39" r="K39" sId="1"/>
    <undo index="0" exp="ref" v="1" dr="E39" r="I39" sId="1"/>
    <undo index="1" exp="ref" v="1" dr="E38" r="K38" sId="1"/>
    <undo index="0" exp="ref" v="1" dr="E38" r="I38" sId="1"/>
    <undo index="1" exp="ref" v="1" dr="E37" r="K37" sId="1"/>
    <undo index="0" exp="ref" v="1" dr="E37" r="I37" sId="1"/>
    <undo index="1" exp="ref" v="1" dr="E36" r="K36" sId="1"/>
    <undo index="0" exp="ref" v="1" dr="E36" r="I36" sId="1"/>
    <undo index="1" exp="ref" v="1" dr="E35" r="K35" sId="1"/>
    <undo index="0" exp="ref" v="1" dr="E35" r="I35" sId="1"/>
    <undo index="1" exp="ref" v="1" dr="E34" r="K34" sId="1"/>
    <undo index="0" exp="ref" v="1" dr="E34" r="I34" sId="1"/>
    <undo index="1" exp="ref" v="1" dr="E33" r="K33" sId="1"/>
    <undo index="0" exp="ref" v="1" dr="E33" r="I33" sId="1"/>
    <undo index="1" exp="ref" v="1" dr="E32" r="K32" sId="1"/>
    <undo index="0" exp="ref" v="1" dr="E32" r="I32" sId="1"/>
    <undo index="1" exp="ref" v="1" dr="E31" r="K31" sId="1"/>
    <undo index="0" exp="ref" v="1" dr="E31" r="I31" sId="1"/>
    <undo index="1" exp="ref" v="1" dr="E30" r="K30" sId="1"/>
    <undo index="0" exp="ref" v="1" dr="E30" r="I30" sId="1"/>
    <undo index="1" exp="ref" v="1" dr="E29" r="K29" sId="1"/>
    <undo index="0" exp="ref" v="1" dr="E29" r="I29" sId="1"/>
    <undo index="1" exp="ref" v="1" dr="E28" r="K28" sId="1"/>
    <undo index="0" exp="ref" v="1" dr="E28" r="I28" sId="1"/>
    <undo index="1" exp="ref" v="1" dr="E27" r="K27" sId="1"/>
    <undo index="0" exp="ref" v="1" dr="E27" r="I27" sId="1"/>
    <undo index="1" exp="ref" v="1" dr="E26" r="K26" sId="1"/>
    <undo index="0" exp="ref" v="1" dr="E26" r="I26" sId="1"/>
    <undo index="1" exp="ref" v="1" dr="E25" r="K25" sId="1"/>
    <undo index="0" exp="ref" v="1" dr="E25" r="I25" sId="1"/>
    <undo index="0" exp="ref" v="1" dr="E24" r="I24" sId="1"/>
    <undo index="1" exp="ref" v="1" dr="E23" r="K23" sId="1"/>
    <undo index="0" exp="ref" v="1" dr="E23" r="I23" sId="1"/>
    <undo index="1" exp="ref" v="1" dr="E22" r="K22" sId="1"/>
    <undo index="0" exp="ref" v="1" dr="E22" r="I22" sId="1"/>
    <undo index="1" exp="ref" v="1" dr="E21" r="K21" sId="1"/>
    <undo index="0" exp="ref" v="1" dr="E21" r="I21" sId="1"/>
    <undo index="1" exp="ref" v="1" dr="E20" r="K20" sId="1"/>
    <undo index="0" exp="ref" v="1" dr="E20" r="I20" sId="1"/>
    <undo index="1" exp="ref" v="1" dr="E19" r="K19" sId="1"/>
    <undo index="0" exp="ref" v="1" dr="E19" r="I19" sId="1"/>
    <undo index="1" exp="ref" v="1" dr="E18" r="K18" sId="1"/>
    <undo index="0" exp="ref" v="1" dr="E18" r="I18" sId="1"/>
    <undo index="1" exp="ref" v="1" dr="E17" r="K17" sId="1"/>
    <undo index="0" exp="ref" v="1" dr="E17" r="I17" sId="1"/>
    <undo index="1" exp="ref" v="1" dr="E16" r="K16" sId="1"/>
    <undo index="0" exp="ref" v="1" dr="E16" r="I16" sId="1"/>
    <undo index="1" exp="ref" v="1" dr="E14" r="K14" sId="1"/>
    <undo index="0" exp="ref" v="1" dr="E14" r="I14" sId="1"/>
    <undo index="0" exp="area" ref3D="1" dr="$A$12:$XFD$13" dn="Z_F8C4027D_D6CA_4157_8FAE_71E83CC44D4D_.wvu.PrintTitles" sId="1"/>
    <undo index="0" exp="area" ref3D="1" dr="$A$12:$XFD$13" dn="Заголовки_для_печати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F$1:$K$1048576" dn="Z_87167B54_14FD_40B4_B520_8ADAF9DCA900_.wvu.Cols" sId="1"/>
    <undo index="0" exp="area" ref3D="1" dr="$A$12:$XFD$13" dn="Z_B358A58E_8635_4813_99A2_4F1FD4FD075C_.wvu.PrintTitles" sId="1"/>
    <undo index="0" exp="area" ref3D="1" dr="$A$12:$XFD$13" dn="Z_87167B54_14FD_40B4_B520_8ADAF9DCA900_.wvu.PrintTitles" sId="1"/>
    <undo index="0" exp="area" ref3D="1" dr="$A$12:$XFD$13" dn="Z_DE0F5E73_EF4C_476D_B6AE_BFEFF57E867A_.wvu.PrintTitles" sId="1"/>
    <undo index="0" exp="area" ref3D="1" dr="$A$12:$XFD$13" dn="Z_8F1248FC_EA8E_4DC7_8B97_6406CD1514A9_.wvu.PrintTitles" sId="1"/>
    <undo index="0" exp="area" ref3D="1" dr="$A$12:$XFD$13" dn="Z_34FCE91F_37BB_4E1C_80D8_8DC0E1239857_.wvu.PrintTitles" sId="1"/>
    <undo index="0" exp="area" ref3D="1" dr="$A$12:$XFD$13" dn="Z_354784A5_404C_43C6_9215_508293194394_.wvu.PrintTitles" sId="1"/>
    <rfmt sheetId="1" xfDxf="1" sqref="E1:E1048576" start="0" length="0">
      <dxf>
        <fill>
          <patternFill patternType="solid">
            <bgColor theme="0"/>
          </patternFill>
        </fill>
      </dxf>
    </rfmt>
    <rfmt sheetId="1" sqref="E4" start="0" length="0">
      <dxf>
        <font>
          <sz val="9"/>
          <color auto="1"/>
          <name val="Arial"/>
          <scheme val="none"/>
        </font>
      </dxf>
    </rfmt>
    <rfmt sheetId="1" sqref="E5" start="0" length="0">
      <dxf>
        <font>
          <b/>
          <sz val="13"/>
          <color theme="1"/>
          <name val="Times New Roman"/>
          <scheme val="none"/>
        </font>
        <fill>
          <patternFill patternType="none">
            <bgColor indexed="65"/>
          </patternFill>
        </fill>
        <alignment horizontal="center" vertical="top" wrapText="1" readingOrder="0"/>
      </dxf>
    </rfmt>
    <rfmt sheetId="1" sqref="E6" start="0" length="0">
      <dxf>
        <font>
          <b/>
          <sz val="13"/>
          <color theme="1"/>
          <name val="Times New Roman"/>
          <scheme val="none"/>
        </font>
        <fill>
          <patternFill patternType="none">
            <bgColor indexed="65"/>
          </patternFill>
        </fill>
        <alignment horizontal="center" vertical="top" readingOrder="0"/>
      </dxf>
    </rfmt>
    <rfmt sheetId="1" sqref="E7" start="0" length="0">
      <dxf>
        <font>
          <b/>
          <sz val="10"/>
          <color auto="1"/>
          <name val="Arial"/>
          <scheme val="none"/>
        </font>
      </dxf>
    </rfmt>
    <rfmt sheetId="1" sqref="E8" start="0" length="0">
      <dxf>
        <font>
          <sz val="8"/>
          <color auto="1"/>
          <name val="Arial"/>
          <scheme val="none"/>
        </font>
      </dxf>
    </rfmt>
    <rfmt sheetId="1" sqref="E9" start="0" length="0">
      <dxf>
        <font>
          <sz val="8"/>
          <color auto="1"/>
          <name val="Arial"/>
          <scheme val="none"/>
        </font>
      </dxf>
    </rfmt>
    <rfmt sheetId="1" sqref="E10" start="0" length="0">
      <dxf>
        <font>
          <sz val="8"/>
          <color auto="1"/>
          <name val="Arial"/>
          <scheme val="none"/>
        </font>
      </dxf>
    </rfmt>
    <rfmt sheetId="1" sqref="E11" start="0" length="0">
      <dxf>
        <font>
          <b/>
          <sz val="15"/>
          <color theme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E12" t="inlineStr">
        <is>
          <t>из них 
за III квартал</t>
        </is>
      </nc>
      <ndxf>
        <font>
          <b/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">
        <v>5</v>
      </nc>
      <n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>
        <f>SUM(E16,E54)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5" start="0" length="0">
      <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6">
        <f>SUM(E17,E20,E22,E27,E30,E34,E43,E48,E49,E52,E53)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>
        <f>SUM(E18:E19)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8">
        <v>1776511.3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9">
        <v>2072372.1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0">
        <f>SUM(E21)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1">
        <v>16335.5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2">
        <f>SUM(E23:E26)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3">
        <v>242432.1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4">
        <v>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E25">
        <v>656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6">
        <v>4500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7">
        <f>SUM(E28:E29)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8">
        <v>8517.1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9">
        <v>2971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0">
        <f>SUM(E31:E33)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1">
        <v>12180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2">
        <v>1.8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3">
        <v>15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4">
        <f>SUM(E35,E40,E41,E42)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5">
        <f>SUM(E36:E39)</f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6">
        <v>184000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7">
        <v>700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8">
        <v>392.1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9">
        <v>34168.199999999997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0">
        <v>264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1">
        <v>0</v>
      </nc>
      <ndxf>
        <numFmt numFmtId="167" formatCode="#,##0.0"/>
        <fill>
          <patternFill patternType="none">
            <bgColor indexed="65"/>
          </patternFill>
        </fill>
      </ndxf>
    </rcc>
    <rcc rId="0" sId="1" dxf="1" numFmtId="4">
      <nc r="E42">
        <v>49719.4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3">
        <f>E44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>
        <f>SUM(E45:E47)</f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5">
        <v>36754.9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6">
        <v>57605.9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7">
        <v>120373.6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8">
        <v>8214.6</v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SUM(E50:E51)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0">
        <v>9000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1">
        <v>1566.6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2">
        <v>199519.7</v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3">
        <v>0</v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4">
        <f>SUM(E55,E65,E67,E69)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5">
        <f>SUM(E56,E63,E64)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6">
        <f>SUM(E57:E62)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7">
        <v>75291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8">
        <v>47334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9">
        <v>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0">
        <v>0</v>
      </nc>
      <ndxf>
        <numFmt numFmtId="167" formatCode="#,##0.0"/>
        <fill>
          <patternFill patternType="none">
            <bgColor indexed="65"/>
          </patternFill>
        </fill>
      </ndxf>
    </rcc>
    <rcc rId="0" sId="1" dxf="1" numFmtId="4">
      <nc r="E61">
        <v>37299.599999999999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2">
        <v>35481.5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3">
        <v>1211395.2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4">
        <v>18608.599999999999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5">
        <f>SUM(E66)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6">
        <v>66085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7">
        <f>E68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8">
        <v>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9">
        <f>SUM(E70)</f>
      </nc>
      <ndxf>
        <font>
          <b/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70">
        <v>0</v>
      </nc>
      <ndxf>
        <font>
          <sz val="11"/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1" start="0" length="0">
      <dxf>
        <numFmt numFmtId="167" formatCode="#,##0.0"/>
      </dxf>
    </rfmt>
  </rrc>
  <rrc rId="5997" sId="1" ref="H1:H1048576" action="deleteCol">
    <undo index="0" exp="area" ref3D="1" dr="$A$12:$XFD$13" dn="Z_F8C4027D_D6CA_4157_8FAE_71E83CC44D4D_.wvu.PrintTitles" sId="1"/>
    <undo index="0" exp="area" ref3D="1" dr="$A$12:$XFD$13" dn="Заголовки_для_печати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E$1:$J$1048576" dn="Z_87167B54_14FD_40B4_B520_8ADAF9DCA900_.wvu.Cols" sId="1"/>
    <undo index="0" exp="area" ref3D="1" dr="$A$12:$XFD$13" dn="Z_B358A58E_8635_4813_99A2_4F1FD4FD075C_.wvu.PrintTitles" sId="1"/>
    <undo index="0" exp="area" ref3D="1" dr="$A$12:$XFD$13" dn="Z_87167B54_14FD_40B4_B520_8ADAF9DCA900_.wvu.PrintTitles" sId="1"/>
    <undo index="0" exp="area" ref3D="1" dr="$A$12:$XFD$13" dn="Z_DE0F5E73_EF4C_476D_B6AE_BFEFF57E867A_.wvu.PrintTitles" sId="1"/>
    <undo index="0" exp="area" ref3D="1" dr="$A$12:$XFD$13" dn="Z_8F1248FC_EA8E_4DC7_8B97_6406CD1514A9_.wvu.PrintTitles" sId="1"/>
    <undo index="0" exp="area" ref3D="1" dr="$A$12:$XFD$13" dn="Z_34FCE91F_37BB_4E1C_80D8_8DC0E1239857_.wvu.PrintTitles" sId="1"/>
    <undo index="0" exp="area" ref3D="1" dr="$A$12:$XFD$13" dn="Z_354784A5_404C_43C6_9215_508293194394_.wvu.PrintTitles" sId="1"/>
    <rfmt sheetId="1" xfDxf="1" sqref="H1:H1048576" start="0" length="0"/>
    <rfmt sheetId="1" sqref="H1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fmt sheetId="1" sqref="H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fmt sheetId="1" sqref="H3" start="0" length="0">
      <dxf>
        <font>
          <sz val="12"/>
          <color auto="1"/>
          <name val="Times New Roman"/>
          <scheme val="none"/>
        </font>
        <alignment horizontal="right" vertical="center" wrapText="1" readingOrder="0"/>
      </dxf>
    </rfmt>
    <rfmt sheetId="1" sqref="H4" start="0" length="0">
      <dxf>
        <font>
          <sz val="9"/>
          <color auto="1"/>
          <name val="Arial"/>
          <scheme val="none"/>
        </font>
      </dxf>
    </rfmt>
    <rfmt sheetId="1" sqref="H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H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H7" start="0" length="0">
      <dxf>
        <font>
          <sz val="8"/>
          <color auto="1"/>
          <name val="Arial"/>
          <scheme val="none"/>
        </font>
      </dxf>
    </rfmt>
    <rfmt sheetId="1" sqref="H8" start="0" length="0">
      <dxf>
        <font>
          <sz val="8"/>
          <color auto="1"/>
          <name val="Arial"/>
          <scheme val="none"/>
        </font>
      </dxf>
    </rfmt>
    <rfmt sheetId="1" sqref="H9" start="0" length="0">
      <dxf>
        <font>
          <sz val="8"/>
          <color auto="1"/>
          <name val="Arial"/>
          <scheme val="none"/>
        </font>
      </dxf>
    </rfmt>
    <rfmt sheetId="1" sqref="H10" start="0" length="0">
      <dxf>
        <font>
          <sz val="8"/>
          <color auto="1"/>
          <name val="Arial"/>
          <scheme val="none"/>
        </font>
      </dxf>
    </rfmt>
    <rfmt sheetId="1" sqref="H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H12" t="inlineStr">
        <is>
          <t>из них 
за III квартал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>
        <v>9</v>
      </nc>
      <ndxf>
        <font>
          <sz val="11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>
        <f>#REF!-F14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5" start="0" length="0">
      <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6">
        <f>#REF!-F16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>
        <f>#REF!-F17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">
        <f>#REF!-F18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">
        <f>#REF!-F19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0">
        <f>#REF!-F20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1">
        <f>#REF!-F21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2">
        <f>#REF!-F22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3">
        <f>#REF!-F23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4">
        <f>#REF!-F24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5">
        <f>#REF!-F25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6">
        <f>#REF!-F26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7">
        <f>#REF!-F27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8">
        <f>#REF!-F28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>
        <f>#REF!-F29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>
        <f>#REF!-F30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>
        <f>#REF!-F31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2">
        <f>#REF!-F32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>
        <f>#REF!-F33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4">
        <f>#REF!-F34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>
        <f>#REF!-F35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">
        <f>#REF!-F36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7">
        <f>#REF!-F37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#REF!-F38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9">
        <f>#REF!-F39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>
        <f>#REF!-F40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>
        <f>#REF!-F41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2">
        <f>#REF!-F42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3">
        <f>#REF!-F43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>
        <f>#REF!-F44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5">
        <f>#REF!-F45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6">
        <f>#REF!-F46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7">
        <f>#REF!-F47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>
        <f>#REF!-F48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9">
        <f>#REF!-F49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0">
        <f>#REF!-F50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1">
        <f>#REF!-F51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2">
        <f>#REF!-F52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3">
        <f>#REF!-F53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4">
        <f>#REF!-F54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>
        <f>#REF!-F55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6">
        <f>#REF!-F56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7">
        <f>#REF!-F57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8">
        <f>#REF!-F58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9">
        <f>#REF!-F59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>
        <f>#REF!-F60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>
        <f>#REF!-F61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2">
        <f>#REF!-F62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f>#REF!-F63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4">
        <f>#REF!-F64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5">
        <f>#REF!-F65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6">
        <f>#REF!-F66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7">
        <f>#REF!-F67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8">
        <f>#REF!-F68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>
        <f>#REF!-F69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0">
        <f>#REF!-F70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98" sId="1" ref="F1:F1048576" action="deleteCol">
    <undo index="0" exp="ref" v="1" dr="F66" r="I66" sId="1"/>
    <undo index="0" exp="ref" v="1" dr="F65" r="I65" sId="1"/>
    <undo index="0" exp="ref" v="1" dr="F64" r="I64" sId="1"/>
    <undo index="0" exp="ref" v="1" dr="F63" r="I63" sId="1"/>
    <undo index="0" exp="ref" v="1" dr="F62" r="I62" sId="1"/>
    <undo index="0" exp="ref" v="1" dr="F61" r="I61" sId="1"/>
    <undo index="0" exp="ref" v="1" dr="F58" r="I58" sId="1"/>
    <undo index="0" exp="ref" v="1" dr="F57" r="I57" sId="1"/>
    <undo index="0" exp="ref" v="1" dr="F56" r="I56" sId="1"/>
    <undo index="0" exp="ref" v="1" dr="F55" r="I55" sId="1"/>
    <undo index="0" exp="ref" v="1" dr="F54" r="I54" sId="1"/>
    <undo index="0" exp="ref" v="1" dr="F52" r="I52" sId="1"/>
    <undo index="0" exp="ref" v="1" dr="F51" r="I51" sId="1"/>
    <undo index="0" exp="ref" v="1" dr="F50" r="I50" sId="1"/>
    <undo index="0" exp="ref" v="1" dr="F49" r="I49" sId="1"/>
    <undo index="0" exp="ref" v="1" dr="F48" r="I48" sId="1"/>
    <undo index="0" exp="ref" v="1" dr="F47" r="I47" sId="1"/>
    <undo index="0" exp="ref" v="1" dr="F46" r="I46" sId="1"/>
    <undo index="0" exp="ref" v="1" dr="F45" r="I45" sId="1"/>
    <undo index="0" exp="ref" v="1" dr="F44" r="I44" sId="1"/>
    <undo index="0" exp="ref" v="1" dr="F43" r="I43" sId="1"/>
    <undo index="0" exp="ref" v="1" dr="F42" r="I42" sId="1"/>
    <undo index="0" exp="ref" v="1" dr="F40" r="I40" sId="1"/>
    <undo index="0" exp="ref" v="1" dr="F39" r="I39" sId="1"/>
    <undo index="0" exp="ref" v="1" dr="F38" r="I38" sId="1"/>
    <undo index="0" exp="ref" v="1" dr="F37" r="I37" sId="1"/>
    <undo index="0" exp="ref" v="1" dr="F36" r="I36" sId="1"/>
    <undo index="0" exp="ref" v="1" dr="F35" r="I35" sId="1"/>
    <undo index="0" exp="ref" v="1" dr="F34" r="I34" sId="1"/>
    <undo index="0" exp="ref" v="1" dr="F33" r="I33" sId="1"/>
    <undo index="0" exp="ref" v="1" dr="F32" r="I32" sId="1"/>
    <undo index="0" exp="ref" v="1" dr="F31" r="I31" sId="1"/>
    <undo index="0" exp="ref" v="1" dr="F30" r="I30" sId="1"/>
    <undo index="0" exp="ref" v="1" dr="F29" r="I29" sId="1"/>
    <undo index="0" exp="ref" v="1" dr="F28" r="I28" sId="1"/>
    <undo index="0" exp="ref" v="1" dr="F27" r="I27" sId="1"/>
    <undo index="0" exp="ref" v="1" dr="F26" r="I26" sId="1"/>
    <undo index="0" exp="ref" v="1" dr="F25" r="I25" sId="1"/>
    <undo index="0" exp="ref" v="1" dr="F23" r="I23" sId="1"/>
    <undo index="0" exp="ref" v="1" dr="F22" r="I22" sId="1"/>
    <undo index="0" exp="ref" v="1" dr="F21" r="I21" sId="1"/>
    <undo index="0" exp="ref" v="1" dr="F20" r="I20" sId="1"/>
    <undo index="0" exp="ref" v="1" dr="F19" r="I19" sId="1"/>
    <undo index="0" exp="ref" v="1" dr="F18" r="I18" sId="1"/>
    <undo index="0" exp="ref" v="1" dr="F17" r="I17" sId="1"/>
    <undo index="0" exp="ref" v="1" dr="F16" r="I16" sId="1"/>
    <undo index="0" exp="ref" v="1" dr="F14" r="I14" sId="1"/>
    <undo index="0" exp="area" ref3D="1" dr="$A$12:$XFD$13" dn="Z_F8C4027D_D6CA_4157_8FAE_71E83CC44D4D_.wvu.PrintTitles" sId="1"/>
    <undo index="0" exp="area" ref3D="1" dr="$A$12:$XFD$13" dn="Заголовки_для_печати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E$1:$I$1048576" dn="Z_87167B54_14FD_40B4_B520_8ADAF9DCA900_.wvu.Cols" sId="1"/>
    <undo index="0" exp="area" ref3D="1" dr="$A$12:$XFD$13" dn="Z_B358A58E_8635_4813_99A2_4F1FD4FD075C_.wvu.PrintTitles" sId="1"/>
    <undo index="0" exp="area" ref3D="1" dr="$A$12:$XFD$13" dn="Z_87167B54_14FD_40B4_B520_8ADAF9DCA900_.wvu.PrintTitles" sId="1"/>
    <undo index="0" exp="area" ref3D="1" dr="$A$12:$XFD$13" dn="Z_DE0F5E73_EF4C_476D_B6AE_BFEFF57E867A_.wvu.PrintTitles" sId="1"/>
    <undo index="0" exp="area" ref3D="1" dr="$A$12:$XFD$13" dn="Z_8F1248FC_EA8E_4DC7_8B97_6406CD1514A9_.wvu.PrintTitles" sId="1"/>
    <undo index="0" exp="area" ref3D="1" dr="$A$12:$XFD$13" dn="Z_34FCE91F_37BB_4E1C_80D8_8DC0E1239857_.wvu.PrintTitles" sId="1"/>
    <undo index="0" exp="area" ref3D="1" dr="$A$12:$XFD$13" dn="Z_354784A5_404C_43C6_9215_508293194394_.wvu.PrintTitles" sId="1"/>
    <rfmt sheetId="1" xfDxf="1" sqref="F1:F1048576" start="0" length="0"/>
    <rfmt sheetId="1" sqref="F1" start="0" length="0">
      <dxf>
        <font>
          <sz val="12"/>
          <color theme="1"/>
          <name val="Times New Roman"/>
          <scheme val="none"/>
        </font>
      </dxf>
    </rfmt>
    <rfmt sheetId="1" sqref="F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fmt sheetId="1" sqref="F3" start="0" length="0">
      <dxf>
        <font>
          <sz val="12"/>
          <color theme="1"/>
          <name val="Times New Roman"/>
          <scheme val="none"/>
        </font>
      </dxf>
    </rfmt>
    <rfmt sheetId="1" sqref="F4" start="0" length="0">
      <dxf>
        <font>
          <sz val="9"/>
          <color auto="1"/>
          <name val="Arial"/>
          <scheme val="none"/>
        </font>
      </dxf>
    </rfmt>
    <rfmt sheetId="1" sqref="F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F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F7" start="0" length="0">
      <dxf>
        <font>
          <sz val="8"/>
          <color auto="1"/>
          <name val="Arial"/>
          <scheme val="none"/>
        </font>
      </dxf>
    </rfmt>
    <rfmt sheetId="1" sqref="F8" start="0" length="0">
      <dxf>
        <font>
          <sz val="8"/>
          <color auto="1"/>
          <name val="Arial"/>
          <scheme val="none"/>
        </font>
      </dxf>
    </rfmt>
    <rfmt sheetId="1" sqref="F9" start="0" length="0">
      <dxf>
        <font>
          <sz val="8"/>
          <color auto="1"/>
          <name val="Arial"/>
          <scheme val="none"/>
        </font>
        <numFmt numFmtId="4" formatCode="#,##0.00"/>
      </dxf>
    </rfmt>
    <rfmt sheetId="1" sqref="F10" start="0" length="0">
      <dxf>
        <font>
          <sz val="8"/>
          <color auto="1"/>
          <name val="Arial"/>
          <scheme val="none"/>
        </font>
        <numFmt numFmtId="4" formatCode="#,##0.00"/>
      </dxf>
    </rfmt>
    <rfmt sheetId="1" sqref="F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из них 
за III квартал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">
        <v>7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>
        <f>SUM(F16,F54)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5" start="0" length="0">
      <dxf>
        <font>
          <sz val="11"/>
          <color auto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6">
        <f>F17+F20+F22+F27+F30+F34+F43+F48+F49+F52+F53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>
        <f>SUM(F18:F19)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8">
        <v>655685.69999999995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9">
        <v>1927746.9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0">
        <f>F21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1">
        <v>14959.2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2">
        <f>SUM(F23:F26)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3">
        <v>215768.8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4">
        <v>36.200000000000003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5">
        <v>354.2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6">
        <v>18898.900000000001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">
        <f>SUM(F28:F29)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8">
        <v>20601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6366.6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">
        <f>SUM(F31:F33)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1">
        <v>16780.3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2">
        <v>0.8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">
        <f>E33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">
        <f>F35+F42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">
        <f>F36+F37+F38+F39+F40+F41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6">
        <v>172278.39999999999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7">
        <v>180.2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8">
        <v>442.3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9">
        <v>38270.5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699.6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1">
        <v>4.7999999999999996E-4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52991.6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3">
        <f>F44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4">
        <f>F45+F46+F47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36902.400000000001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58469.4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7">
        <v>120578.5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8708.7999999999993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9">
        <f>SUM(F50:F51)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0">
        <v>58709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1">
        <v>14237.4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2">
        <v>256145.2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3">
        <v>920.9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>
        <f>F55+F65+F67+F69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>
        <f>F56+F63+F64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6">
        <f>F57+F58+F59+F60+F61+F62</f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7">
        <v>176894.6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8">
        <v>42500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9">
        <v>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0">
        <v>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1">
        <v>8890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2">
        <v>35834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3">
        <v>1168084.7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4">
        <v>40149.9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5">
        <f>F66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6">
        <v>60000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7">
        <f>F68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8">
        <v>171.1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9">
        <f>F70</f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70">
        <v>-269.60000000000002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99" sId="1" ref="H1:H1048576" action="deleteCol">
    <undo index="0" exp="area" ref3D="1" dr="$A$1:$H$70" dn="Область_печати" sId="1"/>
    <undo index="0" exp="area" ref3D="1" dr="$A$1:$H$70" dn="Z_F8C4027D_D6CA_4157_8FAE_71E83CC44D4D_.wvu.PrintArea" sId="1"/>
    <undo index="0" exp="area" ref3D="1" dr="$A$12:$XFD$13" dn="Z_F8C4027D_D6CA_4157_8FAE_71E83CC44D4D_.wvu.PrintTitles" sId="1"/>
    <undo index="0" exp="area" ref3D="1" dr="$A$12:$XFD$13" dn="Заголовки_для_печати" sId="1"/>
    <undo index="0" exp="area" ref3D="1" dr="$A$1:$H$70" dn="Z_DE0F5E73_EF4C_476D_B6AE_BFEFF57E867A_.wvu.PrintArea" sId="1"/>
    <undo index="0" exp="area" ref3D="1" dr="$A$1:$H$70" dn="Z_8F1248FC_EA8E_4DC7_8B97_6406CD1514A9_.wvu.PrintArea" sId="1"/>
    <undo index="0" exp="area" ref3D="1" dr="$A$12:$XFD$13" dn="Z_B1E9D3A3_6A2B_4E76_A163_C3C5D3CBC4BC_.wvu.PrintTitles" sId="1"/>
    <undo index="0" exp="area" ref3D="1" dr="$A$1:$H$70" dn="Z_EC1DDABA_87E5_4CA0_BDFA_3176D5C21D42_.wvu.PrintArea" sId="1"/>
    <undo index="0" exp="area" ref3D="1" dr="$A$12:$XFD$13" dn="Z_EC1DDABA_87E5_4CA0_BDFA_3176D5C21D42_.wvu.PrintTitles" sId="1"/>
    <undo index="0" exp="area" ref3D="1" dr="$E$1:$H$1048576" dn="Z_87167B54_14FD_40B4_B520_8ADAF9DCA900_.wvu.Cols" sId="1"/>
    <undo index="0" exp="area" ref3D="1" dr="$A$12:$XFD$13" dn="Z_B358A58E_8635_4813_99A2_4F1FD4FD075C_.wvu.PrintTitles" sId="1"/>
    <undo index="0" exp="area" ref3D="1" dr="$A$1:$H$70" dn="Z_87167B54_14FD_40B4_B520_8ADAF9DCA900_.wvu.PrintArea" sId="1"/>
    <undo index="0" exp="area" ref3D="1" dr="$A$12:$XFD$13" dn="Z_87167B54_14FD_40B4_B520_8ADAF9DCA900_.wvu.PrintTitles" sId="1"/>
    <undo index="0" exp="area" ref3D="1" dr="$A$12:$XFD$13" dn="Z_DE0F5E73_EF4C_476D_B6AE_BFEFF57E867A_.wvu.PrintTitles" sId="1"/>
    <undo index="0" exp="area" ref3D="1" dr="$A$1:$H$70" dn="Z_B358A58E_8635_4813_99A2_4F1FD4FD075C_.wvu.PrintArea" sId="1"/>
    <undo index="0" exp="area" ref3D="1" dr="$A$1:$H$70" dn="Z_B1E9D3A3_6A2B_4E76_A163_C3C5D3CBC4BC_.wvu.PrintArea" sId="1"/>
    <undo index="0" exp="area" ref3D="1" dr="$A$12:$XFD$13" dn="Z_8F1248FC_EA8E_4DC7_8B97_6406CD1514A9_.wvu.PrintTitles" sId="1"/>
    <undo index="0" exp="area" ref3D="1" dr="$A$12:$XFD$13" dn="Z_34FCE91F_37BB_4E1C_80D8_8DC0E1239857_.wvu.PrintTitles" sId="1"/>
    <undo index="0" exp="area" ref3D="1" dr="$A$12:$XFD$13" dn="Z_354784A5_404C_43C6_9215_508293194394_.wvu.PrintTitles" sId="1"/>
    <undo index="0" exp="area" ref3D="1" dr="$A$1:$H$70" dn="Z_354784A5_404C_43C6_9215_508293194394_.wvu.PrintArea" sId="1"/>
    <undo index="0" exp="area" ref3D="1" dr="$A$1:$H$70" dn="Z_34FCE91F_37BB_4E1C_80D8_8DC0E1239857_.wvu.PrintArea" sId="1"/>
    <rfmt sheetId="1" xfDxf="1" sqref="H1:H1048576" start="0" length="0"/>
    <rfmt sheetId="1" sqref="H1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fmt sheetId="1" sqref="H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fmt sheetId="1" sqref="H3" start="0" length="0">
      <dxf>
        <font>
          <sz val="12"/>
          <color auto="1"/>
          <name val="Times New Roman"/>
          <scheme val="none"/>
        </font>
        <alignment horizontal="right" vertical="center" wrapText="1" readingOrder="0"/>
      </dxf>
    </rfmt>
    <rfmt sheetId="1" sqref="H4" start="0" length="0">
      <dxf>
        <font>
          <sz val="9"/>
          <color auto="1"/>
          <name val="Arial"/>
          <scheme val="none"/>
        </font>
        <alignment horizontal="right" vertical="top" readingOrder="0"/>
      </dxf>
    </rfmt>
    <rfmt sheetId="1" sqref="H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H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H7" start="0" length="0">
      <dxf>
        <font>
          <sz val="8"/>
          <color auto="1"/>
          <name val="Arial"/>
          <scheme val="none"/>
        </font>
      </dxf>
    </rfmt>
    <rfmt sheetId="1" sqref="H8" start="0" length="0">
      <dxf>
        <font>
          <sz val="8"/>
          <color auto="1"/>
          <name val="Arial"/>
          <scheme val="none"/>
        </font>
      </dxf>
    </rfmt>
    <rfmt sheetId="1" sqref="H9" start="0" length="0">
      <dxf>
        <font>
          <sz val="8"/>
          <color auto="1"/>
          <name val="Arial"/>
          <scheme val="none"/>
        </font>
      </dxf>
    </rfmt>
    <rfmt sheetId="1" sqref="H10" start="0" length="0">
      <dxf>
        <font>
          <sz val="8"/>
          <color auto="1"/>
          <name val="Arial"/>
          <scheme val="none"/>
        </font>
      </dxf>
    </rfmt>
    <rfmt sheetId="1" sqref="H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2" t="inlineStr">
        <is>
          <t>% исполнения 
по результатам 
III квртал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>
        <v>11</v>
      </nc>
      <ndxf>
        <font>
          <sz val="11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5" start="0" length="0">
      <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0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1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2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3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4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5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7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8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2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4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7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9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2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3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5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7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9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0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1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2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3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4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7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8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9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2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4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5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6">
        <f>#REF!/#REF!</f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7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8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0" t="inlineStr">
        <is>
          <t>-</t>
        </is>
      </nc>
      <ndxf>
        <font>
          <b/>
          <sz val="11"/>
          <color auto="1"/>
          <name val="Times New Roman"/>
          <scheme val="none"/>
        </font>
        <numFmt numFmtId="165" formatCode="0.0%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00" sId="2" ref="H1:H1048576" action="deleteCol">
    <undo index="0" exp="ref" ref3D="1" v="1" dr="H5" r="E22" sId="3"/>
    <undo index="7" exp="ref" v="1" dr="H527" r="N527" sId="2"/>
    <undo index="0" exp="ref" v="1" dr="H527" r="N527" sId="2"/>
    <undo index="7" exp="ref" v="1" dr="H526" r="N526" sId="2"/>
    <undo index="0" exp="ref" v="1" dr="H526" r="N526" sId="2"/>
    <undo index="0" exp="ref" v="1" dr="H526" r="L526" sId="2"/>
    <undo index="7" exp="ref" v="1" dr="H525" r="N525" sId="2"/>
    <undo index="0" exp="ref" v="1" dr="H525" r="N525" sId="2"/>
    <undo index="0" exp="ref" v="1" dr="H525" r="L525" sId="2"/>
    <undo index="7" exp="ref" v="1" dr="H524" r="N524" sId="2"/>
    <undo index="0" exp="ref" v="1" dr="H524" r="N524" sId="2"/>
    <undo index="0" exp="ref" v="1" dr="H524" r="L524" sId="2"/>
    <undo index="7" exp="ref" v="1" dr="H523" r="N523" sId="2"/>
    <undo index="0" exp="ref" v="1" dr="H523" r="N523" sId="2"/>
    <undo index="0" exp="ref" v="1" dr="H523" r="L523" sId="2"/>
    <undo index="7" exp="ref" v="1" dr="H522" r="N522" sId="2"/>
    <undo index="0" exp="ref" v="1" dr="H522" r="N522" sId="2"/>
    <undo index="0" exp="ref" v="1" dr="H522" r="L522" sId="2"/>
    <undo index="7" exp="ref" v="1" dr="H521" r="N521" sId="2"/>
    <undo index="0" exp="ref" v="1" dr="H521" r="N521" sId="2"/>
    <undo index="0" exp="ref" v="1" dr="H521" r="L521" sId="2"/>
    <undo index="7" exp="ref" v="1" dr="H520" r="N520" sId="2"/>
    <undo index="0" exp="ref" v="1" dr="H520" r="N520" sId="2"/>
    <undo index="0" exp="ref" v="1" dr="H520" r="L520" sId="2"/>
    <undo index="7" exp="ref" v="1" dr="H519" r="N519" sId="2"/>
    <undo index="0" exp="ref" v="1" dr="H519" r="N519" sId="2"/>
    <undo index="0" exp="ref" v="1" dr="H519" r="L519" sId="2"/>
    <undo index="7" exp="ref" v="1" dr="H518" r="N518" sId="2"/>
    <undo index="0" exp="ref" v="1" dr="H518" r="N518" sId="2"/>
    <undo index="0" exp="ref" v="1" dr="H518" r="L518" sId="2"/>
    <undo index="7" exp="ref" v="1" dr="H517" r="N517" sId="2"/>
    <undo index="0" exp="ref" v="1" dr="H517" r="N517" sId="2"/>
    <undo index="0" exp="ref" v="1" dr="H517" r="L517" sId="2"/>
    <undo index="7" exp="ref" v="1" dr="H516" r="N516" sId="2"/>
    <undo index="0" exp="ref" v="1" dr="H516" r="N516" sId="2"/>
    <undo index="0" exp="ref" v="1" dr="H516" r="L516" sId="2"/>
    <undo index="7" exp="ref" v="1" dr="H515" r="N515" sId="2"/>
    <undo index="0" exp="ref" v="1" dr="H515" r="N515" sId="2"/>
    <undo index="0" exp="ref" v="1" dr="H515" r="L515" sId="2"/>
    <undo index="7" exp="ref" v="1" dr="H514" r="N514" sId="2"/>
    <undo index="0" exp="ref" v="1" dr="H514" r="N514" sId="2"/>
    <undo index="0" exp="ref" v="1" dr="H514" r="L514" sId="2"/>
    <undo index="7" exp="ref" v="1" dr="H513" r="N513" sId="2"/>
    <undo index="0" exp="ref" v="1" dr="H513" r="N513" sId="2"/>
    <undo index="0" exp="ref" v="1" dr="H513" r="L513" sId="2"/>
    <undo index="7" exp="ref" v="1" dr="H512" r="N512" sId="2"/>
    <undo index="0" exp="ref" v="1" dr="H512" r="N512" sId="2"/>
    <undo index="0" exp="ref" v="1" dr="H512" r="L512" sId="2"/>
    <undo index="7" exp="ref" v="1" dr="H511" r="N511" sId="2"/>
    <undo index="0" exp="ref" v="1" dr="H511" r="N511" sId="2"/>
    <undo index="0" exp="ref" v="1" dr="H511" r="L511" sId="2"/>
    <undo index="7" exp="ref" v="1" dr="H510" r="N510" sId="2"/>
    <undo index="0" exp="ref" v="1" dr="H510" r="N510" sId="2"/>
    <undo index="0" exp="ref" v="1" dr="H510" r="L510" sId="2"/>
    <undo index="7" exp="ref" v="1" dr="H509" r="N509" sId="2"/>
    <undo index="0" exp="ref" v="1" dr="H509" r="N509" sId="2"/>
    <undo index="0" exp="ref" v="1" dr="H509" r="L509" sId="2"/>
    <undo index="7" exp="ref" v="1" dr="H508" r="N508" sId="2"/>
    <undo index="0" exp="ref" v="1" dr="H508" r="N508" sId="2"/>
    <undo index="0" exp="ref" v="1" dr="H508" r="L508" sId="2"/>
    <undo index="7" exp="ref" v="1" dr="H507" r="N507" sId="2"/>
    <undo index="0" exp="ref" v="1" dr="H507" r="N507" sId="2"/>
    <undo index="0" exp="ref" v="1" dr="H507" r="L507" sId="2"/>
    <undo index="7" exp="ref" v="1" dr="H506" r="N506" sId="2"/>
    <undo index="0" exp="ref" v="1" dr="H506" r="N506" sId="2"/>
    <undo index="0" exp="ref" v="1" dr="H506" r="L506" sId="2"/>
    <undo index="7" exp="ref" v="1" dr="H505" r="N505" sId="2"/>
    <undo index="0" exp="ref" v="1" dr="H505" r="N505" sId="2"/>
    <undo index="0" exp="ref" v="1" dr="H505" r="L505" sId="2"/>
    <undo index="7" exp="ref" v="1" dr="H504" r="N504" sId="2"/>
    <undo index="0" exp="ref" v="1" dr="H504" r="N504" sId="2"/>
    <undo index="0" exp="ref" v="1" dr="H504" r="L504" sId="2"/>
    <undo index="7" exp="ref" v="1" dr="H503" r="N503" sId="2"/>
    <undo index="0" exp="ref" v="1" dr="H503" r="N503" sId="2"/>
    <undo index="0" exp="ref" v="1" dr="H503" r="L503" sId="2"/>
    <undo index="7" exp="ref" v="1" dr="H502" r="N502" sId="2"/>
    <undo index="0" exp="ref" v="1" dr="H502" r="N502" sId="2"/>
    <undo index="0" exp="ref" v="1" dr="H502" r="L502" sId="2"/>
    <undo index="7" exp="ref" v="1" dr="H501" r="N501" sId="2"/>
    <undo index="0" exp="ref" v="1" dr="H501" r="N501" sId="2"/>
    <undo index="0" exp="ref" v="1" dr="H501" r="L501" sId="2"/>
    <undo index="7" exp="ref" v="1" dr="H500" r="N500" sId="2"/>
    <undo index="0" exp="ref" v="1" dr="H500" r="N500" sId="2"/>
    <undo index="0" exp="ref" v="1" dr="H500" r="L500" sId="2"/>
    <undo index="7" exp="ref" v="1" dr="H499" r="N499" sId="2"/>
    <undo index="0" exp="ref" v="1" dr="H499" r="N499" sId="2"/>
    <undo index="0" exp="ref" v="1" dr="H499" r="L499" sId="2"/>
    <undo index="7" exp="ref" v="1" dr="H498" r="N498" sId="2"/>
    <undo index="0" exp="ref" v="1" dr="H498" r="N498" sId="2"/>
    <undo index="0" exp="ref" v="1" dr="H498" r="L498" sId="2"/>
    <undo index="7" exp="ref" v="1" dr="H497" r="N497" sId="2"/>
    <undo index="0" exp="ref" v="1" dr="H497" r="N497" sId="2"/>
    <undo index="0" exp="ref" v="1" dr="H497" r="L497" sId="2"/>
    <undo index="7" exp="ref" v="1" dr="H496" r="N496" sId="2"/>
    <undo index="0" exp="ref" v="1" dr="H496" r="N496" sId="2"/>
    <undo index="0" exp="ref" v="1" dr="H496" r="L496" sId="2"/>
    <undo index="7" exp="ref" v="1" dr="H495" r="N495" sId="2"/>
    <undo index="0" exp="ref" v="1" dr="H495" r="N495" sId="2"/>
    <undo index="0" exp="ref" v="1" dr="H495" r="L495" sId="2"/>
    <undo index="7" exp="ref" v="1" dr="H494" r="N494" sId="2"/>
    <undo index="0" exp="ref" v="1" dr="H494" r="N494" sId="2"/>
    <undo index="0" exp="ref" v="1" dr="H494" r="L494" sId="2"/>
    <undo index="7" exp="ref" v="1" dr="H493" r="N493" sId="2"/>
    <undo index="0" exp="ref" v="1" dr="H493" r="N493" sId="2"/>
    <undo index="0" exp="ref" v="1" dr="H493" r="L493" sId="2"/>
    <undo index="7" exp="ref" v="1" dr="H492" r="N492" sId="2"/>
    <undo index="0" exp="ref" v="1" dr="H492" r="N492" sId="2"/>
    <undo index="0" exp="ref" v="1" dr="H492" r="L492" sId="2"/>
    <undo index="7" exp="ref" v="1" dr="H491" r="N491" sId="2"/>
    <undo index="0" exp="ref" v="1" dr="H491" r="N491" sId="2"/>
    <undo index="0" exp="ref" v="1" dr="H491" r="L491" sId="2"/>
    <undo index="7" exp="ref" v="1" dr="H490" r="N490" sId="2"/>
    <undo index="0" exp="ref" v="1" dr="H490" r="N490" sId="2"/>
    <undo index="0" exp="ref" v="1" dr="H490" r="L490" sId="2"/>
    <undo index="7" exp="ref" v="1" dr="H489" r="N489" sId="2"/>
    <undo index="0" exp="ref" v="1" dr="H489" r="N489" sId="2"/>
    <undo index="0" exp="ref" v="1" dr="H489" r="L489" sId="2"/>
    <undo index="7" exp="ref" v="1" dr="H488" r="N488" sId="2"/>
    <undo index="0" exp="ref" v="1" dr="H488" r="N488" sId="2"/>
    <undo index="0" exp="ref" v="1" dr="H488" r="L488" sId="2"/>
    <undo index="7" exp="ref" v="1" dr="H487" r="N487" sId="2"/>
    <undo index="0" exp="ref" v="1" dr="H487" r="N487" sId="2"/>
    <undo index="0" exp="ref" v="1" dr="H487" r="L487" sId="2"/>
    <undo index="7" exp="ref" v="1" dr="H486" r="N486" sId="2"/>
    <undo index="0" exp="ref" v="1" dr="H486" r="N486" sId="2"/>
    <undo index="0" exp="ref" v="1" dr="H486" r="L486" sId="2"/>
    <undo index="7" exp="ref" v="1" dr="H485" r="N485" sId="2"/>
    <undo index="0" exp="ref" v="1" dr="H485" r="N485" sId="2"/>
    <undo index="0" exp="ref" v="1" dr="H485" r="L485" sId="2"/>
    <undo index="7" exp="ref" v="1" dr="H484" r="N484" sId="2"/>
    <undo index="0" exp="ref" v="1" dr="H484" r="N484" sId="2"/>
    <undo index="0" exp="ref" v="1" dr="H484" r="L484" sId="2"/>
    <undo index="7" exp="ref" v="1" dr="H483" r="N483" sId="2"/>
    <undo index="0" exp="ref" v="1" dr="H483" r="N483" sId="2"/>
    <undo index="0" exp="ref" v="1" dr="H483" r="L483" sId="2"/>
    <undo index="7" exp="ref" v="1" dr="H482" r="N482" sId="2"/>
    <undo index="0" exp="ref" v="1" dr="H482" r="N482" sId="2"/>
    <undo index="0" exp="ref" v="1" dr="H482" r="L482" sId="2"/>
    <undo index="7" exp="ref" v="1" dr="H481" r="N481" sId="2"/>
    <undo index="0" exp="ref" v="1" dr="H481" r="N481" sId="2"/>
    <undo index="0" exp="ref" v="1" dr="H481" r="L481" sId="2"/>
    <undo index="7" exp="ref" v="1" dr="H480" r="N480" sId="2"/>
    <undo index="0" exp="ref" v="1" dr="H480" r="N480" sId="2"/>
    <undo index="0" exp="ref" v="1" dr="H480" r="L480" sId="2"/>
    <undo index="7" exp="ref" v="1" dr="H479" r="N479" sId="2"/>
    <undo index="0" exp="ref" v="1" dr="H479" r="N479" sId="2"/>
    <undo index="0" exp="ref" v="1" dr="H479" r="L479" sId="2"/>
    <undo index="7" exp="ref" v="1" dr="H478" r="N478" sId="2"/>
    <undo index="0" exp="ref" v="1" dr="H478" r="N478" sId="2"/>
    <undo index="0" exp="ref" v="1" dr="H478" r="L478" sId="2"/>
    <undo index="7" exp="ref" v="1" dr="H477" r="N477" sId="2"/>
    <undo index="0" exp="ref" v="1" dr="H477" r="N477" sId="2"/>
    <undo index="0" exp="ref" v="1" dr="H477" r="L477" sId="2"/>
    <undo index="7" exp="ref" v="1" dr="H476" r="N476" sId="2"/>
    <undo index="0" exp="ref" v="1" dr="H476" r="N476" sId="2"/>
    <undo index="0" exp="ref" v="1" dr="H476" r="L476" sId="2"/>
    <undo index="7" exp="ref" v="1" dr="H475" r="N475" sId="2"/>
    <undo index="0" exp="ref" v="1" dr="H475" r="N475" sId="2"/>
    <undo index="0" exp="ref" v="1" dr="H475" r="L475" sId="2"/>
    <undo index="7" exp="ref" v="1" dr="H474" r="N474" sId="2"/>
    <undo index="0" exp="ref" v="1" dr="H474" r="N474" sId="2"/>
    <undo index="0" exp="ref" v="1" dr="H474" r="L474" sId="2"/>
    <undo index="7" exp="ref" v="1" dr="H473" r="N473" sId="2"/>
    <undo index="0" exp="ref" v="1" dr="H473" r="N473" sId="2"/>
    <undo index="0" exp="ref" v="1" dr="H473" r="L473" sId="2"/>
    <undo index="7" exp="ref" v="1" dr="H472" r="N472" sId="2"/>
    <undo index="0" exp="ref" v="1" dr="H472" r="N472" sId="2"/>
    <undo index="0" exp="ref" v="1" dr="H472" r="L472" sId="2"/>
    <undo index="7" exp="ref" v="1" dr="H471" r="N471" sId="2"/>
    <undo index="0" exp="ref" v="1" dr="H471" r="N471" sId="2"/>
    <undo index="0" exp="ref" v="1" dr="H471" r="L471" sId="2"/>
    <undo index="7" exp="ref" v="1" dr="H470" r="N470" sId="2"/>
    <undo index="0" exp="ref" v="1" dr="H470" r="N470" sId="2"/>
    <undo index="0" exp="ref" v="1" dr="H470" r="L470" sId="2"/>
    <undo index="7" exp="ref" v="1" dr="H469" r="N469" sId="2"/>
    <undo index="0" exp="ref" v="1" dr="H469" r="N469" sId="2"/>
    <undo index="0" exp="ref" v="1" dr="H469" r="L469" sId="2"/>
    <undo index="7" exp="ref" v="1" dr="H468" r="N468" sId="2"/>
    <undo index="0" exp="ref" v="1" dr="H468" r="N468" sId="2"/>
    <undo index="0" exp="ref" v="1" dr="H468" r="L468" sId="2"/>
    <undo index="7" exp="ref" v="1" dr="H467" r="N467" sId="2"/>
    <undo index="0" exp="ref" v="1" dr="H467" r="N467" sId="2"/>
    <undo index="0" exp="ref" v="1" dr="H467" r="L467" sId="2"/>
    <undo index="7" exp="ref" v="1" dr="H466" r="N466" sId="2"/>
    <undo index="0" exp="ref" v="1" dr="H466" r="N466" sId="2"/>
    <undo index="0" exp="ref" v="1" dr="H466" r="L466" sId="2"/>
    <undo index="7" exp="ref" v="1" dr="H465" r="N465" sId="2"/>
    <undo index="0" exp="ref" v="1" dr="H465" r="N465" sId="2"/>
    <undo index="0" exp="ref" v="1" dr="H465" r="L465" sId="2"/>
    <undo index="7" exp="ref" v="1" dr="H464" r="N464" sId="2"/>
    <undo index="0" exp="ref" v="1" dr="H464" r="N464" sId="2"/>
    <undo index="0" exp="ref" v="1" dr="H464" r="L464" sId="2"/>
    <undo index="7" exp="ref" v="1" dr="H463" r="N463" sId="2"/>
    <undo index="0" exp="ref" v="1" dr="H463" r="N463" sId="2"/>
    <undo index="0" exp="ref" v="1" dr="H463" r="L463" sId="2"/>
    <undo index="7" exp="ref" v="1" dr="H462" r="N462" sId="2"/>
    <undo index="0" exp="ref" v="1" dr="H462" r="N462" sId="2"/>
    <undo index="0" exp="ref" v="1" dr="H462" r="L462" sId="2"/>
    <undo index="7" exp="ref" v="1" dr="H461" r="N461" sId="2"/>
    <undo index="0" exp="ref" v="1" dr="H461" r="N461" sId="2"/>
    <undo index="0" exp="ref" v="1" dr="H461" r="L461" sId="2"/>
    <undo index="7" exp="ref" v="1" dr="H460" r="N460" sId="2"/>
    <undo index="0" exp="ref" v="1" dr="H460" r="N460" sId="2"/>
    <undo index="0" exp="ref" v="1" dr="H460" r="L460" sId="2"/>
    <undo index="7" exp="ref" v="1" dr="H459" r="N459" sId="2"/>
    <undo index="0" exp="ref" v="1" dr="H459" r="N459" sId="2"/>
    <undo index="0" exp="ref" v="1" dr="H459" r="L459" sId="2"/>
    <undo index="7" exp="ref" v="1" dr="H458" r="N458" sId="2"/>
    <undo index="0" exp="ref" v="1" dr="H458" r="N458" sId="2"/>
    <undo index="0" exp="ref" v="1" dr="H458" r="L458" sId="2"/>
    <undo index="7" exp="ref" v="1" dr="H457" r="N457" sId="2"/>
    <undo index="0" exp="ref" v="1" dr="H457" r="N457" sId="2"/>
    <undo index="0" exp="ref" v="1" dr="H457" r="L457" sId="2"/>
    <undo index="7" exp="ref" v="1" dr="H456" r="N456" sId="2"/>
    <undo index="0" exp="ref" v="1" dr="H456" r="N456" sId="2"/>
    <undo index="0" exp="ref" v="1" dr="H456" r="L456" sId="2"/>
    <undo index="7" exp="ref" v="1" dr="H455" r="N455" sId="2"/>
    <undo index="0" exp="ref" v="1" dr="H455" r="N455" sId="2"/>
    <undo index="0" exp="ref" v="1" dr="H455" r="L455" sId="2"/>
    <undo index="7" exp="ref" v="1" dr="H454" r="N454" sId="2"/>
    <undo index="0" exp="ref" v="1" dr="H454" r="N454" sId="2"/>
    <undo index="7" exp="ref" v="1" dr="H453" r="N453" sId="2"/>
    <undo index="0" exp="ref" v="1" dr="H453" r="N453" sId="2"/>
    <undo index="7" exp="ref" v="1" dr="H452" r="N452" sId="2"/>
    <undo index="0" exp="ref" v="1" dr="H452" r="N452" sId="2"/>
    <undo index="7" exp="ref" v="1" dr="H451" r="N451" sId="2"/>
    <undo index="0" exp="ref" v="1" dr="H451" r="N451" sId="2"/>
    <undo index="0" exp="ref" v="1" dr="H451" r="L451" sId="2"/>
    <undo index="7" exp="ref" v="1" dr="H450" r="N450" sId="2"/>
    <undo index="0" exp="ref" v="1" dr="H450" r="N450" sId="2"/>
    <undo index="0" exp="ref" v="1" dr="H450" r="L450" sId="2"/>
    <undo index="7" exp="ref" v="1" dr="H449" r="N449" sId="2"/>
    <undo index="0" exp="ref" v="1" dr="H449" r="N449" sId="2"/>
    <undo index="0" exp="ref" v="1" dr="H449" r="L449" sId="2"/>
    <undo index="7" exp="ref" v="1" dr="H448" r="N448" sId="2"/>
    <undo index="0" exp="ref" v="1" dr="H448" r="N448" sId="2"/>
    <undo index="0" exp="ref" v="1" dr="H448" r="L448" sId="2"/>
    <undo index="7" exp="ref" v="1" dr="H447" r="N447" sId="2"/>
    <undo index="0" exp="ref" v="1" dr="H447" r="N447" sId="2"/>
    <undo index="0" exp="ref" v="1" dr="H447" r="L447" sId="2"/>
    <undo index="7" exp="ref" v="1" dr="H446" r="N446" sId="2"/>
    <undo index="0" exp="ref" v="1" dr="H446" r="N446" sId="2"/>
    <undo index="0" exp="ref" v="1" dr="H446" r="L446" sId="2"/>
    <undo index="7" exp="ref" v="1" dr="H445" r="N445" sId="2"/>
    <undo index="0" exp="ref" v="1" dr="H445" r="N445" sId="2"/>
    <undo index="0" exp="ref" v="1" dr="H445" r="L445" sId="2"/>
    <undo index="7" exp="ref" v="1" dr="H444" r="N444" sId="2"/>
    <undo index="0" exp="ref" v="1" dr="H444" r="N444" sId="2"/>
    <undo index="0" exp="ref" v="1" dr="H444" r="L444" sId="2"/>
    <undo index="7" exp="ref" v="1" dr="H443" r="N443" sId="2"/>
    <undo index="0" exp="ref" v="1" dr="H443" r="N443" sId="2"/>
    <undo index="0" exp="ref" v="1" dr="H443" r="L443" sId="2"/>
    <undo index="7" exp="ref" v="1" dr="H442" r="N442" sId="2"/>
    <undo index="0" exp="ref" v="1" dr="H442" r="N442" sId="2"/>
    <undo index="0" exp="ref" v="1" dr="H442" r="L442" sId="2"/>
    <undo index="7" exp="ref" v="1" dr="H441" r="N441" sId="2"/>
    <undo index="0" exp="ref" v="1" dr="H441" r="N441" sId="2"/>
    <undo index="0" exp="ref" v="1" dr="H441" r="L441" sId="2"/>
    <undo index="7" exp="ref" v="1" dr="H440" r="N440" sId="2"/>
    <undo index="0" exp="ref" v="1" dr="H440" r="N440" sId="2"/>
    <undo index="0" exp="ref" v="1" dr="H440" r="L440" sId="2"/>
    <undo index="7" exp="ref" v="1" dr="H439" r="N439" sId="2"/>
    <undo index="0" exp="ref" v="1" dr="H439" r="N439" sId="2"/>
    <undo index="0" exp="ref" v="1" dr="H439" r="L439" sId="2"/>
    <undo index="7" exp="ref" v="1" dr="H438" r="N438" sId="2"/>
    <undo index="0" exp="ref" v="1" dr="H438" r="N438" sId="2"/>
    <undo index="0" exp="ref" v="1" dr="H438" r="L438" sId="2"/>
    <undo index="7" exp="ref" v="1" dr="H437" r="N437" sId="2"/>
    <undo index="0" exp="ref" v="1" dr="H437" r="N437" sId="2"/>
    <undo index="0" exp="ref" v="1" dr="H437" r="L437" sId="2"/>
    <undo index="7" exp="ref" v="1" dr="H436" r="N436" sId="2"/>
    <undo index="0" exp="ref" v="1" dr="H436" r="N436" sId="2"/>
    <undo index="0" exp="ref" v="1" dr="H436" r="L436" sId="2"/>
    <undo index="7" exp="ref" v="1" dr="H435" r="N435" sId="2"/>
    <undo index="0" exp="ref" v="1" dr="H435" r="N435" sId="2"/>
    <undo index="0" exp="ref" v="1" dr="H435" r="L435" sId="2"/>
    <undo index="7" exp="ref" v="1" dr="H434" r="N434" sId="2"/>
    <undo index="0" exp="ref" v="1" dr="H434" r="N434" sId="2"/>
    <undo index="0" exp="ref" v="1" dr="H434" r="L434" sId="2"/>
    <undo index="7" exp="ref" v="1" dr="H433" r="N433" sId="2"/>
    <undo index="0" exp="ref" v="1" dr="H433" r="N433" sId="2"/>
    <undo index="0" exp="ref" v="1" dr="H433" r="L433" sId="2"/>
    <undo index="7" exp="ref" v="1" dr="H432" r="N432" sId="2"/>
    <undo index="0" exp="ref" v="1" dr="H432" r="N432" sId="2"/>
    <undo index="0" exp="ref" v="1" dr="H432" r="L432" sId="2"/>
    <undo index="7" exp="ref" v="1" dr="H431" r="N431" sId="2"/>
    <undo index="0" exp="ref" v="1" dr="H431" r="N431" sId="2"/>
    <undo index="0" exp="ref" v="1" dr="H431" r="L431" sId="2"/>
    <undo index="7" exp="ref" v="1" dr="H430" r="N430" sId="2"/>
    <undo index="0" exp="ref" v="1" dr="H430" r="N430" sId="2"/>
    <undo index="0" exp="ref" v="1" dr="H430" r="L430" sId="2"/>
    <undo index="7" exp="ref" v="1" dr="H429" r="N429" sId="2"/>
    <undo index="0" exp="ref" v="1" dr="H429" r="N429" sId="2"/>
    <undo index="0" exp="ref" v="1" dr="H429" r="L429" sId="2"/>
    <undo index="7" exp="ref" v="1" dr="H428" r="N428" sId="2"/>
    <undo index="0" exp="ref" v="1" dr="H428" r="N428" sId="2"/>
    <undo index="0" exp="ref" v="1" dr="H428" r="L428" sId="2"/>
    <undo index="7" exp="ref" v="1" dr="H427" r="N427" sId="2"/>
    <undo index="0" exp="ref" v="1" dr="H427" r="N427" sId="2"/>
    <undo index="0" exp="ref" v="1" dr="H427" r="L427" sId="2"/>
    <undo index="7" exp="ref" v="1" dr="H426" r="N426" sId="2"/>
    <undo index="0" exp="ref" v="1" dr="H426" r="N426" sId="2"/>
    <undo index="0" exp="ref" v="1" dr="H426" r="L426" sId="2"/>
    <undo index="7" exp="ref" v="1" dr="H425" r="N425" sId="2"/>
    <undo index="0" exp="ref" v="1" dr="H425" r="N425" sId="2"/>
    <undo index="0" exp="ref" v="1" dr="H425" r="L425" sId="2"/>
    <undo index="7" exp="ref" v="1" dr="H424" r="N424" sId="2"/>
    <undo index="0" exp="ref" v="1" dr="H424" r="N424" sId="2"/>
    <undo index="0" exp="ref" v="1" dr="H424" r="L424" sId="2"/>
    <undo index="7" exp="ref" v="1" dr="H423" r="N423" sId="2"/>
    <undo index="0" exp="ref" v="1" dr="H423" r="N423" sId="2"/>
    <undo index="0" exp="ref" v="1" dr="H423" r="L423" sId="2"/>
    <undo index="7" exp="ref" v="1" dr="H422" r="N422" sId="2"/>
    <undo index="0" exp="ref" v="1" dr="H422" r="N422" sId="2"/>
    <undo index="0" exp="ref" v="1" dr="H422" r="L422" sId="2"/>
    <undo index="7" exp="ref" v="1" dr="H421" r="N421" sId="2"/>
    <undo index="0" exp="ref" v="1" dr="H421" r="N421" sId="2"/>
    <undo index="7" exp="ref" v="1" dr="H420" r="N420" sId="2"/>
    <undo index="0" exp="ref" v="1" dr="H420" r="N420" sId="2"/>
    <undo index="7" exp="ref" v="1" dr="H419" r="N419" sId="2"/>
    <undo index="0" exp="ref" v="1" dr="H419" r="N419" sId="2"/>
    <undo index="7" exp="ref" v="1" dr="H418" r="N418" sId="2"/>
    <undo index="0" exp="ref" v="1" dr="H418" r="N418" sId="2"/>
    <undo index="0" exp="ref" v="1" dr="H418" r="L418" sId="2"/>
    <undo index="7" exp="ref" v="1" dr="H417" r="N417" sId="2"/>
    <undo index="0" exp="ref" v="1" dr="H417" r="N417" sId="2"/>
    <undo index="0" exp="ref" v="1" dr="H417" r="L417" sId="2"/>
    <undo index="7" exp="ref" v="1" dr="H416" r="N416" sId="2"/>
    <undo index="0" exp="ref" v="1" dr="H416" r="N416" sId="2"/>
    <undo index="0" exp="ref" v="1" dr="H416" r="L416" sId="2"/>
    <undo index="7" exp="ref" v="1" dr="H415" r="N415" sId="2"/>
    <undo index="0" exp="ref" v="1" dr="H415" r="N415" sId="2"/>
    <undo index="0" exp="ref" v="1" dr="H415" r="L415" sId="2"/>
    <undo index="7" exp="ref" v="1" dr="H414" r="N414" sId="2"/>
    <undo index="0" exp="ref" v="1" dr="H414" r="N414" sId="2"/>
    <undo index="0" exp="ref" v="1" dr="H414" r="L414" sId="2"/>
    <undo index="7" exp="ref" v="1" dr="H413" r="N413" sId="2"/>
    <undo index="0" exp="ref" v="1" dr="H413" r="N413" sId="2"/>
    <undo index="0" exp="ref" v="1" dr="H413" r="L413" sId="2"/>
    <undo index="7" exp="ref" v="1" dr="H412" r="N412" sId="2"/>
    <undo index="0" exp="ref" v="1" dr="H412" r="N412" sId="2"/>
    <undo index="0" exp="ref" v="1" dr="H412" r="L412" sId="2"/>
    <undo index="7" exp="ref" v="1" dr="H411" r="N411" sId="2"/>
    <undo index="0" exp="ref" v="1" dr="H411" r="N411" sId="2"/>
    <undo index="0" exp="ref" v="1" dr="H411" r="L411" sId="2"/>
    <undo index="7" exp="ref" v="1" dr="H410" r="N410" sId="2"/>
    <undo index="0" exp="ref" v="1" dr="H410" r="N410" sId="2"/>
    <undo index="0" exp="ref" v="1" dr="H410" r="L410" sId="2"/>
    <undo index="7" exp="ref" v="1" dr="H409" r="N409" sId="2"/>
    <undo index="0" exp="ref" v="1" dr="H409" r="N409" sId="2"/>
    <undo index="0" exp="ref" v="1" dr="H409" r="L409" sId="2"/>
    <undo index="7" exp="ref" v="1" dr="H408" r="N408" sId="2"/>
    <undo index="0" exp="ref" v="1" dr="H408" r="N408" sId="2"/>
    <undo index="0" exp="ref" v="1" dr="H408" r="L408" sId="2"/>
    <undo index="7" exp="ref" v="1" dr="H407" r="N407" sId="2"/>
    <undo index="0" exp="ref" v="1" dr="H407" r="N407" sId="2"/>
    <undo index="0" exp="ref" v="1" dr="H407" r="L407" sId="2"/>
    <undo index="7" exp="ref" v="1" dr="H406" r="N406" sId="2"/>
    <undo index="0" exp="ref" v="1" dr="H406" r="N406" sId="2"/>
    <undo index="0" exp="ref" v="1" dr="H406" r="L406" sId="2"/>
    <undo index="7" exp="ref" v="1" dr="H405" r="N405" sId="2"/>
    <undo index="0" exp="ref" v="1" dr="H405" r="N405" sId="2"/>
    <undo index="0" exp="ref" v="1" dr="H405" r="L405" sId="2"/>
    <undo index="7" exp="ref" v="1" dr="H404" r="N404" sId="2"/>
    <undo index="0" exp="ref" v="1" dr="H404" r="N404" sId="2"/>
    <undo index="0" exp="ref" v="1" dr="H404" r="L404" sId="2"/>
    <undo index="7" exp="ref" v="1" dr="H403" r="N403" sId="2"/>
    <undo index="0" exp="ref" v="1" dr="H403" r="N403" sId="2"/>
    <undo index="0" exp="ref" v="1" dr="H403" r="L403" sId="2"/>
    <undo index="7" exp="ref" v="1" dr="H402" r="N402" sId="2"/>
    <undo index="0" exp="ref" v="1" dr="H402" r="N402" sId="2"/>
    <undo index="0" exp="ref" v="1" dr="H402" r="L402" sId="2"/>
    <undo index="7" exp="ref" v="1" dr="H401" r="N401" sId="2"/>
    <undo index="0" exp="ref" v="1" dr="H401" r="N401" sId="2"/>
    <undo index="0" exp="ref" v="1" dr="H401" r="L401" sId="2"/>
    <undo index="7" exp="ref" v="1" dr="H400" r="N400" sId="2"/>
    <undo index="0" exp="ref" v="1" dr="H400" r="N400" sId="2"/>
    <undo index="0" exp="ref" v="1" dr="H400" r="L400" sId="2"/>
    <undo index="7" exp="ref" v="1" dr="H399" r="N399" sId="2"/>
    <undo index="0" exp="ref" v="1" dr="H399" r="N399" sId="2"/>
    <undo index="0" exp="ref" v="1" dr="H399" r="L399" sId="2"/>
    <undo index="7" exp="ref" v="1" dr="H398" r="N398" sId="2"/>
    <undo index="0" exp="ref" v="1" dr="H398" r="N398" sId="2"/>
    <undo index="0" exp="ref" v="1" dr="H398" r="L398" sId="2"/>
    <undo index="7" exp="ref" v="1" dr="H397" r="N397" sId="2"/>
    <undo index="0" exp="ref" v="1" dr="H397" r="N397" sId="2"/>
    <undo index="7" exp="ref" v="1" dr="H396" r="N396" sId="2"/>
    <undo index="0" exp="ref" v="1" dr="H396" r="N396" sId="2"/>
    <undo index="0" exp="ref" v="1" dr="H396" r="L396" sId="2"/>
    <undo index="7" exp="ref" v="1" dr="H395" r="N395" sId="2"/>
    <undo index="0" exp="ref" v="1" dr="H395" r="N395" sId="2"/>
    <undo index="0" exp="ref" v="1" dr="H395" r="L395" sId="2"/>
    <undo index="7" exp="ref" v="1" dr="H394" r="N394" sId="2"/>
    <undo index="0" exp="ref" v="1" dr="H394" r="N394" sId="2"/>
    <undo index="0" exp="ref" v="1" dr="H394" r="L394" sId="2"/>
    <undo index="7" exp="ref" v="1" dr="H393" r="N393" sId="2"/>
    <undo index="0" exp="ref" v="1" dr="H393" r="N393" sId="2"/>
    <undo index="0" exp="ref" v="1" dr="H393" r="L393" sId="2"/>
    <undo index="7" exp="ref" v="1" dr="H392" r="N392" sId="2"/>
    <undo index="0" exp="ref" v="1" dr="H392" r="N392" sId="2"/>
    <undo index="0" exp="ref" v="1" dr="H392" r="L392" sId="2"/>
    <undo index="7" exp="ref" v="1" dr="H391" r="N391" sId="2"/>
    <undo index="0" exp="ref" v="1" dr="H391" r="N391" sId="2"/>
    <undo index="0" exp="ref" v="1" dr="H391" r="L391" sId="2"/>
    <undo index="7" exp="ref" v="1" dr="H390" r="N390" sId="2"/>
    <undo index="0" exp="ref" v="1" dr="H390" r="N390" sId="2"/>
    <undo index="0" exp="ref" v="1" dr="H390" r="L390" sId="2"/>
    <undo index="7" exp="ref" v="1" dr="H389" r="N389" sId="2"/>
    <undo index="0" exp="ref" v="1" dr="H389" r="N389" sId="2"/>
    <undo index="0" exp="ref" v="1" dr="H389" r="L389" sId="2"/>
    <undo index="7" exp="ref" v="1" dr="H388" r="N388" sId="2"/>
    <undo index="0" exp="ref" v="1" dr="H388" r="N388" sId="2"/>
    <undo index="0" exp="ref" v="1" dr="H388" r="L388" sId="2"/>
    <undo index="7" exp="ref" v="1" dr="H387" r="N387" sId="2"/>
    <undo index="0" exp="ref" v="1" dr="H387" r="N387" sId="2"/>
    <undo index="0" exp="ref" v="1" dr="H387" r="L387" sId="2"/>
    <undo index="7" exp="ref" v="1" dr="H386" r="N386" sId="2"/>
    <undo index="0" exp="ref" v="1" dr="H386" r="N386" sId="2"/>
    <undo index="0" exp="ref" v="1" dr="H386" r="L386" sId="2"/>
    <undo index="7" exp="ref" v="1" dr="H385" r="N385" sId="2"/>
    <undo index="0" exp="ref" v="1" dr="H385" r="N385" sId="2"/>
    <undo index="0" exp="ref" v="1" dr="H385" r="L385" sId="2"/>
    <undo index="7" exp="ref" v="1" dr="H384" r="N384" sId="2"/>
    <undo index="0" exp="ref" v="1" dr="H384" r="N384" sId="2"/>
    <undo index="0" exp="ref" v="1" dr="H384" r="L384" sId="2"/>
    <undo index="7" exp="ref" v="1" dr="H383" r="N383" sId="2"/>
    <undo index="0" exp="ref" v="1" dr="H383" r="N383" sId="2"/>
    <undo index="0" exp="ref" v="1" dr="H383" r="L383" sId="2"/>
    <undo index="7" exp="ref" v="1" dr="H382" r="N382" sId="2"/>
    <undo index="0" exp="ref" v="1" dr="H382" r="N382" sId="2"/>
    <undo index="0" exp="ref" v="1" dr="H382" r="L382" sId="2"/>
    <undo index="7" exp="ref" v="1" dr="H381" r="N381" sId="2"/>
    <undo index="0" exp="ref" v="1" dr="H381" r="N381" sId="2"/>
    <undo index="0" exp="ref" v="1" dr="H381" r="L381" sId="2"/>
    <undo index="7" exp="ref" v="1" dr="H380" r="N380" sId="2"/>
    <undo index="0" exp="ref" v="1" dr="H380" r="N380" sId="2"/>
    <undo index="0" exp="ref" v="1" dr="H380" r="L380" sId="2"/>
    <undo index="7" exp="ref" v="1" dr="H379" r="N379" sId="2"/>
    <undo index="0" exp="ref" v="1" dr="H379" r="N379" sId="2"/>
    <undo index="0" exp="ref" v="1" dr="H379" r="L379" sId="2"/>
    <undo index="7" exp="ref" v="1" dr="H378" r="N378" sId="2"/>
    <undo index="0" exp="ref" v="1" dr="H378" r="N378" sId="2"/>
    <undo index="0" exp="ref" v="1" dr="H378" r="L378" sId="2"/>
    <undo index="7" exp="ref" v="1" dr="H377" r="N377" sId="2"/>
    <undo index="0" exp="ref" v="1" dr="H377" r="N377" sId="2"/>
    <undo index="0" exp="ref" v="1" dr="H377" r="L377" sId="2"/>
    <undo index="7" exp="ref" v="1" dr="H376" r="N376" sId="2"/>
    <undo index="0" exp="ref" v="1" dr="H376" r="N376" sId="2"/>
    <undo index="0" exp="ref" v="1" dr="H376" r="L376" sId="2"/>
    <undo index="7" exp="ref" v="1" dr="H375" r="N375" sId="2"/>
    <undo index="0" exp="ref" v="1" dr="H375" r="N375" sId="2"/>
    <undo index="0" exp="ref" v="1" dr="H375" r="L375" sId="2"/>
    <undo index="7" exp="ref" v="1" dr="H374" r="N374" sId="2"/>
    <undo index="0" exp="ref" v="1" dr="H374" r="N374" sId="2"/>
    <undo index="0" exp="ref" v="1" dr="H374" r="L374" sId="2"/>
    <undo index="7" exp="ref" v="1" dr="H373" r="N373" sId="2"/>
    <undo index="0" exp="ref" v="1" dr="H373" r="N373" sId="2"/>
    <undo index="0" exp="ref" v="1" dr="H373" r="L373" sId="2"/>
    <undo index="7" exp="ref" v="1" dr="H372" r="N372" sId="2"/>
    <undo index="0" exp="ref" v="1" dr="H372" r="N372" sId="2"/>
    <undo index="0" exp="ref" v="1" dr="H372" r="L372" sId="2"/>
    <undo index="7" exp="ref" v="1" dr="H371" r="N371" sId="2"/>
    <undo index="0" exp="ref" v="1" dr="H371" r="N371" sId="2"/>
    <undo index="0" exp="ref" v="1" dr="H371" r="L371" sId="2"/>
    <undo index="7" exp="ref" v="1" dr="H370" r="N370" sId="2"/>
    <undo index="0" exp="ref" v="1" dr="H370" r="N370" sId="2"/>
    <undo index="7" exp="ref" v="1" dr="H369" r="N369" sId="2"/>
    <undo index="0" exp="ref" v="1" dr="H369" r="N369" sId="2"/>
    <undo index="0" exp="ref" v="1" dr="H369" r="L369" sId="2"/>
    <undo index="7" exp="ref" v="1" dr="H368" r="N368" sId="2"/>
    <undo index="0" exp="ref" v="1" dr="H368" r="N368" sId="2"/>
    <undo index="0" exp="ref" v="1" dr="H368" r="L368" sId="2"/>
    <undo index="7" exp="ref" v="1" dr="H367" r="N367" sId="2"/>
    <undo index="0" exp="ref" v="1" dr="H367" r="N367" sId="2"/>
    <undo index="0" exp="ref" v="1" dr="H367" r="L367" sId="2"/>
    <undo index="7" exp="ref" v="1" dr="H366" r="N366" sId="2"/>
    <undo index="0" exp="ref" v="1" dr="H366" r="N366" sId="2"/>
    <undo index="0" exp="ref" v="1" dr="H366" r="L366" sId="2"/>
    <undo index="7" exp="ref" v="1" dr="H365" r="N365" sId="2"/>
    <undo index="0" exp="ref" v="1" dr="H365" r="N365" sId="2"/>
    <undo index="0" exp="ref" v="1" dr="H365" r="L365" sId="2"/>
    <undo index="7" exp="ref" v="1" dr="H364" r="N364" sId="2"/>
    <undo index="0" exp="ref" v="1" dr="H364" r="N364" sId="2"/>
    <undo index="0" exp="ref" v="1" dr="H364" r="L364" sId="2"/>
    <undo index="7" exp="ref" v="1" dr="H363" r="N363" sId="2"/>
    <undo index="0" exp="ref" v="1" dr="H363" r="N363" sId="2"/>
    <undo index="0" exp="ref" v="1" dr="H363" r="L363" sId="2"/>
    <undo index="7" exp="ref" v="1" dr="H362" r="N362" sId="2"/>
    <undo index="0" exp="ref" v="1" dr="H362" r="N362" sId="2"/>
    <undo index="0" exp="ref" v="1" dr="H362" r="L362" sId="2"/>
    <undo index="7" exp="ref" v="1" dr="H361" r="N361" sId="2"/>
    <undo index="0" exp="ref" v="1" dr="H361" r="N361" sId="2"/>
    <undo index="0" exp="ref" v="1" dr="H361" r="L361" sId="2"/>
    <undo index="7" exp="ref" v="1" dr="H360" r="N360" sId="2"/>
    <undo index="0" exp="ref" v="1" dr="H360" r="N360" sId="2"/>
    <undo index="0" exp="ref" v="1" dr="H360" r="L360" sId="2"/>
    <undo index="7" exp="ref" v="1" dr="H359" r="N359" sId="2"/>
    <undo index="0" exp="ref" v="1" dr="H359" r="N359" sId="2"/>
    <undo index="0" exp="ref" v="1" dr="H359" r="L359" sId="2"/>
    <undo index="7" exp="ref" v="1" dr="H358" r="N358" sId="2"/>
    <undo index="0" exp="ref" v="1" dr="H358" r="N358" sId="2"/>
    <undo index="0" exp="ref" v="1" dr="H358" r="L358" sId="2"/>
    <undo index="7" exp="ref" v="1" dr="H357" r="N357" sId="2"/>
    <undo index="0" exp="ref" v="1" dr="H357" r="N357" sId="2"/>
    <undo index="0" exp="ref" v="1" dr="H357" r="L357" sId="2"/>
    <undo index="7" exp="ref" v="1" dr="H356" r="N356" sId="2"/>
    <undo index="0" exp="ref" v="1" dr="H356" r="N356" sId="2"/>
    <undo index="0" exp="ref" v="1" dr="H356" r="L356" sId="2"/>
    <undo index="7" exp="ref" v="1" dr="H355" r="N355" sId="2"/>
    <undo index="0" exp="ref" v="1" dr="H355" r="N355" sId="2"/>
    <undo index="0" exp="ref" v="1" dr="H355" r="L355" sId="2"/>
    <undo index="7" exp="ref" v="1" dr="H354" r="N354" sId="2"/>
    <undo index="0" exp="ref" v="1" dr="H354" r="N354" sId="2"/>
    <undo index="7" exp="ref" v="1" dr="H353" r="N353" sId="2"/>
    <undo index="0" exp="ref" v="1" dr="H353" r="N353" sId="2"/>
    <undo index="7" exp="ref" v="1" dr="H352" r="N352" sId="2"/>
    <undo index="0" exp="ref" v="1" dr="H352" r="N352" sId="2"/>
    <undo index="0" exp="ref" v="1" dr="H352" r="L352" sId="2"/>
    <undo index="7" exp="ref" v="1" dr="H351" r="N351" sId="2"/>
    <undo index="0" exp="ref" v="1" dr="H351" r="N351" sId="2"/>
    <undo index="0" exp="ref" v="1" dr="H351" r="L351" sId="2"/>
    <undo index="7" exp="ref" v="1" dr="H350" r="N350" sId="2"/>
    <undo index="0" exp="ref" v="1" dr="H350" r="N350" sId="2"/>
    <undo index="0" exp="ref" v="1" dr="H350" r="L350" sId="2"/>
    <undo index="7" exp="ref" v="1" dr="H349" r="N349" sId="2"/>
    <undo index="0" exp="ref" v="1" dr="H349" r="N349" sId="2"/>
    <undo index="0" exp="ref" v="1" dr="H349" r="L349" sId="2"/>
    <undo index="7" exp="ref" v="1" dr="H348" r="N348" sId="2"/>
    <undo index="0" exp="ref" v="1" dr="H348" r="N348" sId="2"/>
    <undo index="0" exp="ref" v="1" dr="H348" r="L348" sId="2"/>
    <undo index="7" exp="ref" v="1" dr="H347" r="N347" sId="2"/>
    <undo index="0" exp="ref" v="1" dr="H347" r="N347" sId="2"/>
    <undo index="0" exp="ref" v="1" dr="H347" r="L347" sId="2"/>
    <undo index="7" exp="ref" v="1" dr="H346" r="N346" sId="2"/>
    <undo index="0" exp="ref" v="1" dr="H346" r="N346" sId="2"/>
    <undo index="0" exp="ref" v="1" dr="H346" r="L346" sId="2"/>
    <undo index="7" exp="ref" v="1" dr="H345" r="N345" sId="2"/>
    <undo index="0" exp="ref" v="1" dr="H345" r="N345" sId="2"/>
    <undo index="0" exp="ref" v="1" dr="H345" r="L345" sId="2"/>
    <undo index="7" exp="ref" v="1" dr="H344" r="N344" sId="2"/>
    <undo index="0" exp="ref" v="1" dr="H344" r="N344" sId="2"/>
    <undo index="0" exp="ref" v="1" dr="H344" r="L344" sId="2"/>
    <undo index="7" exp="ref" v="1" dr="H343" r="N343" sId="2"/>
    <undo index="0" exp="ref" v="1" dr="H343" r="N343" sId="2"/>
    <undo index="0" exp="ref" v="1" dr="H343" r="L343" sId="2"/>
    <undo index="7" exp="ref" v="1" dr="H342" r="N342" sId="2"/>
    <undo index="0" exp="ref" v="1" dr="H342" r="N342" sId="2"/>
    <undo index="0" exp="ref" v="1" dr="H342" r="L342" sId="2"/>
    <undo index="7" exp="ref" v="1" dr="H341" r="N341" sId="2"/>
    <undo index="0" exp="ref" v="1" dr="H341" r="N341" sId="2"/>
    <undo index="0" exp="ref" v="1" dr="H341" r="L341" sId="2"/>
    <undo index="7" exp="ref" v="1" dr="H340" r="N340" sId="2"/>
    <undo index="0" exp="ref" v="1" dr="H340" r="N340" sId="2"/>
    <undo index="0" exp="ref" v="1" dr="H340" r="L340" sId="2"/>
    <undo index="7" exp="ref" v="1" dr="H339" r="N339" sId="2"/>
    <undo index="0" exp="ref" v="1" dr="H339" r="N339" sId="2"/>
    <undo index="0" exp="ref" v="1" dr="H339" r="L339" sId="2"/>
    <undo index="7" exp="ref" v="1" dr="H338" r="N338" sId="2"/>
    <undo index="0" exp="ref" v="1" dr="H338" r="N338" sId="2"/>
    <undo index="0" exp="ref" v="1" dr="H338" r="L338" sId="2"/>
    <undo index="7" exp="ref" v="1" dr="H337" r="N337" sId="2"/>
    <undo index="0" exp="ref" v="1" dr="H337" r="N337" sId="2"/>
    <undo index="0" exp="ref" v="1" dr="H337" r="L337" sId="2"/>
    <undo index="7" exp="ref" v="1" dr="H336" r="N336" sId="2"/>
    <undo index="0" exp="ref" v="1" dr="H336" r="N336" sId="2"/>
    <undo index="0" exp="ref" v="1" dr="H336" r="L336" sId="2"/>
    <undo index="7" exp="ref" v="1" dr="H335" r="N335" sId="2"/>
    <undo index="0" exp="ref" v="1" dr="H335" r="N335" sId="2"/>
    <undo index="0" exp="ref" v="1" dr="H335" r="L335" sId="2"/>
    <undo index="7" exp="ref" v="1" dr="H334" r="N334" sId="2"/>
    <undo index="0" exp="ref" v="1" dr="H334" r="N334" sId="2"/>
    <undo index="0" exp="ref" v="1" dr="H334" r="L334" sId="2"/>
    <undo index="7" exp="ref" v="1" dr="H333" r="N333" sId="2"/>
    <undo index="0" exp="ref" v="1" dr="H333" r="N333" sId="2"/>
    <undo index="0" exp="ref" v="1" dr="H333" r="L333" sId="2"/>
    <undo index="7" exp="ref" v="1" dr="H332" r="N332" sId="2"/>
    <undo index="0" exp="ref" v="1" dr="H332" r="N332" sId="2"/>
    <undo index="0" exp="ref" v="1" dr="H332" r="L332" sId="2"/>
    <undo index="7" exp="ref" v="1" dr="H331" r="N331" sId="2"/>
    <undo index="0" exp="ref" v="1" dr="H331" r="N331" sId="2"/>
    <undo index="0" exp="ref" v="1" dr="H331" r="L331" sId="2"/>
    <undo index="7" exp="ref" v="1" dr="H330" r="N330" sId="2"/>
    <undo index="0" exp="ref" v="1" dr="H330" r="N330" sId="2"/>
    <undo index="0" exp="ref" v="1" dr="H330" r="L330" sId="2"/>
    <undo index="7" exp="ref" v="1" dr="H329" r="N329" sId="2"/>
    <undo index="0" exp="ref" v="1" dr="H329" r="N329" sId="2"/>
    <undo index="0" exp="ref" v="1" dr="H329" r="L329" sId="2"/>
    <undo index="7" exp="ref" v="1" dr="H328" r="N328" sId="2"/>
    <undo index="0" exp="ref" v="1" dr="H328" r="N328" sId="2"/>
    <undo index="0" exp="ref" v="1" dr="H328" r="L328" sId="2"/>
    <undo index="7" exp="ref" v="1" dr="H327" r="N327" sId="2"/>
    <undo index="0" exp="ref" v="1" dr="H327" r="N327" sId="2"/>
    <undo index="0" exp="ref" v="1" dr="H327" r="L327" sId="2"/>
    <undo index="7" exp="ref" v="1" dr="H326" r="N326" sId="2"/>
    <undo index="0" exp="ref" v="1" dr="H326" r="N326" sId="2"/>
    <undo index="0" exp="ref" v="1" dr="H326" r="L326" sId="2"/>
    <undo index="7" exp="ref" v="1" dr="H325" r="N325" sId="2"/>
    <undo index="0" exp="ref" v="1" dr="H325" r="N325" sId="2"/>
    <undo index="0" exp="ref" v="1" dr="H325" r="L325" sId="2"/>
    <undo index="7" exp="ref" v="1" dr="H324" r="N324" sId="2"/>
    <undo index="0" exp="ref" v="1" dr="H324" r="N324" sId="2"/>
    <undo index="0" exp="ref" v="1" dr="H324" r="L324" sId="2"/>
    <undo index="7" exp="ref" v="1" dr="H323" r="N323" sId="2"/>
    <undo index="0" exp="ref" v="1" dr="H323" r="N323" sId="2"/>
    <undo index="0" exp="ref" v="1" dr="H323" r="L323" sId="2"/>
    <undo index="7" exp="ref" v="1" dr="H322" r="N322" sId="2"/>
    <undo index="0" exp="ref" v="1" dr="H322" r="N322" sId="2"/>
    <undo index="0" exp="ref" v="1" dr="H322" r="L322" sId="2"/>
    <undo index="7" exp="ref" v="1" dr="H321" r="N321" sId="2"/>
    <undo index="0" exp="ref" v="1" dr="H321" r="N321" sId="2"/>
    <undo index="0" exp="ref" v="1" dr="H321" r="L321" sId="2"/>
    <undo index="7" exp="ref" v="1" dr="H320" r="N320" sId="2"/>
    <undo index="0" exp="ref" v="1" dr="H320" r="N320" sId="2"/>
    <undo index="0" exp="ref" v="1" dr="H320" r="L320" sId="2"/>
    <undo index="7" exp="ref" v="1" dr="H319" r="N319" sId="2"/>
    <undo index="0" exp="ref" v="1" dr="H319" r="N319" sId="2"/>
    <undo index="0" exp="ref" v="1" dr="H319" r="L319" sId="2"/>
    <undo index="7" exp="ref" v="1" dr="H318" r="N318" sId="2"/>
    <undo index="0" exp="ref" v="1" dr="H318" r="N318" sId="2"/>
    <undo index="0" exp="ref" v="1" dr="H318" r="L318" sId="2"/>
    <undo index="7" exp="ref" v="1" dr="H317" r="N317" sId="2"/>
    <undo index="0" exp="ref" v="1" dr="H317" r="N317" sId="2"/>
    <undo index="0" exp="ref" v="1" dr="H317" r="L317" sId="2"/>
    <undo index="7" exp="ref" v="1" dr="H316" r="N316" sId="2"/>
    <undo index="0" exp="ref" v="1" dr="H316" r="N316" sId="2"/>
    <undo index="0" exp="ref" v="1" dr="H316" r="L316" sId="2"/>
    <undo index="7" exp="ref" v="1" dr="H315" r="N315" sId="2"/>
    <undo index="0" exp="ref" v="1" dr="H315" r="N315" sId="2"/>
    <undo index="0" exp="ref" v="1" dr="H315" r="L315" sId="2"/>
    <undo index="7" exp="ref" v="1" dr="H314" r="N314" sId="2"/>
    <undo index="0" exp="ref" v="1" dr="H314" r="N314" sId="2"/>
    <undo index="0" exp="ref" v="1" dr="H314" r="L314" sId="2"/>
    <undo index="7" exp="ref" v="1" dr="H313" r="N313" sId="2"/>
    <undo index="0" exp="ref" v="1" dr="H313" r="N313" sId="2"/>
    <undo index="0" exp="ref" v="1" dr="H313" r="L313" sId="2"/>
    <undo index="7" exp="ref" v="1" dr="H312" r="N312" sId="2"/>
    <undo index="0" exp="ref" v="1" dr="H312" r="N312" sId="2"/>
    <undo index="0" exp="ref" v="1" dr="H312" r="L312" sId="2"/>
    <undo index="7" exp="ref" v="1" dr="H311" r="N311" sId="2"/>
    <undo index="0" exp="ref" v="1" dr="H311" r="N311" sId="2"/>
    <undo index="0" exp="ref" v="1" dr="H311" r="L311" sId="2"/>
    <undo index="7" exp="ref" v="1" dr="H310" r="N310" sId="2"/>
    <undo index="0" exp="ref" v="1" dr="H310" r="N310" sId="2"/>
    <undo index="0" exp="ref" v="1" dr="H310" r="L310" sId="2"/>
    <undo index="7" exp="ref" v="1" dr="H309" r="N309" sId="2"/>
    <undo index="0" exp="ref" v="1" dr="H309" r="N309" sId="2"/>
    <undo index="0" exp="ref" v="1" dr="H309" r="L309" sId="2"/>
    <undo index="7" exp="ref" v="1" dr="H308" r="N308" sId="2"/>
    <undo index="0" exp="ref" v="1" dr="H308" r="N308" sId="2"/>
    <undo index="0" exp="ref" v="1" dr="H308" r="L308" sId="2"/>
    <undo index="7" exp="ref" v="1" dr="H307" r="N307" sId="2"/>
    <undo index="0" exp="ref" v="1" dr="H307" r="N307" sId="2"/>
    <undo index="0" exp="ref" v="1" dr="H307" r="L307" sId="2"/>
    <undo index="7" exp="ref" v="1" dr="H306" r="N306" sId="2"/>
    <undo index="0" exp="ref" v="1" dr="H306" r="N306" sId="2"/>
    <undo index="0" exp="ref" v="1" dr="H306" r="L306" sId="2"/>
    <undo index="7" exp="ref" v="1" dr="H305" r="N305" sId="2"/>
    <undo index="0" exp="ref" v="1" dr="H305" r="N305" sId="2"/>
    <undo index="0" exp="ref" v="1" dr="H305" r="L305" sId="2"/>
    <undo index="7" exp="ref" v="1" dr="H304" r="N304" sId="2"/>
    <undo index="0" exp="ref" v="1" dr="H304" r="N304" sId="2"/>
    <undo index="0" exp="ref" v="1" dr="H304" r="L304" sId="2"/>
    <undo index="7" exp="ref" v="1" dr="H303" r="N303" sId="2"/>
    <undo index="0" exp="ref" v="1" dr="H303" r="N303" sId="2"/>
    <undo index="0" exp="ref" v="1" dr="H303" r="L303" sId="2"/>
    <undo index="7" exp="ref" v="1" dr="H302" r="N302" sId="2"/>
    <undo index="0" exp="ref" v="1" dr="H302" r="N302" sId="2"/>
    <undo index="0" exp="ref" v="1" dr="H302" r="L302" sId="2"/>
    <undo index="7" exp="ref" v="1" dr="H301" r="N301" sId="2"/>
    <undo index="0" exp="ref" v="1" dr="H301" r="N301" sId="2"/>
    <undo index="0" exp="ref" v="1" dr="H301" r="L301" sId="2"/>
    <undo index="7" exp="ref" v="1" dr="H300" r="N300" sId="2"/>
    <undo index="0" exp="ref" v="1" dr="H300" r="N300" sId="2"/>
    <undo index="0" exp="ref" v="1" dr="H300" r="L300" sId="2"/>
    <undo index="7" exp="ref" v="1" dr="H299" r="N299" sId="2"/>
    <undo index="0" exp="ref" v="1" dr="H299" r="N299" sId="2"/>
    <undo index="0" exp="ref" v="1" dr="H299" r="L299" sId="2"/>
    <undo index="7" exp="ref" v="1" dr="H298" r="N298" sId="2"/>
    <undo index="0" exp="ref" v="1" dr="H298" r="N298" sId="2"/>
    <undo index="0" exp="ref" v="1" dr="H298" r="L298" sId="2"/>
    <undo index="7" exp="ref" v="1" dr="H297" r="N297" sId="2"/>
    <undo index="0" exp="ref" v="1" dr="H297" r="N297" sId="2"/>
    <undo index="0" exp="ref" v="1" dr="H297" r="L297" sId="2"/>
    <undo index="7" exp="ref" v="1" dr="H296" r="N296" sId="2"/>
    <undo index="0" exp="ref" v="1" dr="H296" r="N296" sId="2"/>
    <undo index="0" exp="ref" v="1" dr="H296" r="L296" sId="2"/>
    <undo index="7" exp="ref" v="1" dr="H295" r="N295" sId="2"/>
    <undo index="0" exp="ref" v="1" dr="H295" r="N295" sId="2"/>
    <undo index="0" exp="ref" v="1" dr="H295" r="L295" sId="2"/>
    <undo index="7" exp="ref" v="1" dr="H294" r="N294" sId="2"/>
    <undo index="0" exp="ref" v="1" dr="H294" r="N294" sId="2"/>
    <undo index="0" exp="ref" v="1" dr="H294" r="L294" sId="2"/>
    <undo index="7" exp="ref" v="1" dr="H293" r="N293" sId="2"/>
    <undo index="0" exp="ref" v="1" dr="H293" r="N293" sId="2"/>
    <undo index="0" exp="ref" v="1" dr="H293" r="L293" sId="2"/>
    <undo index="7" exp="ref" v="1" dr="H292" r="N292" sId="2"/>
    <undo index="0" exp="ref" v="1" dr="H292" r="N292" sId="2"/>
    <undo index="0" exp="ref" v="1" dr="H292" r="L292" sId="2"/>
    <undo index="7" exp="ref" v="1" dr="H291" r="N291" sId="2"/>
    <undo index="0" exp="ref" v="1" dr="H291" r="N291" sId="2"/>
    <undo index="0" exp="ref" v="1" dr="H291" r="L291" sId="2"/>
    <undo index="7" exp="ref" v="1" dr="H290" r="N290" sId="2"/>
    <undo index="0" exp="ref" v="1" dr="H290" r="N290" sId="2"/>
    <undo index="0" exp="ref" v="1" dr="H290" r="L290" sId="2"/>
    <undo index="7" exp="ref" v="1" dr="H289" r="N289" sId="2"/>
    <undo index="0" exp="ref" v="1" dr="H289" r="N289" sId="2"/>
    <undo index="0" exp="ref" v="1" dr="H289" r="L289" sId="2"/>
    <undo index="7" exp="ref" v="1" dr="H288" r="N288" sId="2"/>
    <undo index="0" exp="ref" v="1" dr="H288" r="N288" sId="2"/>
    <undo index="0" exp="ref" v="1" dr="H288" r="L288" sId="2"/>
    <undo index="7" exp="ref" v="1" dr="H287" r="N287" sId="2"/>
    <undo index="0" exp="ref" v="1" dr="H287" r="N287" sId="2"/>
    <undo index="0" exp="ref" v="1" dr="H287" r="L287" sId="2"/>
    <undo index="7" exp="ref" v="1" dr="H286" r="N286" sId="2"/>
    <undo index="0" exp="ref" v="1" dr="H286" r="N286" sId="2"/>
    <undo index="0" exp="ref" v="1" dr="H286" r="L286" sId="2"/>
    <undo index="7" exp="ref" v="1" dr="H285" r="N285" sId="2"/>
    <undo index="0" exp="ref" v="1" dr="H285" r="N285" sId="2"/>
    <undo index="0" exp="ref" v="1" dr="H285" r="L285" sId="2"/>
    <undo index="7" exp="ref" v="1" dr="H284" r="N284" sId="2"/>
    <undo index="0" exp="ref" v="1" dr="H284" r="N284" sId="2"/>
    <undo index="0" exp="ref" v="1" dr="H284" r="L284" sId="2"/>
    <undo index="7" exp="ref" v="1" dr="H283" r="N283" sId="2"/>
    <undo index="0" exp="ref" v="1" dr="H283" r="N283" sId="2"/>
    <undo index="0" exp="ref" v="1" dr="H283" r="L283" sId="2"/>
    <undo index="7" exp="ref" v="1" dr="H282" r="N282" sId="2"/>
    <undo index="0" exp="ref" v="1" dr="H282" r="N282" sId="2"/>
    <undo index="0" exp="ref" v="1" dr="H282" r="L282" sId="2"/>
    <undo index="7" exp="ref" v="1" dr="H281" r="N281" sId="2"/>
    <undo index="0" exp="ref" v="1" dr="H281" r="N281" sId="2"/>
    <undo index="0" exp="ref" v="1" dr="H281" r="L281" sId="2"/>
    <undo index="7" exp="ref" v="1" dr="H280" r="N280" sId="2"/>
    <undo index="0" exp="ref" v="1" dr="H280" r="N280" sId="2"/>
    <undo index="0" exp="ref" v="1" dr="H280" r="L280" sId="2"/>
    <undo index="7" exp="ref" v="1" dr="H279" r="N279" sId="2"/>
    <undo index="0" exp="ref" v="1" dr="H279" r="N279" sId="2"/>
    <undo index="0" exp="ref" v="1" dr="H279" r="L279" sId="2"/>
    <undo index="7" exp="ref" v="1" dr="H278" r="N278" sId="2"/>
    <undo index="0" exp="ref" v="1" dr="H278" r="N278" sId="2"/>
    <undo index="0" exp="ref" v="1" dr="H278" r="L278" sId="2"/>
    <undo index="7" exp="ref" v="1" dr="H277" r="N277" sId="2"/>
    <undo index="0" exp="ref" v="1" dr="H277" r="N277" sId="2"/>
    <undo index="0" exp="ref" v="1" dr="H277" r="L277" sId="2"/>
    <undo index="7" exp="ref" v="1" dr="H276" r="N276" sId="2"/>
    <undo index="0" exp="ref" v="1" dr="H276" r="N276" sId="2"/>
    <undo index="0" exp="ref" v="1" dr="H276" r="L276" sId="2"/>
    <undo index="7" exp="ref" v="1" dr="H275" r="N275" sId="2"/>
    <undo index="0" exp="ref" v="1" dr="H275" r="N275" sId="2"/>
    <undo index="0" exp="ref" v="1" dr="H275" r="L275" sId="2"/>
    <undo index="7" exp="ref" v="1" dr="H274" r="N274" sId="2"/>
    <undo index="0" exp="ref" v="1" dr="H274" r="N274" sId="2"/>
    <undo index="0" exp="ref" v="1" dr="H274" r="L274" sId="2"/>
    <undo index="7" exp="ref" v="1" dr="H273" r="N273" sId="2"/>
    <undo index="0" exp="ref" v="1" dr="H273" r="N273" sId="2"/>
    <undo index="0" exp="ref" v="1" dr="H273" r="L273" sId="2"/>
    <undo index="7" exp="ref" v="1" dr="H272" r="N272" sId="2"/>
    <undo index="0" exp="ref" v="1" dr="H272" r="N272" sId="2"/>
    <undo index="0" exp="ref" v="1" dr="H272" r="L272" sId="2"/>
    <undo index="7" exp="ref" v="1" dr="H271" r="N271" sId="2"/>
    <undo index="0" exp="ref" v="1" dr="H271" r="N271" sId="2"/>
    <undo index="0" exp="ref" v="1" dr="H271" r="L271" sId="2"/>
    <undo index="7" exp="ref" v="1" dr="H270" r="N270" sId="2"/>
    <undo index="0" exp="ref" v="1" dr="H270" r="N270" sId="2"/>
    <undo index="0" exp="ref" v="1" dr="H270" r="L270" sId="2"/>
    <undo index="7" exp="ref" v="1" dr="H269" r="N269" sId="2"/>
    <undo index="0" exp="ref" v="1" dr="H269" r="N269" sId="2"/>
    <undo index="0" exp="ref" v="1" dr="H269" r="L269" sId="2"/>
    <undo index="7" exp="ref" v="1" dr="H268" r="N268" sId="2"/>
    <undo index="0" exp="ref" v="1" dr="H268" r="N268" sId="2"/>
    <undo index="0" exp="ref" v="1" dr="H268" r="L268" sId="2"/>
    <undo index="7" exp="ref" v="1" dr="H267" r="N267" sId="2"/>
    <undo index="0" exp="ref" v="1" dr="H267" r="N267" sId="2"/>
    <undo index="0" exp="ref" v="1" dr="H267" r="L267" sId="2"/>
    <undo index="7" exp="ref" v="1" dr="H266" r="N266" sId="2"/>
    <undo index="0" exp="ref" v="1" dr="H266" r="N266" sId="2"/>
    <undo index="0" exp="ref" v="1" dr="H266" r="L266" sId="2"/>
    <undo index="7" exp="ref" v="1" dr="H265" r="N265" sId="2"/>
    <undo index="0" exp="ref" v="1" dr="H265" r="N265" sId="2"/>
    <undo index="0" exp="ref" v="1" dr="H265" r="L265" sId="2"/>
    <undo index="7" exp="ref" v="1" dr="H264" r="N264" sId="2"/>
    <undo index="0" exp="ref" v="1" dr="H264" r="N264" sId="2"/>
    <undo index="0" exp="ref" v="1" dr="H264" r="L264" sId="2"/>
    <undo index="7" exp="ref" v="1" dr="H263" r="N263" sId="2"/>
    <undo index="0" exp="ref" v="1" dr="H263" r="N263" sId="2"/>
    <undo index="0" exp="ref" v="1" dr="H263" r="L263" sId="2"/>
    <undo index="7" exp="ref" v="1" dr="H262" r="N262" sId="2"/>
    <undo index="0" exp="ref" v="1" dr="H262" r="N262" sId="2"/>
    <undo index="0" exp="ref" v="1" dr="H262" r="L262" sId="2"/>
    <undo index="7" exp="ref" v="1" dr="H261" r="N261" sId="2"/>
    <undo index="0" exp="ref" v="1" dr="H261" r="N261" sId="2"/>
    <undo index="0" exp="ref" v="1" dr="H261" r="L261" sId="2"/>
    <undo index="7" exp="ref" v="1" dr="H260" r="N260" sId="2"/>
    <undo index="0" exp="ref" v="1" dr="H260" r="N260" sId="2"/>
    <undo index="0" exp="ref" v="1" dr="H260" r="L260" sId="2"/>
    <undo index="7" exp="ref" v="1" dr="H259" r="N259" sId="2"/>
    <undo index="0" exp="ref" v="1" dr="H259" r="N259" sId="2"/>
    <undo index="0" exp="ref" v="1" dr="H259" r="L259" sId="2"/>
    <undo index="7" exp="ref" v="1" dr="H258" r="N258" sId="2"/>
    <undo index="0" exp="ref" v="1" dr="H258" r="N258" sId="2"/>
    <undo index="0" exp="ref" v="1" dr="H258" r="L258" sId="2"/>
    <undo index="7" exp="ref" v="1" dr="H257" r="N257" sId="2"/>
    <undo index="0" exp="ref" v="1" dr="H257" r="N257" sId="2"/>
    <undo index="0" exp="ref" v="1" dr="H257" r="L257" sId="2"/>
    <undo index="7" exp="ref" v="1" dr="H256" r="N256" sId="2"/>
    <undo index="0" exp="ref" v="1" dr="H256" r="N256" sId="2"/>
    <undo index="0" exp="ref" v="1" dr="H256" r="L256" sId="2"/>
    <undo index="7" exp="ref" v="1" dr="H255" r="N255" sId="2"/>
    <undo index="0" exp="ref" v="1" dr="H255" r="N255" sId="2"/>
    <undo index="0" exp="ref" v="1" dr="H255" r="L255" sId="2"/>
    <undo index="7" exp="ref" v="1" dr="H254" r="N254" sId="2"/>
    <undo index="0" exp="ref" v="1" dr="H254" r="N254" sId="2"/>
    <undo index="0" exp="ref" v="1" dr="H254" r="L254" sId="2"/>
    <undo index="7" exp="ref" v="1" dr="H253" r="N253" sId="2"/>
    <undo index="0" exp="ref" v="1" dr="H253" r="N253" sId="2"/>
    <undo index="0" exp="ref" v="1" dr="H253" r="L253" sId="2"/>
    <undo index="7" exp="ref" v="1" dr="H252" r="N252" sId="2"/>
    <undo index="0" exp="ref" v="1" dr="H252" r="N252" sId="2"/>
    <undo index="0" exp="ref" v="1" dr="H252" r="L252" sId="2"/>
    <undo index="7" exp="ref" v="1" dr="H251" r="N251" sId="2"/>
    <undo index="0" exp="ref" v="1" dr="H251" r="N251" sId="2"/>
    <undo index="0" exp="ref" v="1" dr="H251" r="L251" sId="2"/>
    <undo index="7" exp="ref" v="1" dr="H250" r="N250" sId="2"/>
    <undo index="0" exp="ref" v="1" dr="H250" r="N250" sId="2"/>
    <undo index="0" exp="ref" v="1" dr="H250" r="L250" sId="2"/>
    <undo index="7" exp="ref" v="1" dr="H249" r="N249" sId="2"/>
    <undo index="0" exp="ref" v="1" dr="H249" r="N249" sId="2"/>
    <undo index="0" exp="ref" v="1" dr="H249" r="L249" sId="2"/>
    <undo index="7" exp="ref" v="1" dr="H248" r="N248" sId="2"/>
    <undo index="0" exp="ref" v="1" dr="H248" r="N248" sId="2"/>
    <undo index="0" exp="ref" v="1" dr="H248" r="L248" sId="2"/>
    <undo index="7" exp="ref" v="1" dr="H247" r="N247" sId="2"/>
    <undo index="0" exp="ref" v="1" dr="H247" r="N247" sId="2"/>
    <undo index="0" exp="ref" v="1" dr="H247" r="L247" sId="2"/>
    <undo index="7" exp="ref" v="1" dr="H246" r="N246" sId="2"/>
    <undo index="0" exp="ref" v="1" dr="H246" r="N246" sId="2"/>
    <undo index="0" exp="ref" v="1" dr="H246" r="L246" sId="2"/>
    <undo index="7" exp="ref" v="1" dr="H245" r="N245" sId="2"/>
    <undo index="0" exp="ref" v="1" dr="H245" r="N245" sId="2"/>
    <undo index="0" exp="ref" v="1" dr="H245" r="L245" sId="2"/>
    <undo index="7" exp="ref" v="1" dr="H244" r="N244" sId="2"/>
    <undo index="0" exp="ref" v="1" dr="H244" r="N244" sId="2"/>
    <undo index="0" exp="ref" v="1" dr="H244" r="L244" sId="2"/>
    <undo index="7" exp="ref" v="1" dr="H243" r="N243" sId="2"/>
    <undo index="0" exp="ref" v="1" dr="H243" r="N243" sId="2"/>
    <undo index="0" exp="ref" v="1" dr="H243" r="L243" sId="2"/>
    <undo index="7" exp="ref" v="1" dr="H242" r="N242" sId="2"/>
    <undo index="0" exp="ref" v="1" dr="H242" r="N242" sId="2"/>
    <undo index="0" exp="ref" v="1" dr="H242" r="L242" sId="2"/>
    <undo index="7" exp="ref" v="1" dr="H241" r="N241" sId="2"/>
    <undo index="0" exp="ref" v="1" dr="H241" r="N241" sId="2"/>
    <undo index="0" exp="ref" v="1" dr="H241" r="L241" sId="2"/>
    <undo index="7" exp="ref" v="1" dr="H240" r="N240" sId="2"/>
    <undo index="0" exp="ref" v="1" dr="H240" r="N240" sId="2"/>
    <undo index="0" exp="ref" v="1" dr="H240" r="L240" sId="2"/>
    <undo index="7" exp="ref" v="1" dr="H239" r="N239" sId="2"/>
    <undo index="0" exp="ref" v="1" dr="H239" r="N239" sId="2"/>
    <undo index="0" exp="ref" v="1" dr="H239" r="L239" sId="2"/>
    <undo index="7" exp="ref" v="1" dr="H238" r="N238" sId="2"/>
    <undo index="0" exp="ref" v="1" dr="H238" r="N238" sId="2"/>
    <undo index="0" exp="ref" v="1" dr="H238" r="L238" sId="2"/>
    <undo index="7" exp="ref" v="1" dr="H237" r="N237" sId="2"/>
    <undo index="0" exp="ref" v="1" dr="H237" r="N237" sId="2"/>
    <undo index="0" exp="ref" v="1" dr="H237" r="L237" sId="2"/>
    <undo index="7" exp="ref" v="1" dr="H236" r="N236" sId="2"/>
    <undo index="0" exp="ref" v="1" dr="H236" r="N236" sId="2"/>
    <undo index="0" exp="ref" v="1" dr="H236" r="L236" sId="2"/>
    <undo index="7" exp="ref" v="1" dr="H235" r="N235" sId="2"/>
    <undo index="0" exp="ref" v="1" dr="H235" r="N235" sId="2"/>
    <undo index="0" exp="ref" v="1" dr="H235" r="L235" sId="2"/>
    <undo index="7" exp="ref" v="1" dr="H234" r="N234" sId="2"/>
    <undo index="0" exp="ref" v="1" dr="H234" r="N234" sId="2"/>
    <undo index="0" exp="ref" v="1" dr="H234" r="L234" sId="2"/>
    <undo index="7" exp="ref" v="1" dr="H233" r="N233" sId="2"/>
    <undo index="0" exp="ref" v="1" dr="H233" r="N233" sId="2"/>
    <undo index="0" exp="ref" v="1" dr="H233" r="L233" sId="2"/>
    <undo index="7" exp="ref" v="1" dr="H232" r="N232" sId="2"/>
    <undo index="0" exp="ref" v="1" dr="H232" r="N232" sId="2"/>
    <undo index="0" exp="ref" v="1" dr="H232" r="L232" sId="2"/>
    <undo index="7" exp="ref" v="1" dr="H231" r="N231" sId="2"/>
    <undo index="0" exp="ref" v="1" dr="H231" r="N231" sId="2"/>
    <undo index="0" exp="ref" v="1" dr="H231" r="L231" sId="2"/>
    <undo index="7" exp="ref" v="1" dr="H230" r="N230" sId="2"/>
    <undo index="0" exp="ref" v="1" dr="H230" r="N230" sId="2"/>
    <undo index="0" exp="ref" v="1" dr="H230" r="L230" sId="2"/>
    <undo index="7" exp="ref" v="1" dr="H229" r="N229" sId="2"/>
    <undo index="0" exp="ref" v="1" dr="H229" r="N229" sId="2"/>
    <undo index="0" exp="ref" v="1" dr="H229" r="L229" sId="2"/>
    <undo index="7" exp="ref" v="1" dr="H228" r="N228" sId="2"/>
    <undo index="0" exp="ref" v="1" dr="H228" r="N228" sId="2"/>
    <undo index="0" exp="ref" v="1" dr="H228" r="L228" sId="2"/>
    <undo index="7" exp="ref" v="1" dr="H227" r="N227" sId="2"/>
    <undo index="0" exp="ref" v="1" dr="H227" r="N227" sId="2"/>
    <undo index="0" exp="ref" v="1" dr="H227" r="L227" sId="2"/>
    <undo index="7" exp="ref" v="1" dr="H226" r="N226" sId="2"/>
    <undo index="0" exp="ref" v="1" dr="H226" r="N226" sId="2"/>
    <undo index="0" exp="ref" v="1" dr="H226" r="L226" sId="2"/>
    <undo index="7" exp="ref" v="1" dr="H225" r="N225" sId="2"/>
    <undo index="0" exp="ref" v="1" dr="H225" r="N225" sId="2"/>
    <undo index="0" exp="ref" v="1" dr="H225" r="L225" sId="2"/>
    <undo index="7" exp="ref" v="1" dr="H224" r="N224" sId="2"/>
    <undo index="0" exp="ref" v="1" dr="H224" r="N224" sId="2"/>
    <undo index="0" exp="ref" v="1" dr="H224" r="L224" sId="2"/>
    <undo index="7" exp="ref" v="1" dr="H223" r="N223" sId="2"/>
    <undo index="0" exp="ref" v="1" dr="H223" r="N223" sId="2"/>
    <undo index="0" exp="ref" v="1" dr="H223" r="L223" sId="2"/>
    <undo index="7" exp="ref" v="1" dr="H222" r="N222" sId="2"/>
    <undo index="0" exp="ref" v="1" dr="H222" r="N222" sId="2"/>
    <undo index="0" exp="ref" v="1" dr="H222" r="L222" sId="2"/>
    <undo index="7" exp="ref" v="1" dr="H221" r="N221" sId="2"/>
    <undo index="0" exp="ref" v="1" dr="H221" r="N221" sId="2"/>
    <undo index="0" exp="ref" v="1" dr="H221" r="L221" sId="2"/>
    <undo index="7" exp="ref" v="1" dr="H220" r="N220" sId="2"/>
    <undo index="0" exp="ref" v="1" dr="H220" r="N220" sId="2"/>
    <undo index="0" exp="ref" v="1" dr="H220" r="L220" sId="2"/>
    <undo index="7" exp="ref" v="1" dr="H219" r="N219" sId="2"/>
    <undo index="0" exp="ref" v="1" dr="H219" r="N219" sId="2"/>
    <undo index="0" exp="ref" v="1" dr="H219" r="L219" sId="2"/>
    <undo index="7" exp="ref" v="1" dr="H218" r="N218" sId="2"/>
    <undo index="0" exp="ref" v="1" dr="H218" r="N218" sId="2"/>
    <undo index="0" exp="ref" v="1" dr="H218" r="L218" sId="2"/>
    <undo index="7" exp="ref" v="1" dr="H217" r="N217" sId="2"/>
    <undo index="0" exp="ref" v="1" dr="H217" r="N217" sId="2"/>
    <undo index="0" exp="ref" v="1" dr="H217" r="L217" sId="2"/>
    <undo index="7" exp="ref" v="1" dr="H216" r="N216" sId="2"/>
    <undo index="0" exp="ref" v="1" dr="H216" r="N216" sId="2"/>
    <undo index="0" exp="ref" v="1" dr="H216" r="L216" sId="2"/>
    <undo index="7" exp="ref" v="1" dr="H215" r="N215" sId="2"/>
    <undo index="0" exp="ref" v="1" dr="H215" r="N215" sId="2"/>
    <undo index="0" exp="ref" v="1" dr="H215" r="L215" sId="2"/>
    <undo index="7" exp="ref" v="1" dr="H214" r="N214" sId="2"/>
    <undo index="0" exp="ref" v="1" dr="H214" r="N214" sId="2"/>
    <undo index="0" exp="ref" v="1" dr="H214" r="L214" sId="2"/>
    <undo index="7" exp="ref" v="1" dr="H213" r="N213" sId="2"/>
    <undo index="0" exp="ref" v="1" dr="H213" r="N213" sId="2"/>
    <undo index="0" exp="ref" v="1" dr="H213" r="L213" sId="2"/>
    <undo index="7" exp="ref" v="1" dr="H212" r="N212" sId="2"/>
    <undo index="0" exp="ref" v="1" dr="H212" r="N212" sId="2"/>
    <undo index="0" exp="ref" v="1" dr="H212" r="L212" sId="2"/>
    <undo index="7" exp="ref" v="1" dr="H211" r="N211" sId="2"/>
    <undo index="0" exp="ref" v="1" dr="H211" r="N211" sId="2"/>
    <undo index="0" exp="ref" v="1" dr="H211" r="L211" sId="2"/>
    <undo index="7" exp="ref" v="1" dr="H210" r="N210" sId="2"/>
    <undo index="0" exp="ref" v="1" dr="H210" r="N210" sId="2"/>
    <undo index="0" exp="ref" v="1" dr="H210" r="L210" sId="2"/>
    <undo index="7" exp="ref" v="1" dr="H209" r="N209" sId="2"/>
    <undo index="0" exp="ref" v="1" dr="H209" r="N209" sId="2"/>
    <undo index="0" exp="ref" v="1" dr="H209" r="L209" sId="2"/>
    <undo index="7" exp="ref" v="1" dr="H208" r="N208" sId="2"/>
    <undo index="0" exp="ref" v="1" dr="H208" r="N208" sId="2"/>
    <undo index="0" exp="ref" v="1" dr="H208" r="L208" sId="2"/>
    <undo index="7" exp="ref" v="1" dr="H207" r="N207" sId="2"/>
    <undo index="0" exp="ref" v="1" dr="H207" r="N207" sId="2"/>
    <undo index="0" exp="ref" v="1" dr="H207" r="L207" sId="2"/>
    <undo index="7" exp="ref" v="1" dr="H206" r="N206" sId="2"/>
    <undo index="0" exp="ref" v="1" dr="H206" r="N206" sId="2"/>
    <undo index="0" exp="ref" v="1" dr="H206" r="L206" sId="2"/>
    <undo index="7" exp="ref" v="1" dr="H205" r="N205" sId="2"/>
    <undo index="0" exp="ref" v="1" dr="H205" r="N205" sId="2"/>
    <undo index="0" exp="ref" v="1" dr="H205" r="L205" sId="2"/>
    <undo index="7" exp="ref" v="1" dr="H204" r="N204" sId="2"/>
    <undo index="0" exp="ref" v="1" dr="H204" r="N204" sId="2"/>
    <undo index="0" exp="ref" v="1" dr="H204" r="L204" sId="2"/>
    <undo index="7" exp="ref" v="1" dr="H203" r="N203" sId="2"/>
    <undo index="0" exp="ref" v="1" dr="H203" r="N203" sId="2"/>
    <undo index="0" exp="ref" v="1" dr="H203" r="L203" sId="2"/>
    <undo index="7" exp="ref" v="1" dr="H202" r="N202" sId="2"/>
    <undo index="0" exp="ref" v="1" dr="H202" r="N202" sId="2"/>
    <undo index="0" exp="ref" v="1" dr="H202" r="L202" sId="2"/>
    <undo index="7" exp="ref" v="1" dr="H201" r="N201" sId="2"/>
    <undo index="0" exp="ref" v="1" dr="H201" r="N201" sId="2"/>
    <undo index="0" exp="ref" v="1" dr="H201" r="L201" sId="2"/>
    <undo index="7" exp="ref" v="1" dr="H200" r="N200" sId="2"/>
    <undo index="0" exp="ref" v="1" dr="H200" r="N200" sId="2"/>
    <undo index="0" exp="ref" v="1" dr="H200" r="L200" sId="2"/>
    <undo index="7" exp="ref" v="1" dr="H199" r="N199" sId="2"/>
    <undo index="0" exp="ref" v="1" dr="H199" r="N199" sId="2"/>
    <undo index="0" exp="ref" v="1" dr="H199" r="L199" sId="2"/>
    <undo index="7" exp="ref" v="1" dr="H198" r="N198" sId="2"/>
    <undo index="0" exp="ref" v="1" dr="H198" r="N198" sId="2"/>
    <undo index="0" exp="ref" v="1" dr="H198" r="L198" sId="2"/>
    <undo index="7" exp="ref" v="1" dr="H197" r="N197" sId="2"/>
    <undo index="0" exp="ref" v="1" dr="H197" r="N197" sId="2"/>
    <undo index="0" exp="ref" v="1" dr="H197" r="L197" sId="2"/>
    <undo index="7" exp="ref" v="1" dr="H196" r="N196" sId="2"/>
    <undo index="0" exp="ref" v="1" dr="H196" r="N196" sId="2"/>
    <undo index="0" exp="ref" v="1" dr="H196" r="L196" sId="2"/>
    <undo index="7" exp="ref" v="1" dr="H195" r="N195" sId="2"/>
    <undo index="0" exp="ref" v="1" dr="H195" r="N195" sId="2"/>
    <undo index="0" exp="ref" v="1" dr="H195" r="L195" sId="2"/>
    <undo index="7" exp="ref" v="1" dr="H194" r="N194" sId="2"/>
    <undo index="0" exp="ref" v="1" dr="H194" r="N194" sId="2"/>
    <undo index="0" exp="ref" v="1" dr="H194" r="L194" sId="2"/>
    <undo index="7" exp="ref" v="1" dr="H193" r="N193" sId="2"/>
    <undo index="0" exp="ref" v="1" dr="H193" r="N193" sId="2"/>
    <undo index="0" exp="ref" v="1" dr="H193" r="L193" sId="2"/>
    <undo index="7" exp="ref" v="1" dr="H192" r="N192" sId="2"/>
    <undo index="0" exp="ref" v="1" dr="H192" r="N192" sId="2"/>
    <undo index="0" exp="ref" v="1" dr="H192" r="L192" sId="2"/>
    <undo index="7" exp="ref" v="1" dr="H191" r="N191" sId="2"/>
    <undo index="0" exp="ref" v="1" dr="H191" r="N191" sId="2"/>
    <undo index="0" exp="ref" v="1" dr="H191" r="L191" sId="2"/>
    <undo index="7" exp="ref" v="1" dr="H190" r="N190" sId="2"/>
    <undo index="0" exp="ref" v="1" dr="H190" r="N190" sId="2"/>
    <undo index="0" exp="ref" v="1" dr="H190" r="L190" sId="2"/>
    <undo index="7" exp="ref" v="1" dr="H189" r="N189" sId="2"/>
    <undo index="0" exp="ref" v="1" dr="H189" r="N189" sId="2"/>
    <undo index="0" exp="ref" v="1" dr="H189" r="L189" sId="2"/>
    <undo index="7" exp="ref" v="1" dr="H188" r="N188" sId="2"/>
    <undo index="0" exp="ref" v="1" dr="H188" r="N188" sId="2"/>
    <undo index="0" exp="ref" v="1" dr="H188" r="L188" sId="2"/>
    <undo index="7" exp="ref" v="1" dr="H187" r="N187" sId="2"/>
    <undo index="0" exp="ref" v="1" dr="H187" r="N187" sId="2"/>
    <undo index="0" exp="ref" v="1" dr="H187" r="L187" sId="2"/>
    <undo index="7" exp="ref" v="1" dr="H186" r="N186" sId="2"/>
    <undo index="0" exp="ref" v="1" dr="H186" r="N186" sId="2"/>
    <undo index="0" exp="ref" v="1" dr="H186" r="L186" sId="2"/>
    <undo index="7" exp="ref" v="1" dr="H185" r="N185" sId="2"/>
    <undo index="0" exp="ref" v="1" dr="H185" r="N185" sId="2"/>
    <undo index="0" exp="ref" v="1" dr="H185" r="L185" sId="2"/>
    <undo index="7" exp="ref" v="1" dr="H184" r="N184" sId="2"/>
    <undo index="0" exp="ref" v="1" dr="H184" r="N184" sId="2"/>
    <undo index="0" exp="ref" v="1" dr="H184" r="L184" sId="2"/>
    <undo index="7" exp="ref" v="1" dr="H183" r="N183" sId="2"/>
    <undo index="0" exp="ref" v="1" dr="H183" r="N183" sId="2"/>
    <undo index="0" exp="ref" v="1" dr="H183" r="L183" sId="2"/>
    <undo index="7" exp="ref" v="1" dr="H182" r="N182" sId="2"/>
    <undo index="0" exp="ref" v="1" dr="H182" r="N182" sId="2"/>
    <undo index="0" exp="ref" v="1" dr="H182" r="L182" sId="2"/>
    <undo index="7" exp="ref" v="1" dr="H181" r="N181" sId="2"/>
    <undo index="0" exp="ref" v="1" dr="H181" r="N181" sId="2"/>
    <undo index="0" exp="ref" v="1" dr="H181" r="L181" sId="2"/>
    <undo index="7" exp="ref" v="1" dr="H180" r="N180" sId="2"/>
    <undo index="0" exp="ref" v="1" dr="H180" r="N180" sId="2"/>
    <undo index="0" exp="ref" v="1" dr="H180" r="L180" sId="2"/>
    <undo index="7" exp="ref" v="1" dr="H179" r="N179" sId="2"/>
    <undo index="0" exp="ref" v="1" dr="H179" r="N179" sId="2"/>
    <undo index="0" exp="ref" v="1" dr="H179" r="L179" sId="2"/>
    <undo index="7" exp="ref" v="1" dr="H178" r="N178" sId="2"/>
    <undo index="0" exp="ref" v="1" dr="H178" r="N178" sId="2"/>
    <undo index="0" exp="ref" v="1" dr="H178" r="L178" sId="2"/>
    <undo index="7" exp="ref" v="1" dr="H177" r="N177" sId="2"/>
    <undo index="0" exp="ref" v="1" dr="H177" r="N177" sId="2"/>
    <undo index="0" exp="ref" v="1" dr="H177" r="L177" sId="2"/>
    <undo index="7" exp="ref" v="1" dr="H176" r="N176" sId="2"/>
    <undo index="0" exp="ref" v="1" dr="H176" r="N176" sId="2"/>
    <undo index="0" exp="ref" v="1" dr="H176" r="L176" sId="2"/>
    <undo index="7" exp="ref" v="1" dr="H175" r="N175" sId="2"/>
    <undo index="0" exp="ref" v="1" dr="H175" r="N175" sId="2"/>
    <undo index="0" exp="ref" v="1" dr="H175" r="L175" sId="2"/>
    <undo index="7" exp="ref" v="1" dr="H174" r="N174" sId="2"/>
    <undo index="0" exp="ref" v="1" dr="H174" r="N174" sId="2"/>
    <undo index="0" exp="ref" v="1" dr="H174" r="L174" sId="2"/>
    <undo index="7" exp="ref" v="1" dr="H173" r="N173" sId="2"/>
    <undo index="0" exp="ref" v="1" dr="H173" r="N173" sId="2"/>
    <undo index="0" exp="ref" v="1" dr="H173" r="L173" sId="2"/>
    <undo index="7" exp="ref" v="1" dr="H172" r="N172" sId="2"/>
    <undo index="0" exp="ref" v="1" dr="H172" r="N172" sId="2"/>
    <undo index="0" exp="ref" v="1" dr="H172" r="L172" sId="2"/>
    <undo index="7" exp="ref" v="1" dr="H171" r="N171" sId="2"/>
    <undo index="0" exp="ref" v="1" dr="H171" r="N171" sId="2"/>
    <undo index="0" exp="ref" v="1" dr="H171" r="L171" sId="2"/>
    <undo index="7" exp="ref" v="1" dr="H170" r="N170" sId="2"/>
    <undo index="0" exp="ref" v="1" dr="H170" r="N170" sId="2"/>
    <undo index="0" exp="ref" v="1" dr="H170" r="L170" sId="2"/>
    <undo index="7" exp="ref" v="1" dr="H169" r="N169" sId="2"/>
    <undo index="0" exp="ref" v="1" dr="H169" r="N169" sId="2"/>
    <undo index="0" exp="ref" v="1" dr="H169" r="L169" sId="2"/>
    <undo index="7" exp="ref" v="1" dr="H168" r="N168" sId="2"/>
    <undo index="0" exp="ref" v="1" dr="H168" r="N168" sId="2"/>
    <undo index="0" exp="ref" v="1" dr="H168" r="L168" sId="2"/>
    <undo index="7" exp="ref" v="1" dr="H167" r="N167" sId="2"/>
    <undo index="0" exp="ref" v="1" dr="H167" r="N167" sId="2"/>
    <undo index="0" exp="ref" v="1" dr="H167" r="L167" sId="2"/>
    <undo index="7" exp="ref" v="1" dr="H166" r="N166" sId="2"/>
    <undo index="0" exp="ref" v="1" dr="H166" r="N166" sId="2"/>
    <undo index="0" exp="ref" v="1" dr="H166" r="L166" sId="2"/>
    <undo index="7" exp="ref" v="1" dr="H165" r="N165" sId="2"/>
    <undo index="0" exp="ref" v="1" dr="H165" r="N165" sId="2"/>
    <undo index="0" exp="ref" v="1" dr="H165" r="L165" sId="2"/>
    <undo index="7" exp="ref" v="1" dr="H164" r="N164" sId="2"/>
    <undo index="0" exp="ref" v="1" dr="H164" r="N164" sId="2"/>
    <undo index="0" exp="ref" v="1" dr="H164" r="L164" sId="2"/>
    <undo index="7" exp="ref" v="1" dr="H163" r="N163" sId="2"/>
    <undo index="0" exp="ref" v="1" dr="H163" r="N163" sId="2"/>
    <undo index="7" exp="ref" v="1" dr="H162" r="N162" sId="2"/>
    <undo index="0" exp="ref" v="1" dr="H162" r="N162" sId="2"/>
    <undo index="0" exp="ref" v="1" dr="H162" r="L162" sId="2"/>
    <undo index="7" exp="ref" v="1" dr="H161" r="N161" sId="2"/>
    <undo index="0" exp="ref" v="1" dr="H161" r="N161" sId="2"/>
    <undo index="0" exp="ref" v="1" dr="H161" r="L161" sId="2"/>
    <undo index="7" exp="ref" v="1" dr="H160" r="N160" sId="2"/>
    <undo index="0" exp="ref" v="1" dr="H160" r="N160" sId="2"/>
    <undo index="0" exp="ref" v="1" dr="H160" r="L160" sId="2"/>
    <undo index="7" exp="ref" v="1" dr="H159" r="N159" sId="2"/>
    <undo index="0" exp="ref" v="1" dr="H159" r="N159" sId="2"/>
    <undo index="0" exp="ref" v="1" dr="H159" r="L159" sId="2"/>
    <undo index="7" exp="ref" v="1" dr="H158" r="N158" sId="2"/>
    <undo index="0" exp="ref" v="1" dr="H158" r="N158" sId="2"/>
    <undo index="0" exp="ref" v="1" dr="H158" r="L158" sId="2"/>
    <undo index="7" exp="ref" v="1" dr="H157" r="N157" sId="2"/>
    <undo index="0" exp="ref" v="1" dr="H157" r="N157" sId="2"/>
    <undo index="0" exp="ref" v="1" dr="H157" r="L157" sId="2"/>
    <undo index="7" exp="ref" v="1" dr="H156" r="N156" sId="2"/>
    <undo index="0" exp="ref" v="1" dr="H156" r="N156" sId="2"/>
    <undo index="0" exp="ref" v="1" dr="H156" r="L156" sId="2"/>
    <undo index="7" exp="ref" v="1" dr="H155" r="N155" sId="2"/>
    <undo index="0" exp="ref" v="1" dr="H155" r="N155" sId="2"/>
    <undo index="0" exp="ref" v="1" dr="H155" r="L155" sId="2"/>
    <undo index="7" exp="ref" v="1" dr="H154" r="N154" sId="2"/>
    <undo index="0" exp="ref" v="1" dr="H154" r="N154" sId="2"/>
    <undo index="0" exp="ref" v="1" dr="H154" r="L154" sId="2"/>
    <undo index="7" exp="ref" v="1" dr="H153" r="N153" sId="2"/>
    <undo index="0" exp="ref" v="1" dr="H153" r="N153" sId="2"/>
    <undo index="0" exp="ref" v="1" dr="H153" r="L153" sId="2"/>
    <undo index="7" exp="ref" v="1" dr="H152" r="N152" sId="2"/>
    <undo index="0" exp="ref" v="1" dr="H152" r="N152" sId="2"/>
    <undo index="0" exp="ref" v="1" dr="H152" r="L152" sId="2"/>
    <undo index="7" exp="ref" v="1" dr="H151" r="N151" sId="2"/>
    <undo index="0" exp="ref" v="1" dr="H151" r="N151" sId="2"/>
    <undo index="0" exp="ref" v="1" dr="H151" r="L151" sId="2"/>
    <undo index="7" exp="ref" v="1" dr="H150" r="N150" sId="2"/>
    <undo index="0" exp="ref" v="1" dr="H150" r="N150" sId="2"/>
    <undo index="0" exp="ref" v="1" dr="H150" r="L150" sId="2"/>
    <undo index="7" exp="ref" v="1" dr="H149" r="N149" sId="2"/>
    <undo index="0" exp="ref" v="1" dr="H149" r="N149" sId="2"/>
    <undo index="0" exp="ref" v="1" dr="H149" r="L149" sId="2"/>
    <undo index="7" exp="ref" v="1" dr="H148" r="N148" sId="2"/>
    <undo index="0" exp="ref" v="1" dr="H148" r="N148" sId="2"/>
    <undo index="0" exp="ref" v="1" dr="H148" r="L148" sId="2"/>
    <undo index="7" exp="ref" v="1" dr="H147" r="N147" sId="2"/>
    <undo index="0" exp="ref" v="1" dr="H147" r="N147" sId="2"/>
    <undo index="0" exp="ref" v="1" dr="H147" r="L147" sId="2"/>
    <undo index="7" exp="ref" v="1" dr="H146" r="N146" sId="2"/>
    <undo index="0" exp="ref" v="1" dr="H146" r="N146" sId="2"/>
    <undo index="0" exp="ref" v="1" dr="H146" r="L146" sId="2"/>
    <undo index="7" exp="ref" v="1" dr="H145" r="N145" sId="2"/>
    <undo index="0" exp="ref" v="1" dr="H145" r="N145" sId="2"/>
    <undo index="0" exp="ref" v="1" dr="H145" r="L145" sId="2"/>
    <undo index="7" exp="ref" v="1" dr="H144" r="N144" sId="2"/>
    <undo index="0" exp="ref" v="1" dr="H144" r="N144" sId="2"/>
    <undo index="0" exp="ref" v="1" dr="H144" r="L144" sId="2"/>
    <undo index="7" exp="ref" v="1" dr="H143" r="N143" sId="2"/>
    <undo index="0" exp="ref" v="1" dr="H143" r="N143" sId="2"/>
    <undo index="0" exp="ref" v="1" dr="H143" r="L143" sId="2"/>
    <undo index="7" exp="ref" v="1" dr="H142" r="N142" sId="2"/>
    <undo index="0" exp="ref" v="1" dr="H142" r="N142" sId="2"/>
    <undo index="0" exp="ref" v="1" dr="H142" r="L142" sId="2"/>
    <undo index="7" exp="ref" v="1" dr="H141" r="N141" sId="2"/>
    <undo index="0" exp="ref" v="1" dr="H141" r="N141" sId="2"/>
    <undo index="0" exp="ref" v="1" dr="H141" r="L141" sId="2"/>
    <undo index="7" exp="ref" v="1" dr="H140" r="N140" sId="2"/>
    <undo index="0" exp="ref" v="1" dr="H140" r="N140" sId="2"/>
    <undo index="0" exp="ref" v="1" dr="H140" r="L140" sId="2"/>
    <undo index="7" exp="ref" v="1" dr="H139" r="N139" sId="2"/>
    <undo index="0" exp="ref" v="1" dr="H139" r="N139" sId="2"/>
    <undo index="0" exp="ref" v="1" dr="H139" r="L139" sId="2"/>
    <undo index="7" exp="ref" v="1" dr="H138" r="N138" sId="2"/>
    <undo index="0" exp="ref" v="1" dr="H138" r="N138" sId="2"/>
    <undo index="0" exp="ref" v="1" dr="H138" r="L138" sId="2"/>
    <undo index="7" exp="ref" v="1" dr="H137" r="N137" sId="2"/>
    <undo index="0" exp="ref" v="1" dr="H137" r="N137" sId="2"/>
    <undo index="0" exp="ref" v="1" dr="H137" r="L137" sId="2"/>
    <undo index="7" exp="ref" v="1" dr="H136" r="N136" sId="2"/>
    <undo index="0" exp="ref" v="1" dr="H136" r="N136" sId="2"/>
    <undo index="0" exp="ref" v="1" dr="H136" r="L136" sId="2"/>
    <undo index="7" exp="ref" v="1" dr="H135" r="N135" sId="2"/>
    <undo index="0" exp="ref" v="1" dr="H135" r="N135" sId="2"/>
    <undo index="0" exp="ref" v="1" dr="H135" r="L135" sId="2"/>
    <undo index="7" exp="ref" v="1" dr="H134" r="N134" sId="2"/>
    <undo index="0" exp="ref" v="1" dr="H134" r="N134" sId="2"/>
    <undo index="0" exp="ref" v="1" dr="H134" r="L134" sId="2"/>
    <undo index="7" exp="ref" v="1" dr="H133" r="N133" sId="2"/>
    <undo index="0" exp="ref" v="1" dr="H133" r="N133" sId="2"/>
    <undo index="0" exp="ref" v="1" dr="H133" r="L133" sId="2"/>
    <undo index="7" exp="ref" v="1" dr="H132" r="N132" sId="2"/>
    <undo index="0" exp="ref" v="1" dr="H132" r="N132" sId="2"/>
    <undo index="0" exp="ref" v="1" dr="H132" r="L132" sId="2"/>
    <undo index="7" exp="ref" v="1" dr="H131" r="N131" sId="2"/>
    <undo index="0" exp="ref" v="1" dr="H131" r="N131" sId="2"/>
    <undo index="0" exp="ref" v="1" dr="H131" r="L131" sId="2"/>
    <undo index="7" exp="ref" v="1" dr="H130" r="N130" sId="2"/>
    <undo index="0" exp="ref" v="1" dr="H130" r="N130" sId="2"/>
    <undo index="0" exp="ref" v="1" dr="H130" r="L130" sId="2"/>
    <undo index="7" exp="ref" v="1" dr="H129" r="N129" sId="2"/>
    <undo index="0" exp="ref" v="1" dr="H129" r="N129" sId="2"/>
    <undo index="0" exp="ref" v="1" dr="H129" r="L129" sId="2"/>
    <undo index="7" exp="ref" v="1" dr="H128" r="N128" sId="2"/>
    <undo index="0" exp="ref" v="1" dr="H128" r="N128" sId="2"/>
    <undo index="0" exp="ref" v="1" dr="H128" r="L128" sId="2"/>
    <undo index="7" exp="ref" v="1" dr="H127" r="N127" sId="2"/>
    <undo index="0" exp="ref" v="1" dr="H127" r="N127" sId="2"/>
    <undo index="0" exp="ref" v="1" dr="H127" r="L127" sId="2"/>
    <undo index="7" exp="ref" v="1" dr="H126" r="N126" sId="2"/>
    <undo index="0" exp="ref" v="1" dr="H126" r="N126" sId="2"/>
    <undo index="0" exp="ref" v="1" dr="H126" r="L126" sId="2"/>
    <undo index="7" exp="ref" v="1" dr="H125" r="N125" sId="2"/>
    <undo index="0" exp="ref" v="1" dr="H125" r="N125" sId="2"/>
    <undo index="0" exp="ref" v="1" dr="H125" r="L125" sId="2"/>
    <undo index="7" exp="ref" v="1" dr="H124" r="N124" sId="2"/>
    <undo index="0" exp="ref" v="1" dr="H124" r="N124" sId="2"/>
    <undo index="0" exp="ref" v="1" dr="H124" r="L124" sId="2"/>
    <undo index="7" exp="ref" v="1" dr="H123" r="N123" sId="2"/>
    <undo index="0" exp="ref" v="1" dr="H123" r="N123" sId="2"/>
    <undo index="0" exp="ref" v="1" dr="H123" r="L123" sId="2"/>
    <undo index="7" exp="ref" v="1" dr="H122" r="N122" sId="2"/>
    <undo index="0" exp="ref" v="1" dr="H122" r="N122" sId="2"/>
    <undo index="0" exp="ref" v="1" dr="H122" r="L122" sId="2"/>
    <undo index="7" exp="ref" v="1" dr="H121" r="N121" sId="2"/>
    <undo index="0" exp="ref" v="1" dr="H121" r="N121" sId="2"/>
    <undo index="0" exp="ref" v="1" dr="H121" r="L121" sId="2"/>
    <undo index="7" exp="ref" v="1" dr="H120" r="N120" sId="2"/>
    <undo index="0" exp="ref" v="1" dr="H120" r="N120" sId="2"/>
    <undo index="0" exp="ref" v="1" dr="H120" r="L120" sId="2"/>
    <undo index="7" exp="ref" v="1" dr="H119" r="N119" sId="2"/>
    <undo index="0" exp="ref" v="1" dr="H119" r="N119" sId="2"/>
    <undo index="0" exp="ref" v="1" dr="H119" r="L119" sId="2"/>
    <undo index="7" exp="ref" v="1" dr="H118" r="N118" sId="2"/>
    <undo index="0" exp="ref" v="1" dr="H118" r="N118" sId="2"/>
    <undo index="0" exp="ref" v="1" dr="H118" r="L118" sId="2"/>
    <undo index="7" exp="ref" v="1" dr="H117" r="N117" sId="2"/>
    <undo index="0" exp="ref" v="1" dr="H117" r="N117" sId="2"/>
    <undo index="0" exp="ref" v="1" dr="H117" r="L117" sId="2"/>
    <undo index="7" exp="ref" v="1" dr="H116" r="N116" sId="2"/>
    <undo index="0" exp="ref" v="1" dr="H116" r="N116" sId="2"/>
    <undo index="0" exp="ref" v="1" dr="H116" r="L116" sId="2"/>
    <undo index="7" exp="ref" v="1" dr="H115" r="N115" sId="2"/>
    <undo index="0" exp="ref" v="1" dr="H115" r="N115" sId="2"/>
    <undo index="0" exp="ref" v="1" dr="H115" r="L115" sId="2"/>
    <undo index="7" exp="ref" v="1" dr="H114" r="N114" sId="2"/>
    <undo index="0" exp="ref" v="1" dr="H114" r="N114" sId="2"/>
    <undo index="0" exp="ref" v="1" dr="H114" r="L114" sId="2"/>
    <undo index="7" exp="ref" v="1" dr="H113" r="N113" sId="2"/>
    <undo index="0" exp="ref" v="1" dr="H113" r="N113" sId="2"/>
    <undo index="0" exp="ref" v="1" dr="H113" r="L113" sId="2"/>
    <undo index="7" exp="ref" v="1" dr="H112" r="N112" sId="2"/>
    <undo index="0" exp="ref" v="1" dr="H112" r="N112" sId="2"/>
    <undo index="0" exp="ref" v="1" dr="H112" r="L112" sId="2"/>
    <undo index="7" exp="ref" v="1" dr="H111" r="N111" sId="2"/>
    <undo index="0" exp="ref" v="1" dr="H111" r="N111" sId="2"/>
    <undo index="0" exp="ref" v="1" dr="H111" r="L111" sId="2"/>
    <undo index="7" exp="ref" v="1" dr="H110" r="N110" sId="2"/>
    <undo index="0" exp="ref" v="1" dr="H110" r="N110" sId="2"/>
    <undo index="0" exp="ref" v="1" dr="H110" r="L110" sId="2"/>
    <undo index="7" exp="ref" v="1" dr="H109" r="N109" sId="2"/>
    <undo index="0" exp="ref" v="1" dr="H109" r="N109" sId="2"/>
    <undo index="0" exp="ref" v="1" dr="H109" r="L109" sId="2"/>
    <undo index="7" exp="ref" v="1" dr="H108" r="N108" sId="2"/>
    <undo index="0" exp="ref" v="1" dr="H108" r="N108" sId="2"/>
    <undo index="0" exp="ref" v="1" dr="H108" r="L108" sId="2"/>
    <undo index="7" exp="ref" v="1" dr="H107" r="N107" sId="2"/>
    <undo index="0" exp="ref" v="1" dr="H107" r="N107" sId="2"/>
    <undo index="0" exp="ref" v="1" dr="H107" r="L107" sId="2"/>
    <undo index="7" exp="ref" v="1" dr="H106" r="N106" sId="2"/>
    <undo index="0" exp="ref" v="1" dr="H106" r="N106" sId="2"/>
    <undo index="0" exp="ref" v="1" dr="H106" r="L106" sId="2"/>
    <undo index="7" exp="ref" v="1" dr="H105" r="N105" sId="2"/>
    <undo index="0" exp="ref" v="1" dr="H105" r="N105" sId="2"/>
    <undo index="0" exp="ref" v="1" dr="H105" r="L105" sId="2"/>
    <undo index="7" exp="ref" v="1" dr="H104" r="N104" sId="2"/>
    <undo index="0" exp="ref" v="1" dr="H104" r="N104" sId="2"/>
    <undo index="0" exp="ref" v="1" dr="H104" r="L104" sId="2"/>
    <undo index="7" exp="ref" v="1" dr="H103" r="N103" sId="2"/>
    <undo index="0" exp="ref" v="1" dr="H103" r="N103" sId="2"/>
    <undo index="0" exp="ref" v="1" dr="H103" r="L103" sId="2"/>
    <undo index="7" exp="ref" v="1" dr="H102" r="N102" sId="2"/>
    <undo index="0" exp="ref" v="1" dr="H102" r="N102" sId="2"/>
    <undo index="7" exp="ref" v="1" dr="H101" r="N101" sId="2"/>
    <undo index="0" exp="ref" v="1" dr="H101" r="N101" sId="2"/>
    <undo index="0" exp="ref" v="1" dr="H101" r="L101" sId="2"/>
    <undo index="7" exp="ref" v="1" dr="H100" r="N100" sId="2"/>
    <undo index="0" exp="ref" v="1" dr="H100" r="N100" sId="2"/>
    <undo index="0" exp="ref" v="1" dr="H100" r="L100" sId="2"/>
    <undo index="7" exp="ref" v="1" dr="H99" r="N99" sId="2"/>
    <undo index="0" exp="ref" v="1" dr="H99" r="N99" sId="2"/>
    <undo index="0" exp="ref" v="1" dr="H99" r="L99" sId="2"/>
    <undo index="7" exp="ref" v="1" dr="H98" r="N98" sId="2"/>
    <undo index="0" exp="ref" v="1" dr="H98" r="N98" sId="2"/>
    <undo index="0" exp="ref" v="1" dr="H98" r="L98" sId="2"/>
    <undo index="7" exp="ref" v="1" dr="H97" r="N97" sId="2"/>
    <undo index="0" exp="ref" v="1" dr="H97" r="N97" sId="2"/>
    <undo index="0" exp="ref" v="1" dr="H97" r="L97" sId="2"/>
    <undo index="7" exp="ref" v="1" dr="H96" r="N96" sId="2"/>
    <undo index="0" exp="ref" v="1" dr="H96" r="N96" sId="2"/>
    <undo index="0" exp="ref" v="1" dr="H96" r="L96" sId="2"/>
    <undo index="7" exp="ref" v="1" dr="H95" r="N95" sId="2"/>
    <undo index="0" exp="ref" v="1" dr="H95" r="N95" sId="2"/>
    <undo index="0" exp="ref" v="1" dr="H95" r="L95" sId="2"/>
    <undo index="7" exp="ref" v="1" dr="H94" r="N94" sId="2"/>
    <undo index="0" exp="ref" v="1" dr="H94" r="N94" sId="2"/>
    <undo index="0" exp="ref" v="1" dr="H94" r="L94" sId="2"/>
    <undo index="7" exp="ref" v="1" dr="H93" r="N93" sId="2"/>
    <undo index="0" exp="ref" v="1" dr="H93" r="N93" sId="2"/>
    <undo index="0" exp="ref" v="1" dr="H93" r="L93" sId="2"/>
    <undo index="7" exp="ref" v="1" dr="H92" r="N92" sId="2"/>
    <undo index="0" exp="ref" v="1" dr="H92" r="N92" sId="2"/>
    <undo index="0" exp="ref" v="1" dr="H92" r="L92" sId="2"/>
    <undo index="7" exp="ref" v="1" dr="H91" r="N91" sId="2"/>
    <undo index="0" exp="ref" v="1" dr="H91" r="N91" sId="2"/>
    <undo index="0" exp="ref" v="1" dr="H91" r="L91" sId="2"/>
    <undo index="7" exp="ref" v="1" dr="H90" r="N90" sId="2"/>
    <undo index="0" exp="ref" v="1" dr="H90" r="N90" sId="2"/>
    <undo index="0" exp="ref" v="1" dr="H90" r="L90" sId="2"/>
    <undo index="7" exp="ref" v="1" dr="H89" r="N89" sId="2"/>
    <undo index="0" exp="ref" v="1" dr="H89" r="N89" sId="2"/>
    <undo index="0" exp="ref" v="1" dr="H89" r="L89" sId="2"/>
    <undo index="7" exp="ref" v="1" dr="H88" r="N88" sId="2"/>
    <undo index="0" exp="ref" v="1" dr="H88" r="N88" sId="2"/>
    <undo index="0" exp="ref" v="1" dr="H88" r="L88" sId="2"/>
    <undo index="7" exp="ref" v="1" dr="H87" r="N87" sId="2"/>
    <undo index="0" exp="ref" v="1" dr="H87" r="N87" sId="2"/>
    <undo index="0" exp="ref" v="1" dr="H87" r="L87" sId="2"/>
    <undo index="7" exp="ref" v="1" dr="H86" r="N86" sId="2"/>
    <undo index="0" exp="ref" v="1" dr="H86" r="N86" sId="2"/>
    <undo index="0" exp="ref" v="1" dr="H86" r="L86" sId="2"/>
    <undo index="7" exp="ref" v="1" dr="H85" r="N85" sId="2"/>
    <undo index="0" exp="ref" v="1" dr="H85" r="N85" sId="2"/>
    <undo index="0" exp="ref" v="1" dr="H85" r="L85" sId="2"/>
    <undo index="7" exp="ref" v="1" dr="H84" r="N84" sId="2"/>
    <undo index="0" exp="ref" v="1" dr="H84" r="N84" sId="2"/>
    <undo index="0" exp="ref" v="1" dr="H84" r="L84" sId="2"/>
    <undo index="7" exp="ref" v="1" dr="H83" r="N83" sId="2"/>
    <undo index="0" exp="ref" v="1" dr="H83" r="N83" sId="2"/>
    <undo index="0" exp="ref" v="1" dr="H83" r="L83" sId="2"/>
    <undo index="7" exp="ref" v="1" dr="H82" r="N82" sId="2"/>
    <undo index="0" exp="ref" v="1" dr="H82" r="N82" sId="2"/>
    <undo index="0" exp="ref" v="1" dr="H82" r="L82" sId="2"/>
    <undo index="7" exp="ref" v="1" dr="H81" r="N81" sId="2"/>
    <undo index="0" exp="ref" v="1" dr="H81" r="N81" sId="2"/>
    <undo index="0" exp="ref" v="1" dr="H81" r="L81" sId="2"/>
    <undo index="7" exp="ref" v="1" dr="H80" r="N80" sId="2"/>
    <undo index="0" exp="ref" v="1" dr="H80" r="N80" sId="2"/>
    <undo index="0" exp="ref" v="1" dr="H80" r="L80" sId="2"/>
    <undo index="7" exp="ref" v="1" dr="H79" r="N79" sId="2"/>
    <undo index="0" exp="ref" v="1" dr="H79" r="N79" sId="2"/>
    <undo index="0" exp="ref" v="1" dr="H79" r="L79" sId="2"/>
    <undo index="7" exp="ref" v="1" dr="H78" r="N78" sId="2"/>
    <undo index="0" exp="ref" v="1" dr="H78" r="N78" sId="2"/>
    <undo index="0" exp="ref" v="1" dr="H78" r="L78" sId="2"/>
    <undo index="7" exp="ref" v="1" dr="H77" r="N77" sId="2"/>
    <undo index="0" exp="ref" v="1" dr="H77" r="N77" sId="2"/>
    <undo index="0" exp="ref" v="1" dr="H77" r="L77" sId="2"/>
    <undo index="7" exp="ref" v="1" dr="H76" r="N76" sId="2"/>
    <undo index="0" exp="ref" v="1" dr="H76" r="N76" sId="2"/>
    <undo index="0" exp="ref" v="1" dr="H76" r="L76" sId="2"/>
    <undo index="7" exp="ref" v="1" dr="H75" r="N75" sId="2"/>
    <undo index="0" exp="ref" v="1" dr="H75" r="N75" sId="2"/>
    <undo index="0" exp="ref" v="1" dr="H75" r="L75" sId="2"/>
    <undo index="7" exp="ref" v="1" dr="H74" r="N74" sId="2"/>
    <undo index="0" exp="ref" v="1" dr="H74" r="N74" sId="2"/>
    <undo index="0" exp="ref" v="1" dr="H74" r="L74" sId="2"/>
    <undo index="7" exp="ref" v="1" dr="H73" r="N73" sId="2"/>
    <undo index="0" exp="ref" v="1" dr="H73" r="N73" sId="2"/>
    <undo index="0" exp="ref" v="1" dr="H73" r="L73" sId="2"/>
    <undo index="7" exp="ref" v="1" dr="H72" r="N72" sId="2"/>
    <undo index="0" exp="ref" v="1" dr="H72" r="N72" sId="2"/>
    <undo index="0" exp="ref" v="1" dr="H72" r="L72" sId="2"/>
    <undo index="7" exp="ref" v="1" dr="H71" r="N71" sId="2"/>
    <undo index="0" exp="ref" v="1" dr="H71" r="N71" sId="2"/>
    <undo index="0" exp="ref" v="1" dr="H71" r="L71" sId="2"/>
    <undo index="7" exp="ref" v="1" dr="H70" r="N70" sId="2"/>
    <undo index="0" exp="ref" v="1" dr="H70" r="N70" sId="2"/>
    <undo index="0" exp="ref" v="1" dr="H70" r="L70" sId="2"/>
    <undo index="7" exp="ref" v="1" dr="H69" r="N69" sId="2"/>
    <undo index="0" exp="ref" v="1" dr="H69" r="N69" sId="2"/>
    <undo index="0" exp="ref" v="1" dr="H69" r="L69" sId="2"/>
    <undo index="7" exp="ref" v="1" dr="H68" r="N68" sId="2"/>
    <undo index="0" exp="ref" v="1" dr="H68" r="N68" sId="2"/>
    <undo index="0" exp="ref" v="1" dr="H68" r="L68" sId="2"/>
    <undo index="7" exp="ref" v="1" dr="H67" r="N67" sId="2"/>
    <undo index="0" exp="ref" v="1" dr="H67" r="N67" sId="2"/>
    <undo index="0" exp="ref" v="1" dr="H67" r="L67" sId="2"/>
    <undo index="7" exp="ref" v="1" dr="H66" r="N66" sId="2"/>
    <undo index="0" exp="ref" v="1" dr="H66" r="N66" sId="2"/>
    <undo index="7" exp="ref" v="1" dr="H65" r="N65" sId="2"/>
    <undo index="0" exp="ref" v="1" dr="H65" r="N65" sId="2"/>
    <undo index="7" exp="ref" v="1" dr="H64" r="N64" sId="2"/>
    <undo index="0" exp="ref" v="1" dr="H64" r="N64" sId="2"/>
    <undo index="7" exp="ref" v="1" dr="H63" r="N63" sId="2"/>
    <undo index="0" exp="ref" v="1" dr="H63" r="N63" sId="2"/>
    <undo index="0" exp="ref" v="1" dr="H63" r="L63" sId="2"/>
    <undo index="7" exp="ref" v="1" dr="H62" r="N62" sId="2"/>
    <undo index="0" exp="ref" v="1" dr="H62" r="N62" sId="2"/>
    <undo index="0" exp="ref" v="1" dr="H62" r="L62" sId="2"/>
    <undo index="7" exp="ref" v="1" dr="H61" r="N61" sId="2"/>
    <undo index="0" exp="ref" v="1" dr="H61" r="N61" sId="2"/>
    <undo index="0" exp="ref" v="1" dr="H61" r="L61" sId="2"/>
    <undo index="7" exp="ref" v="1" dr="H60" r="N60" sId="2"/>
    <undo index="0" exp="ref" v="1" dr="H60" r="N60" sId="2"/>
    <undo index="0" exp="ref" v="1" dr="H60" r="L60" sId="2"/>
    <undo index="7" exp="ref" v="1" dr="H59" r="N59" sId="2"/>
    <undo index="0" exp="ref" v="1" dr="H59" r="N59" sId="2"/>
    <undo index="0" exp="ref" v="1" dr="H59" r="L59" sId="2"/>
    <undo index="7" exp="ref" v="1" dr="H58" r="N58" sId="2"/>
    <undo index="0" exp="ref" v="1" dr="H58" r="N58" sId="2"/>
    <undo index="0" exp="ref" v="1" dr="H58" r="L58" sId="2"/>
    <undo index="7" exp="ref" v="1" dr="H57" r="N57" sId="2"/>
    <undo index="0" exp="ref" v="1" dr="H57" r="N57" sId="2"/>
    <undo index="0" exp="ref" v="1" dr="H57" r="L57" sId="2"/>
    <undo index="7" exp="ref" v="1" dr="H56" r="N56" sId="2"/>
    <undo index="0" exp="ref" v="1" dr="H56" r="N56" sId="2"/>
    <undo index="0" exp="ref" v="1" dr="H56" r="L56" sId="2"/>
    <undo index="7" exp="ref" v="1" dr="H55" r="N55" sId="2"/>
    <undo index="0" exp="ref" v="1" dr="H55" r="N55" sId="2"/>
    <undo index="0" exp="ref" v="1" dr="H55" r="L55" sId="2"/>
    <undo index="7" exp="ref" v="1" dr="H54" r="N54" sId="2"/>
    <undo index="0" exp="ref" v="1" dr="H54" r="N54" sId="2"/>
    <undo index="0" exp="ref" v="1" dr="H54" r="L54" sId="2"/>
    <undo index="7" exp="ref" v="1" dr="H53" r="N53" sId="2"/>
    <undo index="0" exp="ref" v="1" dr="H53" r="N53" sId="2"/>
    <undo index="0" exp="ref" v="1" dr="H53" r="L53" sId="2"/>
    <undo index="7" exp="ref" v="1" dr="H52" r="N52" sId="2"/>
    <undo index="0" exp="ref" v="1" dr="H52" r="N52" sId="2"/>
    <undo index="0" exp="ref" v="1" dr="H52" r="L52" sId="2"/>
    <undo index="7" exp="ref" v="1" dr="H51" r="N51" sId="2"/>
    <undo index="0" exp="ref" v="1" dr="H51" r="N51" sId="2"/>
    <undo index="0" exp="ref" v="1" dr="H51" r="L51" sId="2"/>
    <undo index="7" exp="ref" v="1" dr="H50" r="N50" sId="2"/>
    <undo index="0" exp="ref" v="1" dr="H50" r="N50" sId="2"/>
    <undo index="0" exp="ref" v="1" dr="H50" r="L50" sId="2"/>
    <undo index="7" exp="ref" v="1" dr="H49" r="N49" sId="2"/>
    <undo index="0" exp="ref" v="1" dr="H49" r="N49" sId="2"/>
    <undo index="0" exp="ref" v="1" dr="H49" r="L49" sId="2"/>
    <undo index="7" exp="ref" v="1" dr="H48" r="N48" sId="2"/>
    <undo index="0" exp="ref" v="1" dr="H48" r="N48" sId="2"/>
    <undo index="0" exp="ref" v="1" dr="H48" r="L48" sId="2"/>
    <undo index="7" exp="ref" v="1" dr="H47" r="N47" sId="2"/>
    <undo index="0" exp="ref" v="1" dr="H47" r="N47" sId="2"/>
    <undo index="0" exp="ref" v="1" dr="H47" r="L47" sId="2"/>
    <undo index="7" exp="ref" v="1" dr="H46" r="N46" sId="2"/>
    <undo index="0" exp="ref" v="1" dr="H46" r="N46" sId="2"/>
    <undo index="0" exp="ref" v="1" dr="H46" r="L46" sId="2"/>
    <undo index="7" exp="ref" v="1" dr="H45" r="N45" sId="2"/>
    <undo index="0" exp="ref" v="1" dr="H45" r="N45" sId="2"/>
    <undo index="0" exp="ref" v="1" dr="H45" r="L45" sId="2"/>
    <undo index="7" exp="ref" v="1" dr="H44" r="N44" sId="2"/>
    <undo index="0" exp="ref" v="1" dr="H44" r="N44" sId="2"/>
    <undo index="0" exp="ref" v="1" dr="H44" r="L44" sId="2"/>
    <undo index="7" exp="ref" v="1" dr="H43" r="N43" sId="2"/>
    <undo index="0" exp="ref" v="1" dr="H43" r="N43" sId="2"/>
    <undo index="0" exp="ref" v="1" dr="H43" r="L43" sId="2"/>
    <undo index="7" exp="ref" v="1" dr="H42" r="N42" sId="2"/>
    <undo index="0" exp="ref" v="1" dr="H42" r="N42" sId="2"/>
    <undo index="0" exp="ref" v="1" dr="H42" r="L42" sId="2"/>
    <undo index="7" exp="ref" v="1" dr="H41" r="N41" sId="2"/>
    <undo index="0" exp="ref" v="1" dr="H41" r="N41" sId="2"/>
    <undo index="0" exp="ref" v="1" dr="H41" r="L41" sId="2"/>
    <undo index="7" exp="ref" v="1" dr="H40" r="N40" sId="2"/>
    <undo index="0" exp="ref" v="1" dr="H40" r="N40" sId="2"/>
    <undo index="0" exp="ref" v="1" dr="H40" r="L40" sId="2"/>
    <undo index="7" exp="ref" v="1" dr="H39" r="N39" sId="2"/>
    <undo index="0" exp="ref" v="1" dr="H39" r="N39" sId="2"/>
    <undo index="0" exp="ref" v="1" dr="H39" r="L39" sId="2"/>
    <undo index="7" exp="ref" v="1" dr="H38" r="N38" sId="2"/>
    <undo index="0" exp="ref" v="1" dr="H38" r="N38" sId="2"/>
    <undo index="0" exp="ref" v="1" dr="H38" r="L38" sId="2"/>
    <undo index="7" exp="ref" v="1" dr="H37" r="N37" sId="2"/>
    <undo index="0" exp="ref" v="1" dr="H37" r="N37" sId="2"/>
    <undo index="0" exp="ref" v="1" dr="H37" r="L37" sId="2"/>
    <undo index="7" exp="ref" v="1" dr="H36" r="N36" sId="2"/>
    <undo index="0" exp="ref" v="1" dr="H36" r="N36" sId="2"/>
    <undo index="0" exp="ref" v="1" dr="H36" r="L36" sId="2"/>
    <undo index="7" exp="ref" v="1" dr="H35" r="N35" sId="2"/>
    <undo index="0" exp="ref" v="1" dr="H35" r="N35" sId="2"/>
    <undo index="0" exp="ref" v="1" dr="H35" r="L35" sId="2"/>
    <undo index="7" exp="ref" v="1" dr="H34" r="N34" sId="2"/>
    <undo index="0" exp="ref" v="1" dr="H34" r="N34" sId="2"/>
    <undo index="0" exp="ref" v="1" dr="H34" r="L34" sId="2"/>
    <undo index="7" exp="ref" v="1" dr="H33" r="N33" sId="2"/>
    <undo index="0" exp="ref" v="1" dr="H33" r="N33" sId="2"/>
    <undo index="0" exp="ref" v="1" dr="H33" r="L33" sId="2"/>
    <undo index="7" exp="ref" v="1" dr="H32" r="N32" sId="2"/>
    <undo index="0" exp="ref" v="1" dr="H32" r="N32" sId="2"/>
    <undo index="0" exp="ref" v="1" dr="H32" r="L32" sId="2"/>
    <undo index="7" exp="ref" v="1" dr="H31" r="N31" sId="2"/>
    <undo index="0" exp="ref" v="1" dr="H31" r="N31" sId="2"/>
    <undo index="0" exp="ref" v="1" dr="H31" r="L31" sId="2"/>
    <undo index="7" exp="ref" v="1" dr="H30" r="N30" sId="2"/>
    <undo index="0" exp="ref" v="1" dr="H30" r="N30" sId="2"/>
    <undo index="0" exp="ref" v="1" dr="H30" r="L30" sId="2"/>
    <undo index="7" exp="ref" v="1" dr="H29" r="N29" sId="2"/>
    <undo index="0" exp="ref" v="1" dr="H29" r="N29" sId="2"/>
    <undo index="0" exp="ref" v="1" dr="H29" r="L29" sId="2"/>
    <undo index="7" exp="ref" v="1" dr="H28" r="N28" sId="2"/>
    <undo index="0" exp="ref" v="1" dr="H28" r="N28" sId="2"/>
    <undo index="0" exp="ref" v="1" dr="H28" r="L28" sId="2"/>
    <undo index="7" exp="ref" v="1" dr="H27" r="N27" sId="2"/>
    <undo index="0" exp="ref" v="1" dr="H27" r="N27" sId="2"/>
    <undo index="0" exp="ref" v="1" dr="H27" r="L27" sId="2"/>
    <undo index="7" exp="ref" v="1" dr="H26" r="N26" sId="2"/>
    <undo index="0" exp="ref" v="1" dr="H26" r="N26" sId="2"/>
    <undo index="0" exp="ref" v="1" dr="H26" r="L26" sId="2"/>
    <undo index="7" exp="ref" v="1" dr="H25" r="N25" sId="2"/>
    <undo index="0" exp="ref" v="1" dr="H25" r="N25" sId="2"/>
    <undo index="0" exp="ref" v="1" dr="H25" r="L25" sId="2"/>
    <undo index="7" exp="ref" v="1" dr="H24" r="N24" sId="2"/>
    <undo index="0" exp="ref" v="1" dr="H24" r="N24" sId="2"/>
    <undo index="0" exp="ref" v="1" dr="H24" r="L24" sId="2"/>
    <undo index="7" exp="ref" v="1" dr="H23" r="N23" sId="2"/>
    <undo index="0" exp="ref" v="1" dr="H23" r="N23" sId="2"/>
    <undo index="0" exp="ref" v="1" dr="H23" r="L23" sId="2"/>
    <undo index="7" exp="ref" v="1" dr="H22" r="N22" sId="2"/>
    <undo index="0" exp="ref" v="1" dr="H22" r="N22" sId="2"/>
    <undo index="0" exp="ref" v="1" dr="H22" r="L22" sId="2"/>
    <undo index="7" exp="ref" v="1" dr="H21" r="N21" sId="2"/>
    <undo index="0" exp="ref" v="1" dr="H21" r="N21" sId="2"/>
    <undo index="0" exp="ref" v="1" dr="H21" r="L21" sId="2"/>
    <undo index="7" exp="ref" v="1" dr="H20" r="N20" sId="2"/>
    <undo index="0" exp="ref" v="1" dr="H20" r="N20" sId="2"/>
    <undo index="0" exp="ref" v="1" dr="H20" r="L20" sId="2"/>
    <undo index="7" exp="ref" v="1" dr="H19" r="N19" sId="2"/>
    <undo index="0" exp="ref" v="1" dr="H19" r="N19" sId="2"/>
    <undo index="0" exp="ref" v="1" dr="H19" r="L19" sId="2"/>
    <undo index="7" exp="ref" v="1" dr="H18" r="N18" sId="2"/>
    <undo index="0" exp="ref" v="1" dr="H18" r="N18" sId="2"/>
    <undo index="0" exp="ref" v="1" dr="H18" r="L18" sId="2"/>
    <undo index="7" exp="ref" v="1" dr="H17" r="N17" sId="2"/>
    <undo index="0" exp="ref" v="1" dr="H17" r="N17" sId="2"/>
    <undo index="0" exp="ref" v="1" dr="H17" r="L17" sId="2"/>
    <undo index="7" exp="ref" v="1" dr="H16" r="N16" sId="2"/>
    <undo index="0" exp="ref" v="1" dr="H16" r="N16" sId="2"/>
    <undo index="0" exp="ref" v="1" dr="H16" r="L16" sId="2"/>
    <undo index="7" exp="ref" v="1" dr="H15" r="N15" sId="2"/>
    <undo index="0" exp="ref" v="1" dr="H15" r="N15" sId="2"/>
    <undo index="0" exp="ref" v="1" dr="H15" r="L15" sId="2"/>
    <undo index="7" exp="ref" v="1" dr="H14" r="N14" sId="2"/>
    <undo index="0" exp="ref" v="1" dr="H14" r="N14" sId="2"/>
    <undo index="0" exp="ref" v="1" dr="H14" r="L14" sId="2"/>
    <undo index="7" exp="ref" v="1" dr="H13" r="N13" sId="2"/>
    <undo index="0" exp="ref" v="1" dr="H13" r="N13" sId="2"/>
    <undo index="0" exp="ref" v="1" dr="H13" r="L13" sId="2"/>
    <undo index="7" exp="ref" v="1" dr="H12" r="N12" sId="2"/>
    <undo index="0" exp="ref" v="1" dr="H12" r="N12" sId="2"/>
    <undo index="0" exp="ref" v="1" dr="H12" r="L12" sId="2"/>
    <undo index="7" exp="ref" v="1" dr="H11" r="N11" sId="2"/>
    <undo index="0" exp="ref" v="1" dr="H11" r="N11" sId="2"/>
    <undo index="0" exp="ref" v="1" dr="H11" r="L11" sId="2"/>
    <undo index="7" exp="ref" v="1" dr="H10" r="N10" sId="2"/>
    <undo index="0" exp="ref" v="1" dr="H10" r="N10" sId="2"/>
    <undo index="7" exp="ref" v="1" dr="H9" r="N9" sId="2"/>
    <undo index="0" exp="ref" v="1" dr="H9" r="N9" sId="2"/>
    <undo index="7" exp="ref" v="1" dr="H8" r="N8" sId="2"/>
    <undo index="0" exp="ref" v="1" dr="H8" r="N8" sId="2"/>
    <undo index="7" exp="ref" v="1" dr="H7" r="N7" sId="2"/>
    <undo index="0" exp="ref" v="1" dr="H7" r="N7" sId="2"/>
    <undo index="0" exp="ref" v="1" dr="H7" r="L7" sId="2"/>
    <undo index="7" exp="ref" v="1" dr="H5" r="N5" sId="2"/>
    <undo index="0" exp="ref" v="1" dr="H5" r="N5" sId="2"/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B1E9D3A3_6A2B_4E76_A163_C3C5D3CBC4BC_.wvu.PrintTitles" sId="2"/>
    <undo index="0" exp="area" ref3D="1" dr="$A$4:$XFD$5" dn="Z_8F1248FC_EA8E_4DC7_8B97_6406CD1514A9_.wvu.PrintTitles" sId="2"/>
    <undo index="0" exp="area" ref3D="1" dr="$A$4:$XFD$5" dn="Z_B358A58E_8635_4813_99A2_4F1FD4FD075C_.wvu.PrintTitles" sId="2"/>
    <undo index="0" exp="area" ref3D="1" dr="$A$4:$XFD$5" dn="Z_EC1DDABA_87E5_4CA0_BDFA_3176D5C21D42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354784A5_404C_43C6_9215_508293194394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rfmt sheetId="2" xfDxf="1" sqref="H1:H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wrapText="1" readingOrder="0"/>
      </dxf>
    </rfmt>
    <rfmt sheetId="2" sqref="H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H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H3" t="inlineStr">
        <is>
          <t>из них за III квартал
бюджетные 
назначения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">
        <v>5</v>
      </nc>
      <ndxf>
        <font>
          <sz val="8"/>
          <name val="Times New Roman"/>
          <scheme val="none"/>
        </font>
        <numFmt numFmtId="3" formatCode="#,##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">
        <f>H7+H112+H150+H199+H288+H388+H417+H473+H509+H263+H523</f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6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7">
        <f>H8+H14+H31+H49+H53+H71+H74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">
        <f>H9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">
        <f>H10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">
        <f>H11+H12+H13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">
        <f>1801.2+746.5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">
        <f>312.9+82.1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">
        <f>H15+H21+H24+H28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">
        <f>H16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">
        <f>H17+H18+H19+H20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">
        <f>24359+936.9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1239-82.1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">
        <f>75+0.1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">
        <f>4312.4+2232.9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">
        <f>H22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">
        <f>H23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">
        <f>3635.3-936.9-0.1-746.5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">
        <f>H25+H27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">
        <f>H26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">
        <v>73.5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">
        <f>H32+H37+H42+H46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">
        <f>H33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">
        <f>H34+H35+H36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">
        <f>130504.4+13100+10250+6200+1900+1200+9107.7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">
        <f>4133.6+2467.5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">
        <f>34696.5+16857.1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">
        <f>H38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">
        <f>H40+H41+H39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">
        <f>7865.6-2443.8-2232.9-356.2-1200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">
        <f>18891.9+2443.8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">
        <f>1842.6-240.1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">
        <f>H43+H45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">
        <f>H44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">
        <f>81.8+240.1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">
        <v>450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">
        <f>H47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">
        <f>H48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">
        <f>500+356.2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">
        <f>H50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">
        <f>H51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">
        <f>H52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53">
        <f>H54+H59+H64+H67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4">
        <f>H55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5">
        <f>H56+H57+H58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6">
        <f>25947.5+1348.6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7">
        <f>1401.8+588.8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8">
        <f>6470.9+1929.2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9">
        <f>H60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60">
        <f>H62+H63+H61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1">
        <v>150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2">
        <v>2013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3">
        <v>103.6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64">
        <f>H65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65">
        <f>H66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6">
        <v>167.6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67">
        <f>H68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68">
        <f>H69+H70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1">
        <f>H72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2">
        <f>H73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4">
        <f>H75+H84+H89+H92+H95+H102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5">
        <f>H76+H80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6">
        <f>H77+H78+H79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7">
        <f>43799.7+6432.8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8">
        <f>1316.2+865.9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9">
        <f>14721.3+490.4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0">
        <f>H81+H82+H83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1">
        <f>17976+5451.9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2">
        <f>561.9+119.7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3">
        <f>5075.9+1933.6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4">
        <f>H85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5">
        <f>H86+H87+H88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6">
        <f>10297.5-10250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7">
        <f>94343.4-1933.6-119.7-5451.9-490.4-865.9-6432.8-1929.1-588.8-1348.6-16857.1-2467.5-13100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88">
        <v>383.5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9">
        <f>H90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0">
        <f>H91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1">
        <v>88.9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2">
        <f>H93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3">
        <f>H94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5">
        <f>H96+H99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6">
        <f>H97+H98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7">
        <f>191298.5-1900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8">
        <f>51994.9-2929.5-2067.6-6200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9">
        <f>H100+H101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0">
        <f>3099.5+2929.5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1">
        <f>3824.9+2067.6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2">
        <f>H103+H108+H106+H111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3">
        <f>H104+H105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4">
        <v>870</v>
      </nc>
      <ndxf>
        <font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5">
        <v>0</v>
      </nc>
      <ndxf>
        <font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6">
        <f>H107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7">
        <v>1228.0999999999999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08">
        <f>H109+H110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9">
        <v>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194.5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2">
        <f>H113+H123+H139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3">
        <f>H114+H119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4">
        <f>H115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5">
        <f>H116+H117+H118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6">
        <v>12500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7">
        <v>283.39999999999998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8">
        <f>3877.3+382.4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9">
        <f>H120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0">
        <f>H121+H122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1">
        <f>8886-382.4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4282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3">
        <f>H124+H129+H133+H136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4">
        <f>H125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5">
        <f>H126+H127+H128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6">
        <f>51000+3049.1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7">
        <f>928.1+345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8">
        <f>16100+662.7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29">
        <f>H130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0">
        <f>H131+H132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1">
        <f>23910.7-3049.1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2">
        <f>1764.3-662.7-345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3">
        <f>H134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4">
        <f>H135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5">
        <v>25.7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6">
        <f>H137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7">
        <f>H138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9">
        <f>H140+H144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0">
        <f>H141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1">
        <f>H142+H143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3">
        <f>743+546.4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4">
        <f>H145+H148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5">
        <f>H146+H147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8">
        <f>H149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49">
        <f>3474.1-546.4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0">
        <f>H151+H159+H181+H190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1">
        <f>H152+H155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2">
        <f>H153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3">
        <f>H154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4">
        <v>331.4</v>
      </nc>
      <ndxf>
        <font>
          <color rgb="FFFF0000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5">
        <f>H156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6">
        <f>H157+H158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7">
        <f>370190.2-331.4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8">
        <v>8424.9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59">
        <f>H160+H165+H170+H173+H176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0">
        <f>H161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1">
        <f>H162+H163+H164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62">
        <v>22390.9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63">
        <v>358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64">
        <v>7426.6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5">
        <f>H166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6">
        <f>H169+H168+H167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6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8">
        <f>1625121-920.7-62512.5-9107.7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69">
        <f>2604.9+920.7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0">
        <f>H171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1">
        <f>H172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3">
        <f>H174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4">
        <f>H175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5">
        <v>75623.3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6">
        <f>H177+H179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7">
        <f>H178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8">
        <f>147000+62512.5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79">
        <f>H180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0">
        <v>50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1">
        <f>H182+H187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2">
        <f>H183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3">
        <f>H184+H185+H186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4">
        <f>6471.9+2671.7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5">
        <f>114+108.5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6">
        <f>1500+1283.8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7">
        <f>H188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8">
        <f>H189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9">
        <f>19579.1-1283.8-108.5-2671.7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0">
        <f>H191+H194+H196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1">
        <f>H192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2">
        <f>H193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3">
        <v>7459.6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6">
        <f>H197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7">
        <f>H198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35292.800000000003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99">
        <f>H200+H214+H227+H240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0">
        <f>H201+H207+H204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1">
        <f>H202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2">
        <f>H203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03">
        <v>159831.6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4">
        <f>H205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5">
        <f>H206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6">
        <f>25561.1+299717.8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7">
        <f>H208+H212+H210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8">
        <f>H209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09">
        <f>717138.6-299717.8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0">
        <f>H211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1">
        <v>1554.3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2">
        <f>H213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3">
        <f>42512.6+17537.9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4">
        <f>H215+H219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5">
        <f>H216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6">
        <f>H217+H218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7">
        <f>18723.2+5050.3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8">
        <v>1100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9">
        <f>H220+H223+H225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0">
        <f>H221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1">
        <f>39854.5+64591.7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3">
        <f>H224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5">
        <f>H226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7">
        <f>H228+H232+H235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8">
        <f>H229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29">
        <f>SUM(H230:H231)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0">
        <f>519033.1-7970.6-64591.7-5050.3-17537.9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1">
        <f>2174.9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2">
        <f>H233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3">
        <f>H234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4">
        <f>8453.4+34.8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5">
        <f>H236+H238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6">
        <f>H237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7">
        <v>9515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8">
        <v>5983.1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39">
        <f>5983.1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0">
        <f>H241+H250+H255+H258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1">
        <f>H246+H242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2">
        <f>SUM(H243:H245)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3">
        <f>12180+7970.6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4">
        <f>257.6+384.1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5">
        <f>3928.8+2509.9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6">
        <f>SUM(H247:H249)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7">
        <f>43388.7+2183.3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48">
        <v>1324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49">
        <f>14020+1495.9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0">
        <f>H251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1">
        <f>H253+H254+H252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2">
        <f>7266.9-2183.3-1495.9-2509.9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3">
        <f>18564.6-384.1-34.8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54">
        <v>842.6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5">
        <f>H256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6">
        <f>H257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7">
        <f>40-10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8">
        <f>H259+H261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9">
        <f>H260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0">
        <f>243.2+10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1">
        <f>H262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2">
        <v>50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3">
        <f>H264+H268+H276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4">
        <f>H265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5">
        <f>H266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6">
        <f>H267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7">
        <f>368600.2-3754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8">
        <f>H269+H273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9">
        <f>H270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0">
        <f>H271+H272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1">
        <v>194.7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59.9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3">
        <f>H274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4">
        <f>H275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5">
        <f>4477.1+3754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6">
        <f>H277+H282+H285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7">
        <f>H278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78">
        <f>H279+H280+H281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9">
        <v>11902.2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0">
        <v>657.3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1">
        <v>2856.8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2">
        <f>H283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3">
        <f>H284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4">
        <v>2220.5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5">
        <f>H286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6">
        <f>H287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8">
        <f>H289+H300+H314+H334+H338+H357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89">
        <f>H290+H293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0">
        <f>H291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1">
        <f>H292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2">
        <v>162706.29999999999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3">
        <f>H294+H297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4">
        <f>H295+H296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5">
        <f>786515.1-7742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6">
        <f>16636.4+7742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7">
        <f>H298+H299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8">
        <f>158542.9-427.8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99">
        <f>3903.4+427.8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0">
        <f>H301+H307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1">
        <f>H302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2">
        <f>H303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3">
        <v>154700.1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7">
        <f>H308+H311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8">
        <f>H309+H310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09">
        <f>838154.3-9954.5-956-61439.4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0">
        <f>11799.4+9954.5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1">
        <f>H312+H313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12">
        <v>40458.300000000003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3">
        <f>434.8+956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4">
        <f>H315+H318+H331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5">
        <f>H316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6">
        <f>H317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7">
        <f>34885.1-8198.6-4090.8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8">
        <f>H319+H324+H329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19">
        <f>H320+H321+H323+H322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0">
        <f>138006.3-5386.9-3724.3-9657.4-3844.7-4593.5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1">
        <v>5265.2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2">
        <v>43540.2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3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4">
        <f>H325+H326+H327+H328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5">
        <f>17935.8+5386.9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6">
        <f>944.4+3724.3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7">
        <f>15514.6-78.7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29">
        <f>H330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1">
        <f>H332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2">
        <f>H333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3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4">
        <f>H335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5">
        <f>H336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6">
        <f>H337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7">
        <f>322+78.7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8">
        <f>H339+H342+H346+H349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39">
        <f>H340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0">
        <f>H341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1">
        <v>16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2">
        <f>H343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3">
        <f>H345+H344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4">
        <f>595-16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5">
        <v>592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6">
        <f>H347+H348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7">
        <v>287.60000000000002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8">
        <v>2299.8000000000002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49">
        <f>H350+H353+H355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0">
        <f>H351+H352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27839.5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2">
        <f>8361.8-576.5-2405.8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3">
        <f>H354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4">
        <v>248.2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5">
        <f>H356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6">
        <v>468.5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7">
        <f>H358+H369+H374+H378+H384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8">
        <f>H359+H364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59">
        <f>H360+H361+H363+H362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0">
        <f>47863.7+9657.4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61">
        <v>1747.2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6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3">
        <f>15417.8+3844.7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4">
        <f>H365+H366+H368+H367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5">
        <f>23860.7+4593.5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6">
        <f>195.7+576.5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67">
        <v>91.6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8">
        <f>7497.5+2405.8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9">
        <f>H370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0">
        <f>H371+H372+H373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71">
        <v>933.9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2">
        <f>104463.6+61439.4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73">
        <v>552.20000000000005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4">
        <f>H375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5">
        <f>H376+H377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6">
        <f>4906.4-1482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77">
        <v>8198.6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8">
        <f>H379+H382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9">
        <f>H380+H381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0">
        <v>7081.7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1">
        <f>24570.1+4090.8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2">
        <f>H383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3">
        <f>341.5+1482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4">
        <f>H385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5">
        <f>H386+H387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6">
        <v>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7">
        <v>40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8">
        <f>H389+H397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89">
        <f>H390+H393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0">
        <f>H391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1">
        <f>H392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2">
        <v>28950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3">
        <f>H394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4">
        <f>H395+H396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5">
        <f>185457.1-448.2-7628.5-1190.7-1815.6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6">
        <f>6074.6+448.2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7">
        <f>H398+H407+H411+H414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8">
        <f>H399+H403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99">
        <f>H400+H401+H402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0">
        <f>29234+7628.5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1">
        <f>1190.7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2">
        <f>10421.5+1815.6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3">
        <f>H404+H405+H406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4">
        <f>7265.6+41.2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5">
        <f>98.6+163.8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6">
        <f>2342.5+2.9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7">
        <f>H408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8">
        <f>H409+H410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9">
        <f>3300.7-210.2-163.8-41.2-2.9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0">
        <f>166.3+210.2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1">
        <f>H412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2">
        <f>H413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3">
        <v>164.8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4">
        <f>H415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5">
        <f>H416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6">
        <v>211367.3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7">
        <f>H418+H427+H447+H458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8">
        <f>H419+H422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9">
        <f>H420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0">
        <f>H421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112.5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2">
        <f>H425+H423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3">
        <f>H424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4">
        <v>14100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5">
        <f>H426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6">
        <v>210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7">
        <f>H428+H431+H439+H444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8">
        <f>H429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9">
        <f>H430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0">
        <v>1868.1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1">
        <f>H432+H434+H438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2">
        <f>H433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3">
        <v>993.6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4">
        <f>H435+H436+H437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5">
        <v>143815.1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3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7">
        <f>60000-135.8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8">
        <f>293.1+135.8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9">
        <f>H440+H442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0">
        <f>H441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1">
        <f>54147.3-115.5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2">
        <f>H443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3">
        <f>2535.6+115.5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4">
        <f>H445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5">
        <f>H446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6">
        <v>1900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7">
        <f>H448+H452+H455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8">
        <f>H449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9">
        <f>H450+H451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0">
        <v>14.7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4.5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2">
        <f>H453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3">
        <f>H454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4">
        <v>32376.2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5">
        <f>H456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6">
        <f>H457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7">
        <v>1467.3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8">
        <f>H459+H464+H468+H470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59">
        <f>H460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0">
        <f>H461+H463+H462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1">
        <f>9566.1-160.9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2">
        <f>380.6+160.9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3">
        <v>3638.7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4">
        <f>H465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5">
        <f>H466+H467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6">
        <v>22674.6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68.7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68">
        <f>H469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9">
        <v>9067.1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0">
        <f>H471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1">
        <f>H472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2">
        <v>19434.400000000001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3">
        <f>H474+H485+H492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4">
        <f>H475+H478+H481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5">
        <f>H476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6">
        <f>H477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7">
        <v>114695.2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8">
        <f>H479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79">
        <f>H480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0">
        <v>250.5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1">
        <f>H482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2">
        <f>H483+H484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3">
        <f>211784.2-632.4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4">
        <f>10175.6-26.2-590.1-402.4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5">
        <f>H486+H489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6">
        <f>H487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7">
        <f>H488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89">
        <f>H490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0">
        <f>H491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1">
        <f>626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2">
        <f>H493+H502+H506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3">
        <f>H494+H498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4">
        <f>H495+H496+H497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5">
        <f>12023+632.4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6">
        <f>304+26.2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7">
        <f>4260.6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8">
        <f>H499+H500+H501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99">
        <f>9477.9+590.1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0">
        <f>364.6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1">
        <f>2577.8+402.4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2">
        <f>H503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3">
        <f>H504+H505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4">
        <f>2195.9-364.6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5">
        <v>99.6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6">
        <f>H507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7">
        <f>H508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8">
        <v>143.4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09">
        <f>H510+H515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0">
        <f>H511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1">
        <f>H512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2">
        <f>H513+H514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3">
        <f>12280.2+841.9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4">
        <f>5653.5-841.9-110.5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5">
        <f>H516+H519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9">
        <f>H520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20">
        <f>H521+H522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1">
        <v>16125.1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22">
        <f>93+110.5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23">
        <f>H524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6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7" start="0" length="0">
      <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8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9" start="0" length="0">
      <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0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1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2" start="0" length="0">
      <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3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4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5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1" sId="2" ref="I1:I1048576" action="deleteCol">
    <undo index="6" exp="ref" v="1" dr="I526" r="M526" sId="2"/>
    <undo index="1" exp="ref" v="1" dr="I526" r="K526" sId="2"/>
    <undo index="6" exp="ref" v="1" dr="I525" r="M525" sId="2"/>
    <undo index="1" exp="ref" v="1" dr="I525" r="K525" sId="2"/>
    <undo index="6" exp="ref" v="1" dr="I524" r="M524" sId="2"/>
    <undo index="1" exp="ref" v="1" dr="I524" r="K524" sId="2"/>
    <undo index="6" exp="ref" v="1" dr="I523" r="M523" sId="2"/>
    <undo index="1" exp="ref" v="1" dr="I523" r="K523" sId="2"/>
    <undo index="6" exp="ref" v="1" dr="I522" r="M522" sId="2"/>
    <undo index="1" exp="ref" v="1" dr="I522" r="K522" sId="2"/>
    <undo index="6" exp="ref" v="1" dr="I521" r="M521" sId="2"/>
    <undo index="1" exp="ref" v="1" dr="I521" r="K521" sId="2"/>
    <undo index="6" exp="ref" v="1" dr="I520" r="M520" sId="2"/>
    <undo index="1" exp="ref" v="1" dr="I520" r="K520" sId="2"/>
    <undo index="6" exp="ref" v="1" dr="I519" r="M519" sId="2"/>
    <undo index="1" exp="ref" v="1" dr="I519" r="K519" sId="2"/>
    <undo index="6" exp="ref" v="1" dr="I518" r="M518" sId="2"/>
    <undo index="1" exp="ref" v="1" dr="I518" r="K518" sId="2"/>
    <undo index="6" exp="ref" v="1" dr="I517" r="M517" sId="2"/>
    <undo index="1" exp="ref" v="1" dr="I517" r="K517" sId="2"/>
    <undo index="6" exp="ref" v="1" dr="I516" r="M516" sId="2"/>
    <undo index="1" exp="ref" v="1" dr="I516" r="K516" sId="2"/>
    <undo index="6" exp="ref" v="1" dr="I515" r="M515" sId="2"/>
    <undo index="1" exp="ref" v="1" dr="I515" r="K515" sId="2"/>
    <undo index="6" exp="ref" v="1" dr="I514" r="M514" sId="2"/>
    <undo index="1" exp="ref" v="1" dr="I514" r="K514" sId="2"/>
    <undo index="6" exp="ref" v="1" dr="I513" r="M513" sId="2"/>
    <undo index="1" exp="ref" v="1" dr="I513" r="K513" sId="2"/>
    <undo index="6" exp="ref" v="1" dr="I512" r="M512" sId="2"/>
    <undo index="1" exp="ref" v="1" dr="I512" r="K512" sId="2"/>
    <undo index="6" exp="ref" v="1" dr="I511" r="M511" sId="2"/>
    <undo index="1" exp="ref" v="1" dr="I511" r="K511" sId="2"/>
    <undo index="6" exp="ref" v="1" dr="I510" r="M510" sId="2"/>
    <undo index="1" exp="ref" v="1" dr="I510" r="K510" sId="2"/>
    <undo index="6" exp="ref" v="1" dr="I509" r="M509" sId="2"/>
    <undo index="1" exp="ref" v="1" dr="I509" r="K509" sId="2"/>
    <undo index="6" exp="ref" v="1" dr="I508" r="M508" sId="2"/>
    <undo index="1" exp="ref" v="1" dr="I508" r="K508" sId="2"/>
    <undo index="6" exp="ref" v="1" dr="I507" r="M507" sId="2"/>
    <undo index="1" exp="ref" v="1" dr="I507" r="K507" sId="2"/>
    <undo index="6" exp="ref" v="1" dr="I506" r="M506" sId="2"/>
    <undo index="1" exp="ref" v="1" dr="I506" r="K506" sId="2"/>
    <undo index="6" exp="ref" v="1" dr="I505" r="M505" sId="2"/>
    <undo index="1" exp="ref" v="1" dr="I505" r="K505" sId="2"/>
    <undo index="6" exp="ref" v="1" dr="I504" r="M504" sId="2"/>
    <undo index="1" exp="ref" v="1" dr="I504" r="K504" sId="2"/>
    <undo index="6" exp="ref" v="1" dr="I503" r="M503" sId="2"/>
    <undo index="1" exp="ref" v="1" dr="I503" r="K503" sId="2"/>
    <undo index="6" exp="ref" v="1" dr="I502" r="M502" sId="2"/>
    <undo index="1" exp="ref" v="1" dr="I502" r="K502" sId="2"/>
    <undo index="6" exp="ref" v="1" dr="I501" r="M501" sId="2"/>
    <undo index="1" exp="ref" v="1" dr="I501" r="K501" sId="2"/>
    <undo index="6" exp="ref" v="1" dr="I500" r="M500" sId="2"/>
    <undo index="1" exp="ref" v="1" dr="I500" r="K500" sId="2"/>
    <undo index="6" exp="ref" v="1" dr="I499" r="M499" sId="2"/>
    <undo index="1" exp="ref" v="1" dr="I499" r="K499" sId="2"/>
    <undo index="6" exp="ref" v="1" dr="I498" r="M498" sId="2"/>
    <undo index="1" exp="ref" v="1" dr="I498" r="K498" sId="2"/>
    <undo index="6" exp="ref" v="1" dr="I497" r="M497" sId="2"/>
    <undo index="1" exp="ref" v="1" dr="I497" r="K497" sId="2"/>
    <undo index="6" exp="ref" v="1" dr="I496" r="M496" sId="2"/>
    <undo index="1" exp="ref" v="1" dr="I496" r="K496" sId="2"/>
    <undo index="6" exp="ref" v="1" dr="I495" r="M495" sId="2"/>
    <undo index="1" exp="ref" v="1" dr="I495" r="K495" sId="2"/>
    <undo index="6" exp="ref" v="1" dr="I494" r="M494" sId="2"/>
    <undo index="1" exp="ref" v="1" dr="I494" r="K494" sId="2"/>
    <undo index="6" exp="ref" v="1" dr="I493" r="M493" sId="2"/>
    <undo index="1" exp="ref" v="1" dr="I493" r="K493" sId="2"/>
    <undo index="6" exp="ref" v="1" dr="I492" r="M492" sId="2"/>
    <undo index="1" exp="ref" v="1" dr="I492" r="K492" sId="2"/>
    <undo index="6" exp="ref" v="1" dr="I491" r="M491" sId="2"/>
    <undo index="1" exp="ref" v="1" dr="I491" r="K491" sId="2"/>
    <undo index="6" exp="ref" v="1" dr="I490" r="M490" sId="2"/>
    <undo index="1" exp="ref" v="1" dr="I490" r="K490" sId="2"/>
    <undo index="6" exp="ref" v="1" dr="I489" r="M489" sId="2"/>
    <undo index="1" exp="ref" v="1" dr="I489" r="K489" sId="2"/>
    <undo index="6" exp="ref" v="1" dr="I488" r="M488" sId="2"/>
    <undo index="1" exp="ref" v="1" dr="I488" r="K488" sId="2"/>
    <undo index="6" exp="ref" v="1" dr="I487" r="M487" sId="2"/>
    <undo index="1" exp="ref" v="1" dr="I487" r="K487" sId="2"/>
    <undo index="6" exp="ref" v="1" dr="I486" r="M486" sId="2"/>
    <undo index="1" exp="ref" v="1" dr="I486" r="K486" sId="2"/>
    <undo index="6" exp="ref" v="1" dr="I485" r="M485" sId="2"/>
    <undo index="1" exp="ref" v="1" dr="I485" r="K485" sId="2"/>
    <undo index="6" exp="ref" v="1" dr="I484" r="M484" sId="2"/>
    <undo index="1" exp="ref" v="1" dr="I484" r="K484" sId="2"/>
    <undo index="6" exp="ref" v="1" dr="I483" r="M483" sId="2"/>
    <undo index="1" exp="ref" v="1" dr="I483" r="K483" sId="2"/>
    <undo index="6" exp="ref" v="1" dr="I482" r="M482" sId="2"/>
    <undo index="1" exp="ref" v="1" dr="I482" r="K482" sId="2"/>
    <undo index="6" exp="ref" v="1" dr="I481" r="M481" sId="2"/>
    <undo index="1" exp="ref" v="1" dr="I481" r="K481" sId="2"/>
    <undo index="6" exp="ref" v="1" dr="I480" r="M480" sId="2"/>
    <undo index="1" exp="ref" v="1" dr="I480" r="K480" sId="2"/>
    <undo index="6" exp="ref" v="1" dr="I479" r="M479" sId="2"/>
    <undo index="1" exp="ref" v="1" dr="I479" r="K479" sId="2"/>
    <undo index="6" exp="ref" v="1" dr="I478" r="M478" sId="2"/>
    <undo index="1" exp="ref" v="1" dr="I478" r="K478" sId="2"/>
    <undo index="6" exp="ref" v="1" dr="I477" r="M477" sId="2"/>
    <undo index="1" exp="ref" v="1" dr="I477" r="K477" sId="2"/>
    <undo index="6" exp="ref" v="1" dr="I476" r="M476" sId="2"/>
    <undo index="1" exp="ref" v="1" dr="I476" r="K476" sId="2"/>
    <undo index="6" exp="ref" v="1" dr="I475" r="M475" sId="2"/>
    <undo index="1" exp="ref" v="1" dr="I475" r="K475" sId="2"/>
    <undo index="6" exp="ref" v="1" dr="I474" r="M474" sId="2"/>
    <undo index="1" exp="ref" v="1" dr="I474" r="K474" sId="2"/>
    <undo index="6" exp="ref" v="1" dr="I473" r="M473" sId="2"/>
    <undo index="1" exp="ref" v="1" dr="I473" r="K473" sId="2"/>
    <undo index="6" exp="ref" v="1" dr="I472" r="M472" sId="2"/>
    <undo index="1" exp="ref" v="1" dr="I472" r="K472" sId="2"/>
    <undo index="6" exp="ref" v="1" dr="I471" r="M471" sId="2"/>
    <undo index="1" exp="ref" v="1" dr="I471" r="K471" sId="2"/>
    <undo index="6" exp="ref" v="1" dr="I470" r="M470" sId="2"/>
    <undo index="1" exp="ref" v="1" dr="I470" r="K470" sId="2"/>
    <undo index="6" exp="ref" v="1" dr="I469" r="M469" sId="2"/>
    <undo index="1" exp="ref" v="1" dr="I469" r="K469" sId="2"/>
    <undo index="6" exp="ref" v="1" dr="I468" r="M468" sId="2"/>
    <undo index="1" exp="ref" v="1" dr="I468" r="K468" sId="2"/>
    <undo index="6" exp="ref" v="1" dr="I467" r="M467" sId="2"/>
    <undo index="1" exp="ref" v="1" dr="I467" r="K467" sId="2"/>
    <undo index="6" exp="ref" v="1" dr="I466" r="M466" sId="2"/>
    <undo index="1" exp="ref" v="1" dr="I466" r="K466" sId="2"/>
    <undo index="6" exp="ref" v="1" dr="I465" r="M465" sId="2"/>
    <undo index="1" exp="ref" v="1" dr="I465" r="K465" sId="2"/>
    <undo index="6" exp="ref" v="1" dr="I464" r="M464" sId="2"/>
    <undo index="1" exp="ref" v="1" dr="I464" r="K464" sId="2"/>
    <undo index="6" exp="ref" v="1" dr="I463" r="M463" sId="2"/>
    <undo index="1" exp="ref" v="1" dr="I463" r="K463" sId="2"/>
    <undo index="6" exp="ref" v="1" dr="I462" r="M462" sId="2"/>
    <undo index="1" exp="ref" v="1" dr="I462" r="K462" sId="2"/>
    <undo index="6" exp="ref" v="1" dr="I461" r="M461" sId="2"/>
    <undo index="1" exp="ref" v="1" dr="I461" r="K461" sId="2"/>
    <undo index="6" exp="ref" v="1" dr="I460" r="M460" sId="2"/>
    <undo index="1" exp="ref" v="1" dr="I460" r="K460" sId="2"/>
    <undo index="6" exp="ref" v="1" dr="I459" r="M459" sId="2"/>
    <undo index="1" exp="ref" v="1" dr="I459" r="K459" sId="2"/>
    <undo index="6" exp="ref" v="1" dr="I458" r="M458" sId="2"/>
    <undo index="1" exp="ref" v="1" dr="I458" r="K458" sId="2"/>
    <undo index="6" exp="ref" v="1" dr="I457" r="M457" sId="2"/>
    <undo index="1" exp="ref" v="1" dr="I457" r="K457" sId="2"/>
    <undo index="6" exp="ref" v="1" dr="I456" r="M456" sId="2"/>
    <undo index="1" exp="ref" v="1" dr="I456" r="K456" sId="2"/>
    <undo index="6" exp="ref" v="1" dr="I455" r="M455" sId="2"/>
    <undo index="1" exp="ref" v="1" dr="I455" r="K455" sId="2"/>
    <undo index="6" exp="ref" v="1" dr="I454" r="M454" sId="2"/>
    <undo index="6" exp="ref" v="1" dr="I453" r="M453" sId="2"/>
    <undo index="6" exp="ref" v="1" dr="I452" r="M452" sId="2"/>
    <undo index="6" exp="ref" v="1" dr="I451" r="M451" sId="2"/>
    <undo index="1" exp="ref" v="1" dr="I451" r="K451" sId="2"/>
    <undo index="6" exp="ref" v="1" dr="I450" r="M450" sId="2"/>
    <undo index="1" exp="ref" v="1" dr="I450" r="K450" sId="2"/>
    <undo index="6" exp="ref" v="1" dr="I449" r="M449" sId="2"/>
    <undo index="1" exp="ref" v="1" dr="I449" r="K449" sId="2"/>
    <undo index="6" exp="ref" v="1" dr="I448" r="M448" sId="2"/>
    <undo index="1" exp="ref" v="1" dr="I448" r="K448" sId="2"/>
    <undo index="6" exp="ref" v="1" dr="I447" r="M447" sId="2"/>
    <undo index="1" exp="ref" v="1" dr="I447" r="K447" sId="2"/>
    <undo index="6" exp="ref" v="1" dr="I446" r="M446" sId="2"/>
    <undo index="1" exp="ref" v="1" dr="I446" r="K446" sId="2"/>
    <undo index="6" exp="ref" v="1" dr="I445" r="M445" sId="2"/>
    <undo index="1" exp="ref" v="1" dr="I445" r="K445" sId="2"/>
    <undo index="6" exp="ref" v="1" dr="I444" r="M444" sId="2"/>
    <undo index="1" exp="ref" v="1" dr="I444" r="K444" sId="2"/>
    <undo index="6" exp="ref" v="1" dr="I443" r="M443" sId="2"/>
    <undo index="1" exp="ref" v="1" dr="I443" r="K443" sId="2"/>
    <undo index="6" exp="ref" v="1" dr="I442" r="M442" sId="2"/>
    <undo index="1" exp="ref" v="1" dr="I442" r="K442" sId="2"/>
    <undo index="6" exp="ref" v="1" dr="I441" r="M441" sId="2"/>
    <undo index="1" exp="ref" v="1" dr="I441" r="K441" sId="2"/>
    <undo index="6" exp="ref" v="1" dr="I440" r="M440" sId="2"/>
    <undo index="1" exp="ref" v="1" dr="I440" r="K440" sId="2"/>
    <undo index="6" exp="ref" v="1" dr="I439" r="M439" sId="2"/>
    <undo index="1" exp="ref" v="1" dr="I439" r="K439" sId="2"/>
    <undo index="6" exp="ref" v="1" dr="I438" r="M438" sId="2"/>
    <undo index="1" exp="ref" v="1" dr="I438" r="K438" sId="2"/>
    <undo index="6" exp="ref" v="1" dr="I437" r="M437" sId="2"/>
    <undo index="1" exp="ref" v="1" dr="I437" r="K437" sId="2"/>
    <undo index="6" exp="ref" v="1" dr="I436" r="M436" sId="2"/>
    <undo index="1" exp="ref" v="1" dr="I436" r="K436" sId="2"/>
    <undo index="6" exp="ref" v="1" dr="I435" r="M435" sId="2"/>
    <undo index="1" exp="ref" v="1" dr="I435" r="K435" sId="2"/>
    <undo index="6" exp="ref" v="1" dr="I434" r="M434" sId="2"/>
    <undo index="1" exp="ref" v="1" dr="I434" r="K434" sId="2"/>
    <undo index="6" exp="ref" v="1" dr="I433" r="M433" sId="2"/>
    <undo index="1" exp="ref" v="1" dr="I433" r="K433" sId="2"/>
    <undo index="6" exp="ref" v="1" dr="I432" r="M432" sId="2"/>
    <undo index="1" exp="ref" v="1" dr="I432" r="K432" sId="2"/>
    <undo index="6" exp="ref" v="1" dr="I431" r="M431" sId="2"/>
    <undo index="1" exp="ref" v="1" dr="I431" r="K431" sId="2"/>
    <undo index="6" exp="ref" v="1" dr="I430" r="M430" sId="2"/>
    <undo index="1" exp="ref" v="1" dr="I430" r="K430" sId="2"/>
    <undo index="6" exp="ref" v="1" dr="I429" r="M429" sId="2"/>
    <undo index="1" exp="ref" v="1" dr="I429" r="K429" sId="2"/>
    <undo index="6" exp="ref" v="1" dr="I428" r="M428" sId="2"/>
    <undo index="1" exp="ref" v="1" dr="I428" r="K428" sId="2"/>
    <undo index="6" exp="ref" v="1" dr="I427" r="M427" sId="2"/>
    <undo index="1" exp="ref" v="1" dr="I427" r="K427" sId="2"/>
    <undo index="6" exp="ref" v="1" dr="I426" r="M426" sId="2"/>
    <undo index="1" exp="ref" v="1" dr="I426" r="K426" sId="2"/>
    <undo index="6" exp="ref" v="1" dr="I425" r="M425" sId="2"/>
    <undo index="1" exp="ref" v="1" dr="I425" r="K425" sId="2"/>
    <undo index="6" exp="ref" v="1" dr="I424" r="M424" sId="2"/>
    <undo index="1" exp="ref" v="1" dr="I424" r="K424" sId="2"/>
    <undo index="6" exp="ref" v="1" dr="I423" r="M423" sId="2"/>
    <undo index="1" exp="ref" v="1" dr="I423" r="K423" sId="2"/>
    <undo index="6" exp="ref" v="1" dr="I422" r="M422" sId="2"/>
    <undo index="1" exp="ref" v="1" dr="I422" r="K422" sId="2"/>
    <undo index="6" exp="ref" v="1" dr="I421" r="M421" sId="2"/>
    <undo index="6" exp="ref" v="1" dr="I420" r="M420" sId="2"/>
    <undo index="6" exp="ref" v="1" dr="I419" r="M419" sId="2"/>
    <undo index="6" exp="ref" v="1" dr="I418" r="M418" sId="2"/>
    <undo index="1" exp="ref" v="1" dr="I418" r="K418" sId="2"/>
    <undo index="6" exp="ref" v="1" dr="I417" r="M417" sId="2"/>
    <undo index="1" exp="ref" v="1" dr="I417" r="K417" sId="2"/>
    <undo index="6" exp="ref" v="1" dr="I416" r="M416" sId="2"/>
    <undo index="1" exp="ref" v="1" dr="I416" r="K416" sId="2"/>
    <undo index="6" exp="ref" v="1" dr="I415" r="M415" sId="2"/>
    <undo index="1" exp="ref" v="1" dr="I415" r="K415" sId="2"/>
    <undo index="6" exp="ref" v="1" dr="I414" r="M414" sId="2"/>
    <undo index="1" exp="ref" v="1" dr="I414" r="K414" sId="2"/>
    <undo index="6" exp="ref" v="1" dr="I413" r="M413" sId="2"/>
    <undo index="1" exp="ref" v="1" dr="I413" r="K413" sId="2"/>
    <undo index="6" exp="ref" v="1" dr="I412" r="M412" sId="2"/>
    <undo index="1" exp="ref" v="1" dr="I412" r="K412" sId="2"/>
    <undo index="6" exp="ref" v="1" dr="I411" r="M411" sId="2"/>
    <undo index="1" exp="ref" v="1" dr="I411" r="K411" sId="2"/>
    <undo index="6" exp="ref" v="1" dr="I410" r="M410" sId="2"/>
    <undo index="1" exp="ref" v="1" dr="I410" r="K410" sId="2"/>
    <undo index="6" exp="ref" v="1" dr="I409" r="M409" sId="2"/>
    <undo index="1" exp="ref" v="1" dr="I409" r="K409" sId="2"/>
    <undo index="6" exp="ref" v="1" dr="I408" r="M408" sId="2"/>
    <undo index="1" exp="ref" v="1" dr="I408" r="K408" sId="2"/>
    <undo index="6" exp="ref" v="1" dr="I407" r="M407" sId="2"/>
    <undo index="1" exp="ref" v="1" dr="I407" r="K407" sId="2"/>
    <undo index="6" exp="ref" v="1" dr="I406" r="M406" sId="2"/>
    <undo index="1" exp="ref" v="1" dr="I406" r="K406" sId="2"/>
    <undo index="6" exp="ref" v="1" dr="I405" r="M405" sId="2"/>
    <undo index="1" exp="ref" v="1" dr="I405" r="K405" sId="2"/>
    <undo index="6" exp="ref" v="1" dr="I404" r="M404" sId="2"/>
    <undo index="1" exp="ref" v="1" dr="I404" r="K404" sId="2"/>
    <undo index="6" exp="ref" v="1" dr="I403" r="M403" sId="2"/>
    <undo index="1" exp="ref" v="1" dr="I403" r="K403" sId="2"/>
    <undo index="6" exp="ref" v="1" dr="I402" r="M402" sId="2"/>
    <undo index="1" exp="ref" v="1" dr="I402" r="K402" sId="2"/>
    <undo index="6" exp="ref" v="1" dr="I401" r="M401" sId="2"/>
    <undo index="1" exp="ref" v="1" dr="I401" r="K401" sId="2"/>
    <undo index="6" exp="ref" v="1" dr="I400" r="M400" sId="2"/>
    <undo index="1" exp="ref" v="1" dr="I400" r="K400" sId="2"/>
    <undo index="6" exp="ref" v="1" dr="I399" r="M399" sId="2"/>
    <undo index="1" exp="ref" v="1" dr="I399" r="K399" sId="2"/>
    <undo index="6" exp="ref" v="1" dr="I398" r="M398" sId="2"/>
    <undo index="1" exp="ref" v="1" dr="I398" r="K398" sId="2"/>
    <undo index="6" exp="ref" v="1" dr="I397" r="M397" sId="2"/>
    <undo index="6" exp="ref" v="1" dr="I396" r="M396" sId="2"/>
    <undo index="1" exp="ref" v="1" dr="I396" r="K396" sId="2"/>
    <undo index="6" exp="ref" v="1" dr="I395" r="M395" sId="2"/>
    <undo index="1" exp="ref" v="1" dr="I395" r="K395" sId="2"/>
    <undo index="6" exp="ref" v="1" dr="I394" r="M394" sId="2"/>
    <undo index="1" exp="ref" v="1" dr="I394" r="K394" sId="2"/>
    <undo index="6" exp="ref" v="1" dr="I393" r="M393" sId="2"/>
    <undo index="1" exp="ref" v="1" dr="I393" r="K393" sId="2"/>
    <undo index="6" exp="ref" v="1" dr="I392" r="M392" sId="2"/>
    <undo index="1" exp="ref" v="1" dr="I392" r="K392" sId="2"/>
    <undo index="6" exp="ref" v="1" dr="I391" r="M391" sId="2"/>
    <undo index="1" exp="ref" v="1" dr="I391" r="K391" sId="2"/>
    <undo index="6" exp="ref" v="1" dr="I390" r="M390" sId="2"/>
    <undo index="1" exp="ref" v="1" dr="I390" r="K390" sId="2"/>
    <undo index="6" exp="ref" v="1" dr="I389" r="M389" sId="2"/>
    <undo index="1" exp="ref" v="1" dr="I389" r="K389" sId="2"/>
    <undo index="6" exp="ref" v="1" dr="I388" r="M388" sId="2"/>
    <undo index="1" exp="ref" v="1" dr="I388" r="K388" sId="2"/>
    <undo index="6" exp="ref" v="1" dr="I387" r="M387" sId="2"/>
    <undo index="1" exp="ref" v="1" dr="I387" r="K387" sId="2"/>
    <undo index="6" exp="ref" v="1" dr="I386" r="M386" sId="2"/>
    <undo index="1" exp="ref" v="1" dr="I386" r="K386" sId="2"/>
    <undo index="6" exp="ref" v="1" dr="I385" r="M385" sId="2"/>
    <undo index="1" exp="ref" v="1" dr="I385" r="K385" sId="2"/>
    <undo index="6" exp="ref" v="1" dr="I384" r="M384" sId="2"/>
    <undo index="1" exp="ref" v="1" dr="I384" r="K384" sId="2"/>
    <undo index="6" exp="ref" v="1" dr="I383" r="M383" sId="2"/>
    <undo index="1" exp="ref" v="1" dr="I383" r="K383" sId="2"/>
    <undo index="6" exp="ref" v="1" dr="I382" r="M382" sId="2"/>
    <undo index="1" exp="ref" v="1" dr="I382" r="K382" sId="2"/>
    <undo index="6" exp="ref" v="1" dr="I381" r="M381" sId="2"/>
    <undo index="1" exp="ref" v="1" dr="I381" r="K381" sId="2"/>
    <undo index="6" exp="ref" v="1" dr="I380" r="M380" sId="2"/>
    <undo index="1" exp="ref" v="1" dr="I380" r="K380" sId="2"/>
    <undo index="6" exp="ref" v="1" dr="I379" r="M379" sId="2"/>
    <undo index="1" exp="ref" v="1" dr="I379" r="K379" sId="2"/>
    <undo index="6" exp="ref" v="1" dr="I378" r="M378" sId="2"/>
    <undo index="1" exp="ref" v="1" dr="I378" r="K378" sId="2"/>
    <undo index="6" exp="ref" v="1" dr="I377" r="M377" sId="2"/>
    <undo index="1" exp="ref" v="1" dr="I377" r="K377" sId="2"/>
    <undo index="6" exp="ref" v="1" dr="I376" r="M376" sId="2"/>
    <undo index="1" exp="ref" v="1" dr="I376" r="K376" sId="2"/>
    <undo index="6" exp="ref" v="1" dr="I375" r="M375" sId="2"/>
    <undo index="1" exp="ref" v="1" dr="I375" r="K375" sId="2"/>
    <undo index="6" exp="ref" v="1" dr="I374" r="M374" sId="2"/>
    <undo index="1" exp="ref" v="1" dr="I374" r="K374" sId="2"/>
    <undo index="6" exp="ref" v="1" dr="I373" r="M373" sId="2"/>
    <undo index="1" exp="ref" v="1" dr="I373" r="K373" sId="2"/>
    <undo index="6" exp="ref" v="1" dr="I372" r="M372" sId="2"/>
    <undo index="1" exp="ref" v="1" dr="I372" r="K372" sId="2"/>
    <undo index="6" exp="ref" v="1" dr="I371" r="M371" sId="2"/>
    <undo index="1" exp="ref" v="1" dr="I371" r="K371" sId="2"/>
    <undo index="6" exp="ref" v="1" dr="I370" r="M370" sId="2"/>
    <undo index="6" exp="ref" v="1" dr="I369" r="M369" sId="2"/>
    <undo index="1" exp="ref" v="1" dr="I369" r="K369" sId="2"/>
    <undo index="6" exp="ref" v="1" dr="I368" r="M368" sId="2"/>
    <undo index="1" exp="ref" v="1" dr="I368" r="K368" sId="2"/>
    <undo index="6" exp="ref" v="1" dr="I367" r="M367" sId="2"/>
    <undo index="1" exp="ref" v="1" dr="I367" r="K367" sId="2"/>
    <undo index="6" exp="ref" v="1" dr="I366" r="M366" sId="2"/>
    <undo index="1" exp="ref" v="1" dr="I366" r="K366" sId="2"/>
    <undo index="6" exp="ref" v="1" dr="I365" r="M365" sId="2"/>
    <undo index="1" exp="ref" v="1" dr="I365" r="K365" sId="2"/>
    <undo index="6" exp="ref" v="1" dr="I364" r="M364" sId="2"/>
    <undo index="1" exp="ref" v="1" dr="I364" r="K364" sId="2"/>
    <undo index="6" exp="ref" v="1" dr="I363" r="M363" sId="2"/>
    <undo index="1" exp="ref" v="1" dr="I363" r="K363" sId="2"/>
    <undo index="6" exp="ref" v="1" dr="I362" r="M362" sId="2"/>
    <undo index="1" exp="ref" v="1" dr="I362" r="K362" sId="2"/>
    <undo index="6" exp="ref" v="1" dr="I361" r="M361" sId="2"/>
    <undo index="1" exp="ref" v="1" dr="I361" r="K361" sId="2"/>
    <undo index="6" exp="ref" v="1" dr="I360" r="M360" sId="2"/>
    <undo index="1" exp="ref" v="1" dr="I360" r="K360" sId="2"/>
    <undo index="6" exp="ref" v="1" dr="I359" r="M359" sId="2"/>
    <undo index="1" exp="ref" v="1" dr="I359" r="K359" sId="2"/>
    <undo index="6" exp="ref" v="1" dr="I358" r="M358" sId="2"/>
    <undo index="1" exp="ref" v="1" dr="I358" r="K358" sId="2"/>
    <undo index="6" exp="ref" v="1" dr="I357" r="M357" sId="2"/>
    <undo index="1" exp="ref" v="1" dr="I357" r="K357" sId="2"/>
    <undo index="6" exp="ref" v="1" dr="I356" r="M356" sId="2"/>
    <undo index="1" exp="ref" v="1" dr="I356" r="K356" sId="2"/>
    <undo index="6" exp="ref" v="1" dr="I355" r="M355" sId="2"/>
    <undo index="1" exp="ref" v="1" dr="I355" r="K355" sId="2"/>
    <undo index="6" exp="ref" v="1" dr="I354" r="M354" sId="2"/>
    <undo index="6" exp="ref" v="1" dr="I353" r="M353" sId="2"/>
    <undo index="6" exp="ref" v="1" dr="I352" r="M352" sId="2"/>
    <undo index="1" exp="ref" v="1" dr="I352" r="K352" sId="2"/>
    <undo index="6" exp="ref" v="1" dr="I351" r="M351" sId="2"/>
    <undo index="1" exp="ref" v="1" dr="I351" r="K351" sId="2"/>
    <undo index="6" exp="ref" v="1" dr="I350" r="M350" sId="2"/>
    <undo index="1" exp="ref" v="1" dr="I350" r="K350" sId="2"/>
    <undo index="6" exp="ref" v="1" dr="I349" r="M349" sId="2"/>
    <undo index="1" exp="ref" v="1" dr="I349" r="K349" sId="2"/>
    <undo index="6" exp="ref" v="1" dr="I348" r="M348" sId="2"/>
    <undo index="1" exp="ref" v="1" dr="I348" r="K348" sId="2"/>
    <undo index="6" exp="ref" v="1" dr="I347" r="M347" sId="2"/>
    <undo index="1" exp="ref" v="1" dr="I347" r="K347" sId="2"/>
    <undo index="6" exp="ref" v="1" dr="I346" r="M346" sId="2"/>
    <undo index="1" exp="ref" v="1" dr="I346" r="K346" sId="2"/>
    <undo index="6" exp="ref" v="1" dr="I345" r="M345" sId="2"/>
    <undo index="1" exp="ref" v="1" dr="I345" r="K345" sId="2"/>
    <undo index="6" exp="ref" v="1" dr="I344" r="M344" sId="2"/>
    <undo index="1" exp="ref" v="1" dr="I344" r="K344" sId="2"/>
    <undo index="6" exp="ref" v="1" dr="I343" r="M343" sId="2"/>
    <undo index="1" exp="ref" v="1" dr="I343" r="K343" sId="2"/>
    <undo index="6" exp="ref" v="1" dr="I342" r="M342" sId="2"/>
    <undo index="1" exp="ref" v="1" dr="I342" r="K342" sId="2"/>
    <undo index="6" exp="ref" v="1" dr="I341" r="M341" sId="2"/>
    <undo index="1" exp="ref" v="1" dr="I341" r="K341" sId="2"/>
    <undo index="6" exp="ref" v="1" dr="I340" r="M340" sId="2"/>
    <undo index="1" exp="ref" v="1" dr="I340" r="K340" sId="2"/>
    <undo index="6" exp="ref" v="1" dr="I339" r="M339" sId="2"/>
    <undo index="1" exp="ref" v="1" dr="I339" r="K339" sId="2"/>
    <undo index="6" exp="ref" v="1" dr="I338" r="M338" sId="2"/>
    <undo index="1" exp="ref" v="1" dr="I338" r="K338" sId="2"/>
    <undo index="6" exp="ref" v="1" dr="I337" r="M337" sId="2"/>
    <undo index="1" exp="ref" v="1" dr="I337" r="K337" sId="2"/>
    <undo index="6" exp="ref" v="1" dr="I336" r="M336" sId="2"/>
    <undo index="1" exp="ref" v="1" dr="I336" r="K336" sId="2"/>
    <undo index="6" exp="ref" v="1" dr="I335" r="M335" sId="2"/>
    <undo index="1" exp="ref" v="1" dr="I335" r="K335" sId="2"/>
    <undo index="6" exp="ref" v="1" dr="I334" r="M334" sId="2"/>
    <undo index="1" exp="ref" v="1" dr="I334" r="K334" sId="2"/>
    <undo index="6" exp="ref" v="1" dr="I333" r="M333" sId="2"/>
    <undo index="1" exp="ref" v="1" dr="I333" r="K333" sId="2"/>
    <undo index="6" exp="ref" v="1" dr="I332" r="M332" sId="2"/>
    <undo index="1" exp="ref" v="1" dr="I332" r="K332" sId="2"/>
    <undo index="6" exp="ref" v="1" dr="I331" r="M331" sId="2"/>
    <undo index="1" exp="ref" v="1" dr="I331" r="K331" sId="2"/>
    <undo index="6" exp="ref" v="1" dr="I330" r="M330" sId="2"/>
    <undo index="1" exp="ref" v="1" dr="I330" r="K330" sId="2"/>
    <undo index="6" exp="ref" v="1" dr="I329" r="M329" sId="2"/>
    <undo index="1" exp="ref" v="1" dr="I329" r="K329" sId="2"/>
    <undo index="6" exp="ref" v="1" dr="I328" r="M328" sId="2"/>
    <undo index="1" exp="ref" v="1" dr="I328" r="K328" sId="2"/>
    <undo index="6" exp="ref" v="1" dr="I327" r="M327" sId="2"/>
    <undo index="1" exp="ref" v="1" dr="I327" r="K327" sId="2"/>
    <undo index="6" exp="ref" v="1" dr="I326" r="M326" sId="2"/>
    <undo index="1" exp="ref" v="1" dr="I326" r="K326" sId="2"/>
    <undo index="6" exp="ref" v="1" dr="I325" r="M325" sId="2"/>
    <undo index="1" exp="ref" v="1" dr="I325" r="K325" sId="2"/>
    <undo index="6" exp="ref" v="1" dr="I324" r="M324" sId="2"/>
    <undo index="1" exp="ref" v="1" dr="I324" r="K324" sId="2"/>
    <undo index="6" exp="ref" v="1" dr="I323" r="M323" sId="2"/>
    <undo index="1" exp="ref" v="1" dr="I323" r="K323" sId="2"/>
    <undo index="6" exp="ref" v="1" dr="I322" r="M322" sId="2"/>
    <undo index="1" exp="ref" v="1" dr="I322" r="K322" sId="2"/>
    <undo index="6" exp="ref" v="1" dr="I321" r="M321" sId="2"/>
    <undo index="1" exp="ref" v="1" dr="I321" r="K321" sId="2"/>
    <undo index="6" exp="ref" v="1" dr="I320" r="M320" sId="2"/>
    <undo index="1" exp="ref" v="1" dr="I320" r="K320" sId="2"/>
    <undo index="6" exp="ref" v="1" dr="I319" r="M319" sId="2"/>
    <undo index="1" exp="ref" v="1" dr="I319" r="K319" sId="2"/>
    <undo index="6" exp="ref" v="1" dr="I318" r="M318" sId="2"/>
    <undo index="1" exp="ref" v="1" dr="I318" r="K318" sId="2"/>
    <undo index="6" exp="ref" v="1" dr="I317" r="M317" sId="2"/>
    <undo index="1" exp="ref" v="1" dr="I317" r="K317" sId="2"/>
    <undo index="6" exp="ref" v="1" dr="I316" r="M316" sId="2"/>
    <undo index="1" exp="ref" v="1" dr="I316" r="K316" sId="2"/>
    <undo index="6" exp="ref" v="1" dr="I315" r="M315" sId="2"/>
    <undo index="1" exp="ref" v="1" dr="I315" r="K315" sId="2"/>
    <undo index="6" exp="ref" v="1" dr="I314" r="M314" sId="2"/>
    <undo index="1" exp="ref" v="1" dr="I314" r="K314" sId="2"/>
    <undo index="6" exp="ref" v="1" dr="I313" r="M313" sId="2"/>
    <undo index="1" exp="ref" v="1" dr="I313" r="K313" sId="2"/>
    <undo index="6" exp="ref" v="1" dr="I312" r="M312" sId="2"/>
    <undo index="1" exp="ref" v="1" dr="I312" r="K312" sId="2"/>
    <undo index="6" exp="ref" v="1" dr="I311" r="M311" sId="2"/>
    <undo index="1" exp="ref" v="1" dr="I311" r="K311" sId="2"/>
    <undo index="6" exp="ref" v="1" dr="I310" r="M310" sId="2"/>
    <undo index="1" exp="ref" v="1" dr="I310" r="K310" sId="2"/>
    <undo index="6" exp="ref" v="1" dr="I309" r="M309" sId="2"/>
    <undo index="1" exp="ref" v="1" dr="I309" r="K309" sId="2"/>
    <undo index="6" exp="ref" v="1" dr="I308" r="M308" sId="2"/>
    <undo index="1" exp="ref" v="1" dr="I308" r="K308" sId="2"/>
    <undo index="6" exp="ref" v="1" dr="I307" r="M307" sId="2"/>
    <undo index="1" exp="ref" v="1" dr="I307" r="K307" sId="2"/>
    <undo index="6" exp="ref" v="1" dr="I306" r="M306" sId="2"/>
    <undo index="1" exp="ref" v="1" dr="I306" r="K306" sId="2"/>
    <undo index="6" exp="ref" v="1" dr="I305" r="M305" sId="2"/>
    <undo index="1" exp="ref" v="1" dr="I305" r="K305" sId="2"/>
    <undo index="6" exp="ref" v="1" dr="I304" r="M304" sId="2"/>
    <undo index="1" exp="ref" v="1" dr="I304" r="K304" sId="2"/>
    <undo index="6" exp="ref" v="1" dr="I303" r="M303" sId="2"/>
    <undo index="1" exp="ref" v="1" dr="I303" r="K303" sId="2"/>
    <undo index="6" exp="ref" v="1" dr="I302" r="M302" sId="2"/>
    <undo index="1" exp="ref" v="1" dr="I302" r="K302" sId="2"/>
    <undo index="6" exp="ref" v="1" dr="I301" r="M301" sId="2"/>
    <undo index="1" exp="ref" v="1" dr="I301" r="K301" sId="2"/>
    <undo index="6" exp="ref" v="1" dr="I300" r="M300" sId="2"/>
    <undo index="1" exp="ref" v="1" dr="I300" r="K300" sId="2"/>
    <undo index="6" exp="ref" v="1" dr="I299" r="M299" sId="2"/>
    <undo index="1" exp="ref" v="1" dr="I299" r="K299" sId="2"/>
    <undo index="6" exp="ref" v="1" dr="I298" r="M298" sId="2"/>
    <undo index="1" exp="ref" v="1" dr="I298" r="K298" sId="2"/>
    <undo index="6" exp="ref" v="1" dr="I297" r="M297" sId="2"/>
    <undo index="1" exp="ref" v="1" dr="I297" r="K297" sId="2"/>
    <undo index="6" exp="ref" v="1" dr="I296" r="M296" sId="2"/>
    <undo index="1" exp="ref" v="1" dr="I296" r="K296" sId="2"/>
    <undo index="6" exp="ref" v="1" dr="I295" r="M295" sId="2"/>
    <undo index="1" exp="ref" v="1" dr="I295" r="K295" sId="2"/>
    <undo index="6" exp="ref" v="1" dr="I294" r="M294" sId="2"/>
    <undo index="1" exp="ref" v="1" dr="I294" r="K294" sId="2"/>
    <undo index="6" exp="ref" v="1" dr="I293" r="M293" sId="2"/>
    <undo index="1" exp="ref" v="1" dr="I293" r="K293" sId="2"/>
    <undo index="6" exp="ref" v="1" dr="I292" r="M292" sId="2"/>
    <undo index="1" exp="ref" v="1" dr="I292" r="K292" sId="2"/>
    <undo index="6" exp="ref" v="1" dr="I291" r="M291" sId="2"/>
    <undo index="1" exp="ref" v="1" dr="I291" r="K291" sId="2"/>
    <undo index="6" exp="ref" v="1" dr="I290" r="M290" sId="2"/>
    <undo index="1" exp="ref" v="1" dr="I290" r="K290" sId="2"/>
    <undo index="6" exp="ref" v="1" dr="I289" r="M289" sId="2"/>
    <undo index="1" exp="ref" v="1" dr="I289" r="K289" sId="2"/>
    <undo index="6" exp="ref" v="1" dr="I288" r="M288" sId="2"/>
    <undo index="1" exp="ref" v="1" dr="I288" r="K288" sId="2"/>
    <undo index="6" exp="ref" v="1" dr="I287" r="M287" sId="2"/>
    <undo index="1" exp="ref" v="1" dr="I287" r="K287" sId="2"/>
    <undo index="6" exp="ref" v="1" dr="I286" r="M286" sId="2"/>
    <undo index="1" exp="ref" v="1" dr="I286" r="K286" sId="2"/>
    <undo index="6" exp="ref" v="1" dr="I285" r="M285" sId="2"/>
    <undo index="1" exp="ref" v="1" dr="I285" r="K285" sId="2"/>
    <undo index="6" exp="ref" v="1" dr="I284" r="M284" sId="2"/>
    <undo index="1" exp="ref" v="1" dr="I284" r="K284" sId="2"/>
    <undo index="6" exp="ref" v="1" dr="I283" r="M283" sId="2"/>
    <undo index="1" exp="ref" v="1" dr="I283" r="K283" sId="2"/>
    <undo index="6" exp="ref" v="1" dr="I282" r="M282" sId="2"/>
    <undo index="1" exp="ref" v="1" dr="I282" r="K282" sId="2"/>
    <undo index="6" exp="ref" v="1" dr="I281" r="M281" sId="2"/>
    <undo index="1" exp="ref" v="1" dr="I281" r="K281" sId="2"/>
    <undo index="6" exp="ref" v="1" dr="I280" r="M280" sId="2"/>
    <undo index="1" exp="ref" v="1" dr="I280" r="K280" sId="2"/>
    <undo index="6" exp="ref" v="1" dr="I279" r="M279" sId="2"/>
    <undo index="1" exp="ref" v="1" dr="I279" r="K279" sId="2"/>
    <undo index="6" exp="ref" v="1" dr="I278" r="M278" sId="2"/>
    <undo index="1" exp="ref" v="1" dr="I278" r="K278" sId="2"/>
    <undo index="6" exp="ref" v="1" dr="I277" r="M277" sId="2"/>
    <undo index="1" exp="ref" v="1" dr="I277" r="K277" sId="2"/>
    <undo index="6" exp="ref" v="1" dr="I276" r="M276" sId="2"/>
    <undo index="1" exp="ref" v="1" dr="I276" r="K276" sId="2"/>
    <undo index="6" exp="ref" v="1" dr="I275" r="M275" sId="2"/>
    <undo index="1" exp="ref" v="1" dr="I275" r="K275" sId="2"/>
    <undo index="6" exp="ref" v="1" dr="I274" r="M274" sId="2"/>
    <undo index="1" exp="ref" v="1" dr="I274" r="K274" sId="2"/>
    <undo index="6" exp="ref" v="1" dr="I273" r="M273" sId="2"/>
    <undo index="1" exp="ref" v="1" dr="I273" r="K273" sId="2"/>
    <undo index="6" exp="ref" v="1" dr="I272" r="M272" sId="2"/>
    <undo index="1" exp="ref" v="1" dr="I272" r="K272" sId="2"/>
    <undo index="6" exp="ref" v="1" dr="I271" r="M271" sId="2"/>
    <undo index="1" exp="ref" v="1" dr="I271" r="K271" sId="2"/>
    <undo index="6" exp="ref" v="1" dr="I270" r="M270" sId="2"/>
    <undo index="1" exp="ref" v="1" dr="I270" r="K270" sId="2"/>
    <undo index="6" exp="ref" v="1" dr="I269" r="M269" sId="2"/>
    <undo index="1" exp="ref" v="1" dr="I269" r="K269" sId="2"/>
    <undo index="6" exp="ref" v="1" dr="I268" r="M268" sId="2"/>
    <undo index="1" exp="ref" v="1" dr="I268" r="K268" sId="2"/>
    <undo index="6" exp="ref" v="1" dr="I267" r="M267" sId="2"/>
    <undo index="1" exp="ref" v="1" dr="I267" r="K267" sId="2"/>
    <undo index="6" exp="ref" v="1" dr="I266" r="M266" sId="2"/>
    <undo index="1" exp="ref" v="1" dr="I266" r="K266" sId="2"/>
    <undo index="6" exp="ref" v="1" dr="I265" r="M265" sId="2"/>
    <undo index="1" exp="ref" v="1" dr="I265" r="K265" sId="2"/>
    <undo index="6" exp="ref" v="1" dr="I264" r="M264" sId="2"/>
    <undo index="1" exp="ref" v="1" dr="I264" r="K264" sId="2"/>
    <undo index="6" exp="ref" v="1" dr="I263" r="M263" sId="2"/>
    <undo index="1" exp="ref" v="1" dr="I263" r="K263" sId="2"/>
    <undo index="6" exp="ref" v="1" dr="I262" r="M262" sId="2"/>
    <undo index="1" exp="ref" v="1" dr="I262" r="K262" sId="2"/>
    <undo index="6" exp="ref" v="1" dr="I261" r="M261" sId="2"/>
    <undo index="1" exp="ref" v="1" dr="I261" r="K261" sId="2"/>
    <undo index="6" exp="ref" v="1" dr="I260" r="M260" sId="2"/>
    <undo index="1" exp="ref" v="1" dr="I260" r="K260" sId="2"/>
    <undo index="6" exp="ref" v="1" dr="I259" r="M259" sId="2"/>
    <undo index="1" exp="ref" v="1" dr="I259" r="K259" sId="2"/>
    <undo index="6" exp="ref" v="1" dr="I258" r="M258" sId="2"/>
    <undo index="1" exp="ref" v="1" dr="I258" r="K258" sId="2"/>
    <undo index="6" exp="ref" v="1" dr="I257" r="M257" sId="2"/>
    <undo index="1" exp="ref" v="1" dr="I257" r="K257" sId="2"/>
    <undo index="6" exp="ref" v="1" dr="I256" r="M256" sId="2"/>
    <undo index="1" exp="ref" v="1" dr="I256" r="K256" sId="2"/>
    <undo index="6" exp="ref" v="1" dr="I255" r="M255" sId="2"/>
    <undo index="1" exp="ref" v="1" dr="I255" r="K255" sId="2"/>
    <undo index="6" exp="ref" v="1" dr="I254" r="M254" sId="2"/>
    <undo index="1" exp="ref" v="1" dr="I254" r="K254" sId="2"/>
    <undo index="6" exp="ref" v="1" dr="I253" r="M253" sId="2"/>
    <undo index="1" exp="ref" v="1" dr="I253" r="K253" sId="2"/>
    <undo index="6" exp="ref" v="1" dr="I252" r="M252" sId="2"/>
    <undo index="1" exp="ref" v="1" dr="I252" r="K252" sId="2"/>
    <undo index="6" exp="ref" v="1" dr="I251" r="M251" sId="2"/>
    <undo index="1" exp="ref" v="1" dr="I251" r="K251" sId="2"/>
    <undo index="6" exp="ref" v="1" dr="I250" r="M250" sId="2"/>
    <undo index="1" exp="ref" v="1" dr="I250" r="K250" sId="2"/>
    <undo index="6" exp="ref" v="1" dr="I249" r="M249" sId="2"/>
    <undo index="1" exp="ref" v="1" dr="I249" r="K249" sId="2"/>
    <undo index="6" exp="ref" v="1" dr="I248" r="M248" sId="2"/>
    <undo index="1" exp="ref" v="1" dr="I248" r="K248" sId="2"/>
    <undo index="6" exp="ref" v="1" dr="I247" r="M247" sId="2"/>
    <undo index="1" exp="ref" v="1" dr="I247" r="K247" sId="2"/>
    <undo index="6" exp="ref" v="1" dr="I246" r="M246" sId="2"/>
    <undo index="1" exp="ref" v="1" dr="I246" r="K246" sId="2"/>
    <undo index="6" exp="ref" v="1" dr="I245" r="M245" sId="2"/>
    <undo index="1" exp="ref" v="1" dr="I245" r="K245" sId="2"/>
    <undo index="6" exp="ref" v="1" dr="I244" r="M244" sId="2"/>
    <undo index="1" exp="ref" v="1" dr="I244" r="K244" sId="2"/>
    <undo index="6" exp="ref" v="1" dr="I243" r="M243" sId="2"/>
    <undo index="1" exp="ref" v="1" dr="I243" r="K243" sId="2"/>
    <undo index="6" exp="ref" v="1" dr="I242" r="M242" sId="2"/>
    <undo index="1" exp="ref" v="1" dr="I242" r="K242" sId="2"/>
    <undo index="6" exp="ref" v="1" dr="I241" r="M241" sId="2"/>
    <undo index="1" exp="ref" v="1" dr="I241" r="K241" sId="2"/>
    <undo index="6" exp="ref" v="1" dr="I240" r="M240" sId="2"/>
    <undo index="1" exp="ref" v="1" dr="I240" r="K240" sId="2"/>
    <undo index="6" exp="ref" v="1" dr="I239" r="M239" sId="2"/>
    <undo index="1" exp="ref" v="1" dr="I239" r="K239" sId="2"/>
    <undo index="6" exp="ref" v="1" dr="I238" r="M238" sId="2"/>
    <undo index="1" exp="ref" v="1" dr="I238" r="K238" sId="2"/>
    <undo index="6" exp="ref" v="1" dr="I237" r="M237" sId="2"/>
    <undo index="1" exp="ref" v="1" dr="I237" r="K237" sId="2"/>
    <undo index="6" exp="ref" v="1" dr="I236" r="M236" sId="2"/>
    <undo index="1" exp="ref" v="1" dr="I236" r="K236" sId="2"/>
    <undo index="6" exp="ref" v="1" dr="I235" r="M235" sId="2"/>
    <undo index="1" exp="ref" v="1" dr="I235" r="K235" sId="2"/>
    <undo index="6" exp="ref" v="1" dr="I234" r="M234" sId="2"/>
    <undo index="1" exp="ref" v="1" dr="I234" r="K234" sId="2"/>
    <undo index="6" exp="ref" v="1" dr="I233" r="M233" sId="2"/>
    <undo index="1" exp="ref" v="1" dr="I233" r="K233" sId="2"/>
    <undo index="6" exp="ref" v="1" dr="I232" r="M232" sId="2"/>
    <undo index="1" exp="ref" v="1" dr="I232" r="K232" sId="2"/>
    <undo index="6" exp="ref" v="1" dr="I231" r="M231" sId="2"/>
    <undo index="1" exp="ref" v="1" dr="I231" r="K231" sId="2"/>
    <undo index="6" exp="ref" v="1" dr="I230" r="M230" sId="2"/>
    <undo index="1" exp="ref" v="1" dr="I230" r="K230" sId="2"/>
    <undo index="6" exp="ref" v="1" dr="I229" r="M229" sId="2"/>
    <undo index="1" exp="ref" v="1" dr="I229" r="K229" sId="2"/>
    <undo index="6" exp="ref" v="1" dr="I228" r="M228" sId="2"/>
    <undo index="1" exp="ref" v="1" dr="I228" r="K228" sId="2"/>
    <undo index="6" exp="ref" v="1" dr="I227" r="M227" sId="2"/>
    <undo index="1" exp="ref" v="1" dr="I227" r="K227" sId="2"/>
    <undo index="6" exp="ref" v="1" dr="I226" r="M226" sId="2"/>
    <undo index="1" exp="ref" v="1" dr="I226" r="K226" sId="2"/>
    <undo index="6" exp="ref" v="1" dr="I225" r="M225" sId="2"/>
    <undo index="1" exp="ref" v="1" dr="I225" r="K225" sId="2"/>
    <undo index="6" exp="ref" v="1" dr="I224" r="M224" sId="2"/>
    <undo index="1" exp="ref" v="1" dr="I224" r="K224" sId="2"/>
    <undo index="6" exp="ref" v="1" dr="I223" r="M223" sId="2"/>
    <undo index="1" exp="ref" v="1" dr="I223" r="K223" sId="2"/>
    <undo index="6" exp="ref" v="1" dr="I222" r="M222" sId="2"/>
    <undo index="1" exp="ref" v="1" dr="I222" r="K222" sId="2"/>
    <undo index="6" exp="ref" v="1" dr="I221" r="M221" sId="2"/>
    <undo index="1" exp="ref" v="1" dr="I221" r="K221" sId="2"/>
    <undo index="6" exp="ref" v="1" dr="I220" r="M220" sId="2"/>
    <undo index="1" exp="ref" v="1" dr="I220" r="K220" sId="2"/>
    <undo index="6" exp="ref" v="1" dr="I219" r="M219" sId="2"/>
    <undo index="1" exp="ref" v="1" dr="I219" r="K219" sId="2"/>
    <undo index="6" exp="ref" v="1" dr="I218" r="M218" sId="2"/>
    <undo index="1" exp="ref" v="1" dr="I218" r="K218" sId="2"/>
    <undo index="6" exp="ref" v="1" dr="I217" r="M217" sId="2"/>
    <undo index="1" exp="ref" v="1" dr="I217" r="K217" sId="2"/>
    <undo index="6" exp="ref" v="1" dr="I216" r="M216" sId="2"/>
    <undo index="1" exp="ref" v="1" dr="I216" r="K216" sId="2"/>
    <undo index="6" exp="ref" v="1" dr="I215" r="M215" sId="2"/>
    <undo index="1" exp="ref" v="1" dr="I215" r="K215" sId="2"/>
    <undo index="6" exp="ref" v="1" dr="I214" r="M214" sId="2"/>
    <undo index="1" exp="ref" v="1" dr="I214" r="K214" sId="2"/>
    <undo index="6" exp="ref" v="1" dr="I213" r="M213" sId="2"/>
    <undo index="1" exp="ref" v="1" dr="I213" r="K213" sId="2"/>
    <undo index="6" exp="ref" v="1" dr="I212" r="M212" sId="2"/>
    <undo index="1" exp="ref" v="1" dr="I212" r="K212" sId="2"/>
    <undo index="6" exp="ref" v="1" dr="I211" r="M211" sId="2"/>
    <undo index="1" exp="ref" v="1" dr="I211" r="K211" sId="2"/>
    <undo index="6" exp="ref" v="1" dr="I210" r="M210" sId="2"/>
    <undo index="1" exp="ref" v="1" dr="I210" r="K210" sId="2"/>
    <undo index="6" exp="ref" v="1" dr="I209" r="M209" sId="2"/>
    <undo index="1" exp="ref" v="1" dr="I209" r="K209" sId="2"/>
    <undo index="6" exp="ref" v="1" dr="I208" r="M208" sId="2"/>
    <undo index="1" exp="ref" v="1" dr="I208" r="K208" sId="2"/>
    <undo index="6" exp="ref" v="1" dr="I207" r="M207" sId="2"/>
    <undo index="1" exp="ref" v="1" dr="I207" r="K207" sId="2"/>
    <undo index="6" exp="ref" v="1" dr="I206" r="M206" sId="2"/>
    <undo index="1" exp="ref" v="1" dr="I206" r="K206" sId="2"/>
    <undo index="6" exp="ref" v="1" dr="I205" r="M205" sId="2"/>
    <undo index="1" exp="ref" v="1" dr="I205" r="K205" sId="2"/>
    <undo index="6" exp="ref" v="1" dr="I204" r="M204" sId="2"/>
    <undo index="1" exp="ref" v="1" dr="I204" r="K204" sId="2"/>
    <undo index="6" exp="ref" v="1" dr="I203" r="M203" sId="2"/>
    <undo index="1" exp="ref" v="1" dr="I203" r="K203" sId="2"/>
    <undo index="6" exp="ref" v="1" dr="I202" r="M202" sId="2"/>
    <undo index="1" exp="ref" v="1" dr="I202" r="K202" sId="2"/>
    <undo index="6" exp="ref" v="1" dr="I201" r="M201" sId="2"/>
    <undo index="1" exp="ref" v="1" dr="I201" r="K201" sId="2"/>
    <undo index="6" exp="ref" v="1" dr="I200" r="M200" sId="2"/>
    <undo index="1" exp="ref" v="1" dr="I200" r="K200" sId="2"/>
    <undo index="6" exp="ref" v="1" dr="I199" r="M199" sId="2"/>
    <undo index="1" exp="ref" v="1" dr="I199" r="K199" sId="2"/>
    <undo index="6" exp="ref" v="1" dr="I198" r="M198" sId="2"/>
    <undo index="1" exp="ref" v="1" dr="I198" r="K198" sId="2"/>
    <undo index="6" exp="ref" v="1" dr="I197" r="M197" sId="2"/>
    <undo index="1" exp="ref" v="1" dr="I197" r="K197" sId="2"/>
    <undo index="6" exp="ref" v="1" dr="I196" r="M196" sId="2"/>
    <undo index="1" exp="ref" v="1" dr="I196" r="K196" sId="2"/>
    <undo index="6" exp="ref" v="1" dr="I195" r="M195" sId="2"/>
    <undo index="1" exp="ref" v="1" dr="I195" r="K195" sId="2"/>
    <undo index="6" exp="ref" v="1" dr="I194" r="M194" sId="2"/>
    <undo index="1" exp="ref" v="1" dr="I194" r="K194" sId="2"/>
    <undo index="6" exp="ref" v="1" dr="I193" r="M193" sId="2"/>
    <undo index="1" exp="ref" v="1" dr="I193" r="K193" sId="2"/>
    <undo index="6" exp="ref" v="1" dr="I192" r="M192" sId="2"/>
    <undo index="1" exp="ref" v="1" dr="I192" r="K192" sId="2"/>
    <undo index="6" exp="ref" v="1" dr="I191" r="M191" sId="2"/>
    <undo index="1" exp="ref" v="1" dr="I191" r="K191" sId="2"/>
    <undo index="6" exp="ref" v="1" dr="I190" r="M190" sId="2"/>
    <undo index="1" exp="ref" v="1" dr="I190" r="K190" sId="2"/>
    <undo index="6" exp="ref" v="1" dr="I189" r="M189" sId="2"/>
    <undo index="1" exp="ref" v="1" dr="I189" r="K189" sId="2"/>
    <undo index="6" exp="ref" v="1" dr="I188" r="M188" sId="2"/>
    <undo index="1" exp="ref" v="1" dr="I188" r="K188" sId="2"/>
    <undo index="6" exp="ref" v="1" dr="I187" r="M187" sId="2"/>
    <undo index="1" exp="ref" v="1" dr="I187" r="K187" sId="2"/>
    <undo index="6" exp="ref" v="1" dr="I186" r="M186" sId="2"/>
    <undo index="1" exp="ref" v="1" dr="I186" r="K186" sId="2"/>
    <undo index="6" exp="ref" v="1" dr="I185" r="M185" sId="2"/>
    <undo index="1" exp="ref" v="1" dr="I185" r="K185" sId="2"/>
    <undo index="6" exp="ref" v="1" dr="I184" r="M184" sId="2"/>
    <undo index="1" exp="ref" v="1" dr="I184" r="K184" sId="2"/>
    <undo index="6" exp="ref" v="1" dr="I183" r="M183" sId="2"/>
    <undo index="1" exp="ref" v="1" dr="I183" r="K183" sId="2"/>
    <undo index="6" exp="ref" v="1" dr="I182" r="M182" sId="2"/>
    <undo index="1" exp="ref" v="1" dr="I182" r="K182" sId="2"/>
    <undo index="6" exp="ref" v="1" dr="I181" r="M181" sId="2"/>
    <undo index="1" exp="ref" v="1" dr="I181" r="K181" sId="2"/>
    <undo index="6" exp="ref" v="1" dr="I180" r="M180" sId="2"/>
    <undo index="1" exp="ref" v="1" dr="I180" r="K180" sId="2"/>
    <undo index="6" exp="ref" v="1" dr="I179" r="M179" sId="2"/>
    <undo index="1" exp="ref" v="1" dr="I179" r="K179" sId="2"/>
    <undo index="6" exp="ref" v="1" dr="I178" r="M178" sId="2"/>
    <undo index="1" exp="ref" v="1" dr="I178" r="K178" sId="2"/>
    <undo index="6" exp="ref" v="1" dr="I177" r="M177" sId="2"/>
    <undo index="1" exp="ref" v="1" dr="I177" r="K177" sId="2"/>
    <undo index="6" exp="ref" v="1" dr="I176" r="M176" sId="2"/>
    <undo index="1" exp="ref" v="1" dr="I176" r="K176" sId="2"/>
    <undo index="6" exp="ref" v="1" dr="I175" r="M175" sId="2"/>
    <undo index="1" exp="ref" v="1" dr="I175" r="K175" sId="2"/>
    <undo index="6" exp="ref" v="1" dr="I174" r="M174" sId="2"/>
    <undo index="1" exp="ref" v="1" dr="I174" r="K174" sId="2"/>
    <undo index="6" exp="ref" v="1" dr="I173" r="M173" sId="2"/>
    <undo index="1" exp="ref" v="1" dr="I173" r="K173" sId="2"/>
    <undo index="6" exp="ref" v="1" dr="I172" r="M172" sId="2"/>
    <undo index="1" exp="ref" v="1" dr="I172" r="K172" sId="2"/>
    <undo index="6" exp="ref" v="1" dr="I171" r="M171" sId="2"/>
    <undo index="1" exp="ref" v="1" dr="I171" r="K171" sId="2"/>
    <undo index="6" exp="ref" v="1" dr="I170" r="M170" sId="2"/>
    <undo index="1" exp="ref" v="1" dr="I170" r="K170" sId="2"/>
    <undo index="6" exp="ref" v="1" dr="I169" r="M169" sId="2"/>
    <undo index="1" exp="ref" v="1" dr="I169" r="K169" sId="2"/>
    <undo index="6" exp="ref" v="1" dr="I168" r="M168" sId="2"/>
    <undo index="1" exp="ref" v="1" dr="I168" r="K168" sId="2"/>
    <undo index="6" exp="ref" v="1" dr="I167" r="M167" sId="2"/>
    <undo index="1" exp="ref" v="1" dr="I167" r="K167" sId="2"/>
    <undo index="6" exp="ref" v="1" dr="I166" r="M166" sId="2"/>
    <undo index="1" exp="ref" v="1" dr="I166" r="K166" sId="2"/>
    <undo index="6" exp="ref" v="1" dr="I165" r="M165" sId="2"/>
    <undo index="1" exp="ref" v="1" dr="I165" r="K165" sId="2"/>
    <undo index="6" exp="ref" v="1" dr="I164" r="M164" sId="2"/>
    <undo index="1" exp="ref" v="1" dr="I164" r="K164" sId="2"/>
    <undo index="6" exp="ref" v="1" dr="I163" r="M163" sId="2"/>
    <undo index="6" exp="ref" v="1" dr="I162" r="M162" sId="2"/>
    <undo index="1" exp="ref" v="1" dr="I162" r="K162" sId="2"/>
    <undo index="6" exp="ref" v="1" dr="I161" r="M161" sId="2"/>
    <undo index="1" exp="ref" v="1" dr="I161" r="K161" sId="2"/>
    <undo index="6" exp="ref" v="1" dr="I160" r="M160" sId="2"/>
    <undo index="1" exp="ref" v="1" dr="I160" r="K160" sId="2"/>
    <undo index="6" exp="ref" v="1" dr="I159" r="M159" sId="2"/>
    <undo index="1" exp="ref" v="1" dr="I159" r="K159" sId="2"/>
    <undo index="6" exp="ref" v="1" dr="I158" r="M158" sId="2"/>
    <undo index="1" exp="ref" v="1" dr="I158" r="K158" sId="2"/>
    <undo index="6" exp="ref" v="1" dr="I157" r="M157" sId="2"/>
    <undo index="1" exp="ref" v="1" dr="I157" r="K157" sId="2"/>
    <undo index="6" exp="ref" v="1" dr="I156" r="M156" sId="2"/>
    <undo index="1" exp="ref" v="1" dr="I156" r="K156" sId="2"/>
    <undo index="6" exp="ref" v="1" dr="I155" r="M155" sId="2"/>
    <undo index="1" exp="ref" v="1" dr="I155" r="K155" sId="2"/>
    <undo index="6" exp="ref" v="1" dr="I154" r="M154" sId="2"/>
    <undo index="1" exp="ref" v="1" dr="I154" r="K154" sId="2"/>
    <undo index="6" exp="ref" v="1" dr="I153" r="M153" sId="2"/>
    <undo index="1" exp="ref" v="1" dr="I153" r="K153" sId="2"/>
    <undo index="6" exp="ref" v="1" dr="I152" r="M152" sId="2"/>
    <undo index="1" exp="ref" v="1" dr="I152" r="K152" sId="2"/>
    <undo index="6" exp="ref" v="1" dr="I151" r="M151" sId="2"/>
    <undo index="1" exp="ref" v="1" dr="I151" r="K151" sId="2"/>
    <undo index="6" exp="ref" v="1" dr="I150" r="M150" sId="2"/>
    <undo index="1" exp="ref" v="1" dr="I150" r="K150" sId="2"/>
    <undo index="6" exp="ref" v="1" dr="I149" r="M149" sId="2"/>
    <undo index="1" exp="ref" v="1" dr="I149" r="K149" sId="2"/>
    <undo index="6" exp="ref" v="1" dr="I148" r="M148" sId="2"/>
    <undo index="1" exp="ref" v="1" dr="I148" r="K148" sId="2"/>
    <undo index="6" exp="ref" v="1" dr="I147" r="M147" sId="2"/>
    <undo index="1" exp="ref" v="1" dr="I147" r="K147" sId="2"/>
    <undo index="6" exp="ref" v="1" dr="I146" r="M146" sId="2"/>
    <undo index="1" exp="ref" v="1" dr="I146" r="K146" sId="2"/>
    <undo index="6" exp="ref" v="1" dr="I145" r="M145" sId="2"/>
    <undo index="1" exp="ref" v="1" dr="I145" r="K145" sId="2"/>
    <undo index="6" exp="ref" v="1" dr="I144" r="M144" sId="2"/>
    <undo index="1" exp="ref" v="1" dr="I144" r="K144" sId="2"/>
    <undo index="6" exp="ref" v="1" dr="I143" r="M143" sId="2"/>
    <undo index="1" exp="ref" v="1" dr="I143" r="K143" sId="2"/>
    <undo index="6" exp="ref" v="1" dr="I142" r="M142" sId="2"/>
    <undo index="1" exp="ref" v="1" dr="I142" r="K142" sId="2"/>
    <undo index="6" exp="ref" v="1" dr="I141" r="M141" sId="2"/>
    <undo index="1" exp="ref" v="1" dr="I141" r="K141" sId="2"/>
    <undo index="6" exp="ref" v="1" dr="I140" r="M140" sId="2"/>
    <undo index="1" exp="ref" v="1" dr="I140" r="K140" sId="2"/>
    <undo index="6" exp="ref" v="1" dr="I139" r="M139" sId="2"/>
    <undo index="1" exp="ref" v="1" dr="I139" r="K139" sId="2"/>
    <undo index="6" exp="ref" v="1" dr="I138" r="M138" sId="2"/>
    <undo index="1" exp="ref" v="1" dr="I138" r="K138" sId="2"/>
    <undo index="6" exp="ref" v="1" dr="I137" r="M137" sId="2"/>
    <undo index="1" exp="ref" v="1" dr="I137" r="K137" sId="2"/>
    <undo index="6" exp="ref" v="1" dr="I136" r="M136" sId="2"/>
    <undo index="1" exp="ref" v="1" dr="I136" r="K136" sId="2"/>
    <undo index="6" exp="ref" v="1" dr="I135" r="M135" sId="2"/>
    <undo index="1" exp="ref" v="1" dr="I135" r="K135" sId="2"/>
    <undo index="6" exp="ref" v="1" dr="I134" r="M134" sId="2"/>
    <undo index="1" exp="ref" v="1" dr="I134" r="K134" sId="2"/>
    <undo index="6" exp="ref" v="1" dr="I133" r="M133" sId="2"/>
    <undo index="1" exp="ref" v="1" dr="I133" r="K133" sId="2"/>
    <undo index="6" exp="ref" v="1" dr="I132" r="M132" sId="2"/>
    <undo index="1" exp="ref" v="1" dr="I132" r="K132" sId="2"/>
    <undo index="6" exp="ref" v="1" dr="I131" r="M131" sId="2"/>
    <undo index="1" exp="ref" v="1" dr="I131" r="K131" sId="2"/>
    <undo index="6" exp="ref" v="1" dr="I130" r="M130" sId="2"/>
    <undo index="1" exp="ref" v="1" dr="I130" r="K130" sId="2"/>
    <undo index="6" exp="ref" v="1" dr="I129" r="M129" sId="2"/>
    <undo index="1" exp="ref" v="1" dr="I129" r="K129" sId="2"/>
    <undo index="6" exp="ref" v="1" dr="I128" r="M128" sId="2"/>
    <undo index="1" exp="ref" v="1" dr="I128" r="K128" sId="2"/>
    <undo index="6" exp="ref" v="1" dr="I127" r="M127" sId="2"/>
    <undo index="1" exp="ref" v="1" dr="I127" r="K127" sId="2"/>
    <undo index="6" exp="ref" v="1" dr="I126" r="M126" sId="2"/>
    <undo index="1" exp="ref" v="1" dr="I126" r="K126" sId="2"/>
    <undo index="6" exp="ref" v="1" dr="I125" r="M125" sId="2"/>
    <undo index="1" exp="ref" v="1" dr="I125" r="K125" sId="2"/>
    <undo index="6" exp="ref" v="1" dr="I124" r="M124" sId="2"/>
    <undo index="1" exp="ref" v="1" dr="I124" r="K124" sId="2"/>
    <undo index="6" exp="ref" v="1" dr="I123" r="M123" sId="2"/>
    <undo index="1" exp="ref" v="1" dr="I123" r="K123" sId="2"/>
    <undo index="6" exp="ref" v="1" dr="I122" r="M122" sId="2"/>
    <undo index="1" exp="ref" v="1" dr="I122" r="K122" sId="2"/>
    <undo index="6" exp="ref" v="1" dr="I121" r="M121" sId="2"/>
    <undo index="1" exp="ref" v="1" dr="I121" r="K121" sId="2"/>
    <undo index="6" exp="ref" v="1" dr="I120" r="M120" sId="2"/>
    <undo index="1" exp="ref" v="1" dr="I120" r="K120" sId="2"/>
    <undo index="6" exp="ref" v="1" dr="I119" r="M119" sId="2"/>
    <undo index="1" exp="ref" v="1" dr="I119" r="K119" sId="2"/>
    <undo index="6" exp="ref" v="1" dr="I118" r="M118" sId="2"/>
    <undo index="1" exp="ref" v="1" dr="I118" r="K118" sId="2"/>
    <undo index="6" exp="ref" v="1" dr="I117" r="M117" sId="2"/>
    <undo index="1" exp="ref" v="1" dr="I117" r="K117" sId="2"/>
    <undo index="6" exp="ref" v="1" dr="I116" r="M116" sId="2"/>
    <undo index="1" exp="ref" v="1" dr="I116" r="K116" sId="2"/>
    <undo index="6" exp="ref" v="1" dr="I115" r="M115" sId="2"/>
    <undo index="1" exp="ref" v="1" dr="I115" r="K115" sId="2"/>
    <undo index="6" exp="ref" v="1" dr="I114" r="M114" sId="2"/>
    <undo index="1" exp="ref" v="1" dr="I114" r="K114" sId="2"/>
    <undo index="6" exp="ref" v="1" dr="I113" r="M113" sId="2"/>
    <undo index="1" exp="ref" v="1" dr="I113" r="K113" sId="2"/>
    <undo index="6" exp="ref" v="1" dr="I112" r="M112" sId="2"/>
    <undo index="1" exp="ref" v="1" dr="I112" r="K112" sId="2"/>
    <undo index="6" exp="ref" v="1" dr="I111" r="M111" sId="2"/>
    <undo index="1" exp="ref" v="1" dr="I111" r="K111" sId="2"/>
    <undo index="6" exp="ref" v="1" dr="I110" r="M110" sId="2"/>
    <undo index="1" exp="ref" v="1" dr="I110" r="K110" sId="2"/>
    <undo index="6" exp="ref" v="1" dr="I109" r="M109" sId="2"/>
    <undo index="1" exp="ref" v="1" dr="I109" r="K109" sId="2"/>
    <undo index="6" exp="ref" v="1" dr="I108" r="M108" sId="2"/>
    <undo index="1" exp="ref" v="1" dr="I108" r="K108" sId="2"/>
    <undo index="6" exp="ref" v="1" dr="I107" r="M107" sId="2"/>
    <undo index="1" exp="ref" v="1" dr="I107" r="K107" sId="2"/>
    <undo index="6" exp="ref" v="1" dr="I106" r="M106" sId="2"/>
    <undo index="1" exp="ref" v="1" dr="I106" r="K106" sId="2"/>
    <undo index="6" exp="ref" v="1" dr="I105" r="M105" sId="2"/>
    <undo index="1" exp="ref" v="1" dr="I105" r="K105" sId="2"/>
    <undo index="6" exp="ref" v="1" dr="I104" r="M104" sId="2"/>
    <undo index="1" exp="ref" v="1" dr="I104" r="K104" sId="2"/>
    <undo index="6" exp="ref" v="1" dr="I103" r="M103" sId="2"/>
    <undo index="1" exp="ref" v="1" dr="I103" r="K103" sId="2"/>
    <undo index="6" exp="ref" v="1" dr="I102" r="M102" sId="2"/>
    <undo index="6" exp="ref" v="1" dr="I101" r="M101" sId="2"/>
    <undo index="1" exp="ref" v="1" dr="I101" r="K101" sId="2"/>
    <undo index="6" exp="ref" v="1" dr="I100" r="M100" sId="2"/>
    <undo index="1" exp="ref" v="1" dr="I100" r="K100" sId="2"/>
    <undo index="6" exp="ref" v="1" dr="I99" r="M99" sId="2"/>
    <undo index="1" exp="ref" v="1" dr="I99" r="K99" sId="2"/>
    <undo index="6" exp="ref" v="1" dr="I98" r="M98" sId="2"/>
    <undo index="1" exp="ref" v="1" dr="I98" r="K98" sId="2"/>
    <undo index="6" exp="ref" v="1" dr="I97" r="M97" sId="2"/>
    <undo index="1" exp="ref" v="1" dr="I97" r="K97" sId="2"/>
    <undo index="6" exp="ref" v="1" dr="I96" r="M96" sId="2"/>
    <undo index="1" exp="ref" v="1" dr="I96" r="K96" sId="2"/>
    <undo index="6" exp="ref" v="1" dr="I95" r="M95" sId="2"/>
    <undo index="1" exp="ref" v="1" dr="I95" r="K95" sId="2"/>
    <undo index="6" exp="ref" v="1" dr="I94" r="M94" sId="2"/>
    <undo index="1" exp="ref" v="1" dr="I94" r="K94" sId="2"/>
    <undo index="6" exp="ref" v="1" dr="I93" r="M93" sId="2"/>
    <undo index="1" exp="ref" v="1" dr="I93" r="K93" sId="2"/>
    <undo index="6" exp="ref" v="1" dr="I92" r="M92" sId="2"/>
    <undo index="1" exp="ref" v="1" dr="I92" r="K92" sId="2"/>
    <undo index="6" exp="ref" v="1" dr="I91" r="M91" sId="2"/>
    <undo index="1" exp="ref" v="1" dr="I91" r="K91" sId="2"/>
    <undo index="6" exp="ref" v="1" dr="I90" r="M90" sId="2"/>
    <undo index="1" exp="ref" v="1" dr="I90" r="K90" sId="2"/>
    <undo index="6" exp="ref" v="1" dr="I89" r="M89" sId="2"/>
    <undo index="1" exp="ref" v="1" dr="I89" r="K89" sId="2"/>
    <undo index="6" exp="ref" v="1" dr="I88" r="M88" sId="2"/>
    <undo index="1" exp="ref" v="1" dr="I88" r="K88" sId="2"/>
    <undo index="6" exp="ref" v="1" dr="I87" r="M87" sId="2"/>
    <undo index="1" exp="ref" v="1" dr="I87" r="K87" sId="2"/>
    <undo index="6" exp="ref" v="1" dr="I86" r="M86" sId="2"/>
    <undo index="1" exp="ref" v="1" dr="I86" r="K86" sId="2"/>
    <undo index="6" exp="ref" v="1" dr="I85" r="M85" sId="2"/>
    <undo index="1" exp="ref" v="1" dr="I85" r="K85" sId="2"/>
    <undo index="6" exp="ref" v="1" dr="I84" r="M84" sId="2"/>
    <undo index="1" exp="ref" v="1" dr="I84" r="K84" sId="2"/>
    <undo index="6" exp="ref" v="1" dr="I83" r="M83" sId="2"/>
    <undo index="1" exp="ref" v="1" dr="I83" r="K83" sId="2"/>
    <undo index="6" exp="ref" v="1" dr="I82" r="M82" sId="2"/>
    <undo index="1" exp="ref" v="1" dr="I82" r="K82" sId="2"/>
    <undo index="6" exp="ref" v="1" dr="I81" r="M81" sId="2"/>
    <undo index="1" exp="ref" v="1" dr="I81" r="K81" sId="2"/>
    <undo index="6" exp="ref" v="1" dr="I80" r="M80" sId="2"/>
    <undo index="1" exp="ref" v="1" dr="I80" r="K80" sId="2"/>
    <undo index="6" exp="ref" v="1" dr="I79" r="M79" sId="2"/>
    <undo index="1" exp="ref" v="1" dr="I79" r="K79" sId="2"/>
    <undo index="6" exp="ref" v="1" dr="I78" r="M78" sId="2"/>
    <undo index="1" exp="ref" v="1" dr="I78" r="K78" sId="2"/>
    <undo index="6" exp="ref" v="1" dr="I77" r="M77" sId="2"/>
    <undo index="1" exp="ref" v="1" dr="I77" r="K77" sId="2"/>
    <undo index="6" exp="ref" v="1" dr="I76" r="M76" sId="2"/>
    <undo index="1" exp="ref" v="1" dr="I76" r="K76" sId="2"/>
    <undo index="6" exp="ref" v="1" dr="I75" r="M75" sId="2"/>
    <undo index="1" exp="ref" v="1" dr="I75" r="K75" sId="2"/>
    <undo index="6" exp="ref" v="1" dr="I74" r="M74" sId="2"/>
    <undo index="1" exp="ref" v="1" dr="I74" r="K74" sId="2"/>
    <undo index="6" exp="ref" v="1" dr="I73" r="M73" sId="2"/>
    <undo index="1" exp="ref" v="1" dr="I73" r="K73" sId="2"/>
    <undo index="6" exp="ref" v="1" dr="I72" r="M72" sId="2"/>
    <undo index="1" exp="ref" v="1" dr="I72" r="K72" sId="2"/>
    <undo index="6" exp="ref" v="1" dr="I71" r="M71" sId="2"/>
    <undo index="1" exp="ref" v="1" dr="I71" r="K71" sId="2"/>
    <undo index="6" exp="ref" v="1" dr="I70" r="M70" sId="2"/>
    <undo index="1" exp="ref" v="1" dr="I70" r="K70" sId="2"/>
    <undo index="6" exp="ref" v="1" dr="I69" r="M69" sId="2"/>
    <undo index="1" exp="ref" v="1" dr="I69" r="K69" sId="2"/>
    <undo index="6" exp="ref" v="1" dr="I68" r="M68" sId="2"/>
    <undo index="1" exp="ref" v="1" dr="I68" r="K68" sId="2"/>
    <undo index="6" exp="ref" v="1" dr="I67" r="M67" sId="2"/>
    <undo index="1" exp="ref" v="1" dr="I67" r="K67" sId="2"/>
    <undo index="6" exp="ref" v="1" dr="I66" r="M66" sId="2"/>
    <undo index="6" exp="ref" v="1" dr="I65" r="M65" sId="2"/>
    <undo index="6" exp="ref" v="1" dr="I64" r="M64" sId="2"/>
    <undo index="6" exp="ref" v="1" dr="I63" r="M63" sId="2"/>
    <undo index="1" exp="ref" v="1" dr="I63" r="K63" sId="2"/>
    <undo index="6" exp="ref" v="1" dr="I62" r="M62" sId="2"/>
    <undo index="1" exp="ref" v="1" dr="I62" r="K62" sId="2"/>
    <undo index="6" exp="ref" v="1" dr="I61" r="M61" sId="2"/>
    <undo index="1" exp="ref" v="1" dr="I61" r="K61" sId="2"/>
    <undo index="6" exp="ref" v="1" dr="I60" r="M60" sId="2"/>
    <undo index="1" exp="ref" v="1" dr="I60" r="K60" sId="2"/>
    <undo index="6" exp="ref" v="1" dr="I59" r="M59" sId="2"/>
    <undo index="1" exp="ref" v="1" dr="I59" r="K59" sId="2"/>
    <undo index="6" exp="ref" v="1" dr="I58" r="M58" sId="2"/>
    <undo index="1" exp="ref" v="1" dr="I58" r="K58" sId="2"/>
    <undo index="6" exp="ref" v="1" dr="I57" r="M57" sId="2"/>
    <undo index="1" exp="ref" v="1" dr="I57" r="K57" sId="2"/>
    <undo index="6" exp="ref" v="1" dr="I56" r="M56" sId="2"/>
    <undo index="1" exp="ref" v="1" dr="I56" r="K56" sId="2"/>
    <undo index="6" exp="ref" v="1" dr="I55" r="M55" sId="2"/>
    <undo index="1" exp="ref" v="1" dr="I55" r="K55" sId="2"/>
    <undo index="6" exp="ref" v="1" dr="I54" r="M54" sId="2"/>
    <undo index="1" exp="ref" v="1" dr="I54" r="K54" sId="2"/>
    <undo index="6" exp="ref" v="1" dr="I53" r="M53" sId="2"/>
    <undo index="1" exp="ref" v="1" dr="I53" r="K53" sId="2"/>
    <undo index="6" exp="ref" v="1" dr="I52" r="M52" sId="2"/>
    <undo index="1" exp="ref" v="1" dr="I52" r="K52" sId="2"/>
    <undo index="6" exp="ref" v="1" dr="I51" r="M51" sId="2"/>
    <undo index="1" exp="ref" v="1" dr="I51" r="K51" sId="2"/>
    <undo index="6" exp="ref" v="1" dr="I50" r="M50" sId="2"/>
    <undo index="1" exp="ref" v="1" dr="I50" r="K50" sId="2"/>
    <undo index="6" exp="ref" v="1" dr="I49" r="M49" sId="2"/>
    <undo index="1" exp="ref" v="1" dr="I49" r="K49" sId="2"/>
    <undo index="6" exp="ref" v="1" dr="I48" r="M48" sId="2"/>
    <undo index="1" exp="ref" v="1" dr="I48" r="K48" sId="2"/>
    <undo index="6" exp="ref" v="1" dr="I47" r="M47" sId="2"/>
    <undo index="1" exp="ref" v="1" dr="I47" r="K47" sId="2"/>
    <undo index="6" exp="ref" v="1" dr="I46" r="M46" sId="2"/>
    <undo index="1" exp="ref" v="1" dr="I46" r="K46" sId="2"/>
    <undo index="6" exp="ref" v="1" dr="I45" r="M45" sId="2"/>
    <undo index="1" exp="ref" v="1" dr="I45" r="K45" sId="2"/>
    <undo index="6" exp="ref" v="1" dr="I44" r="M44" sId="2"/>
    <undo index="1" exp="ref" v="1" dr="I44" r="K44" sId="2"/>
    <undo index="6" exp="ref" v="1" dr="I43" r="M43" sId="2"/>
    <undo index="1" exp="ref" v="1" dr="I43" r="K43" sId="2"/>
    <undo index="6" exp="ref" v="1" dr="I42" r="M42" sId="2"/>
    <undo index="1" exp="ref" v="1" dr="I42" r="K42" sId="2"/>
    <undo index="6" exp="ref" v="1" dr="I41" r="M41" sId="2"/>
    <undo index="1" exp="ref" v="1" dr="I41" r="K41" sId="2"/>
    <undo index="6" exp="ref" v="1" dr="I40" r="M40" sId="2"/>
    <undo index="1" exp="ref" v="1" dr="I40" r="K40" sId="2"/>
    <undo index="6" exp="ref" v="1" dr="I39" r="M39" sId="2"/>
    <undo index="1" exp="ref" v="1" dr="I39" r="K39" sId="2"/>
    <undo index="6" exp="ref" v="1" dr="I38" r="M38" sId="2"/>
    <undo index="1" exp="ref" v="1" dr="I38" r="K38" sId="2"/>
    <undo index="6" exp="ref" v="1" dr="I37" r="M37" sId="2"/>
    <undo index="1" exp="ref" v="1" dr="I37" r="K37" sId="2"/>
    <undo index="6" exp="ref" v="1" dr="I36" r="M36" sId="2"/>
    <undo index="1" exp="ref" v="1" dr="I36" r="K36" sId="2"/>
    <undo index="6" exp="ref" v="1" dr="I35" r="M35" sId="2"/>
    <undo index="1" exp="ref" v="1" dr="I35" r="K35" sId="2"/>
    <undo index="6" exp="ref" v="1" dr="I34" r="M34" sId="2"/>
    <undo index="1" exp="ref" v="1" dr="I34" r="K34" sId="2"/>
    <undo index="6" exp="ref" v="1" dr="I33" r="M33" sId="2"/>
    <undo index="1" exp="ref" v="1" dr="I33" r="K33" sId="2"/>
    <undo index="6" exp="ref" v="1" dr="I32" r="M32" sId="2"/>
    <undo index="1" exp="ref" v="1" dr="I32" r="K32" sId="2"/>
    <undo index="6" exp="ref" v="1" dr="I31" r="M31" sId="2"/>
    <undo index="1" exp="ref" v="1" dr="I31" r="K31" sId="2"/>
    <undo index="6" exp="ref" v="1" dr="I30" r="M30" sId="2"/>
    <undo index="1" exp="ref" v="1" dr="I30" r="K30" sId="2"/>
    <undo index="6" exp="ref" v="1" dr="I29" r="M29" sId="2"/>
    <undo index="1" exp="ref" v="1" dr="I29" r="K29" sId="2"/>
    <undo index="6" exp="ref" v="1" dr="I28" r="M28" sId="2"/>
    <undo index="1" exp="ref" v="1" dr="I28" r="K28" sId="2"/>
    <undo index="6" exp="ref" v="1" dr="I27" r="M27" sId="2"/>
    <undo index="1" exp="ref" v="1" dr="I27" r="K27" sId="2"/>
    <undo index="6" exp="ref" v="1" dr="I26" r="M26" sId="2"/>
    <undo index="1" exp="ref" v="1" dr="I26" r="K26" sId="2"/>
    <undo index="6" exp="ref" v="1" dr="I25" r="M25" sId="2"/>
    <undo index="1" exp="ref" v="1" dr="I25" r="K25" sId="2"/>
    <undo index="6" exp="ref" v="1" dr="I24" r="M24" sId="2"/>
    <undo index="1" exp="ref" v="1" dr="I24" r="K24" sId="2"/>
    <undo index="6" exp="ref" v="1" dr="I23" r="M23" sId="2"/>
    <undo index="1" exp="ref" v="1" dr="I23" r="K23" sId="2"/>
    <undo index="6" exp="ref" v="1" dr="I22" r="M22" sId="2"/>
    <undo index="1" exp="ref" v="1" dr="I22" r="K22" sId="2"/>
    <undo index="6" exp="ref" v="1" dr="I21" r="M21" sId="2"/>
    <undo index="1" exp="ref" v="1" dr="I21" r="K21" sId="2"/>
    <undo index="6" exp="ref" v="1" dr="I20" r="M20" sId="2"/>
    <undo index="1" exp="ref" v="1" dr="I20" r="K20" sId="2"/>
    <undo index="6" exp="ref" v="1" dr="I19" r="M19" sId="2"/>
    <undo index="1" exp="ref" v="1" dr="I19" r="K19" sId="2"/>
    <undo index="6" exp="ref" v="1" dr="I18" r="M18" sId="2"/>
    <undo index="1" exp="ref" v="1" dr="I18" r="K18" sId="2"/>
    <undo index="6" exp="ref" v="1" dr="I17" r="M17" sId="2"/>
    <undo index="1" exp="ref" v="1" dr="I17" r="K17" sId="2"/>
    <undo index="6" exp="ref" v="1" dr="I16" r="M16" sId="2"/>
    <undo index="1" exp="ref" v="1" dr="I16" r="K16" sId="2"/>
    <undo index="6" exp="ref" v="1" dr="I15" r="M15" sId="2"/>
    <undo index="1" exp="ref" v="1" dr="I15" r="K15" sId="2"/>
    <undo index="6" exp="ref" v="1" dr="I14" r="M14" sId="2"/>
    <undo index="1" exp="ref" v="1" dr="I14" r="K14" sId="2"/>
    <undo index="6" exp="ref" v="1" dr="I13" r="M13" sId="2"/>
    <undo index="1" exp="ref" v="1" dr="I13" r="K13" sId="2"/>
    <undo index="6" exp="ref" v="1" dr="I12" r="M12" sId="2"/>
    <undo index="1" exp="ref" v="1" dr="I12" r="K12" sId="2"/>
    <undo index="6" exp="ref" v="1" dr="I11" r="M11" sId="2"/>
    <undo index="1" exp="ref" v="1" dr="I11" r="K11" sId="2"/>
    <undo index="6" exp="ref" v="1" dr="I10" r="M10" sId="2"/>
    <undo index="6" exp="ref" v="1" dr="I9" r="M9" sId="2"/>
    <undo index="6" exp="ref" v="1" dr="I8" r="M8" sId="2"/>
    <undo index="6" exp="ref" v="1" dr="I7" r="M7" sId="2"/>
    <undo index="1" exp="ref" v="1" dr="I7" r="K7" sId="2"/>
    <undo index="6" exp="ref" v="1" dr="I5" r="M5" sId="2"/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B1E9D3A3_6A2B_4E76_A163_C3C5D3CBC4BC_.wvu.PrintTitles" sId="2"/>
    <undo index="0" exp="area" ref3D="1" dr="$A$4:$XFD$5" dn="Z_8F1248FC_EA8E_4DC7_8B97_6406CD1514A9_.wvu.PrintTitles" sId="2"/>
    <undo index="0" exp="area" ref3D="1" dr="$A$4:$XFD$5" dn="Z_B358A58E_8635_4813_99A2_4F1FD4FD075C_.wvu.PrintTitles" sId="2"/>
    <undo index="0" exp="area" ref3D="1" dr="$A$4:$XFD$5" dn="Z_EC1DDABA_87E5_4CA0_BDFA_3176D5C21D42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354784A5_404C_43C6_9215_508293194394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rfmt sheetId="2" xfDxf="1" sqref="I1:I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wrapText="1" readingOrder="0"/>
      </dxf>
    </rfmt>
    <rfmt sheetId="2" sqref="I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I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I3" t="inlineStr">
        <is>
          <t>из них за III квартал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">
        <v>7</v>
      </nc>
      <ndxf>
        <font>
          <sz val="8"/>
          <name val="Times New Roman"/>
          <scheme val="none"/>
        </font>
        <numFmt numFmtId="3" formatCode="#,##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">
        <f>I7+I112+I150+I199+I288+I388+I417+I473+I509+I263+I523</f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6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7">
        <f>I8+I14+I31+I49+I53+I71+I74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">
        <f>I9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">
        <f>I10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0">
        <f>I11+I12+I13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">
        <v>2547.6999999999998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">
        <v>395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">
        <f>I15+I21+I24+I28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I16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6">
        <f>I17+I18+I19+I20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">
        <v>25295.9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">
        <v>848.2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">
        <v>75.099999999999994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">
        <v>6545.3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">
        <f>I22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">
        <f>I23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">
        <v>1939.7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4">
        <f>I25+I27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">
        <f>I26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">
        <v>73.5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73.5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73.5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">
        <f>I32+I37+I42+I46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2">
        <f>I33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">
        <f>I34+I35+I36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">
        <v>172262.1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">
        <v>6601.1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">
        <v>51553.599999999999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">
        <f>I38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">
        <f>I40+I41+I39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">
        <v>1584.1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">
        <v>21335.7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">
        <v>1137.4000000000001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">
        <f>I43+I45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">
        <f>I44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">
        <v>321.89999999999998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">
        <v>449.4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6">
        <f>I47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">
        <f>I48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">
        <v>856.2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">
        <f>I50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">
        <f>I51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">
        <f>I52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2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53">
        <f>I54+I59+I64+I67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4">
        <f>I55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5">
        <f>I56+I57+I58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6">
        <v>27296.1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7">
        <v>1990.6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8">
        <v>8400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9">
        <f>I60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0">
        <f>I62+I63+I61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1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2">
        <v>1765.5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3">
        <v>93.7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4">
        <f>I65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5">
        <f>I66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7">
        <f>I68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8">
        <f>I69+I70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1">
        <f>I72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2">
        <f>I73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4">
        <f>I75+I84+I89+I92+I95+I102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5">
        <f>I76+I80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6">
        <f>I77+I78+I79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7">
        <v>50232.5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8">
        <v>2182.1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9">
        <v>15211.7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0">
        <f>I81+I82+I83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1">
        <v>23427.9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2">
        <v>681.6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3">
        <v>7009.5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4">
        <f>I85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5">
        <f>I86+I87+I88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86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87">
        <v>42724.4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8">
        <v>359.5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I90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0">
        <f>I91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1">
        <v>88.8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2">
        <f>I93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3">
        <f>I94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5">
        <f>I96+I99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6">
        <f>I97+I98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7">
        <v>189353.2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8">
        <v>40772.800000000003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99">
        <f>I100+I101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0">
        <v>6029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1">
        <v>5892.5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02">
        <f>I103+I108+I106+I111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03">
        <f>I104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4">
        <v>503.4</v>
      </nc>
      <ndxf>
        <font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5">
        <v>0</v>
      </nc>
      <ndxf>
        <numFmt numFmtId="167" formatCode="#,##0.0"/>
        <fill>
          <patternFill patternType="none">
            <bgColor indexed="65"/>
          </patternFill>
        </fill>
        <alignment horizontal="right" vertical="top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06">
        <f>I107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7">
        <v>1198.0999999999999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08">
        <f>I109+I110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0">
        <f>194.5-44.4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2">
        <f>I113+I123+I139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3">
        <f>I114+I119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4">
        <f>I115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5">
        <f>I116+I117+I118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6">
        <v>11952.7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7">
        <v>199.9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8">
        <v>4259.7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I120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0">
        <f>I121+I122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2">
        <v>2159.6999999999998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3">
        <f>I124+I129+I133+I136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4">
        <f>I125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5">
        <f>I126+I127+I128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6">
        <v>54049.1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7">
        <v>1273.0999999999999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8">
        <v>16762.7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9">
        <f>I130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0">
        <f>I131+I132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1">
        <v>20342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2">
        <v>407.6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3">
        <f>I134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4">
        <f>I135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5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6">
        <f>I137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7">
        <f>I138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9">
        <f>I140+I144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0">
        <f>I141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1">
        <f>I142+I143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142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143">
        <v>1289.4000000000001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4">
        <f>I145+I148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5">
        <f>I146+I147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146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14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8">
        <f>I149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9">
        <v>2644.6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0">
        <f>I151+I159+I181+I190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1">
        <f>I152+I155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2">
        <f>I153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3">
        <f>I154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4">
        <v>331.4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5">
        <f>I156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6">
        <f>I157+I158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7">
        <v>367265.3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8">
        <v>6142.3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9">
        <f>I160+I165+I170+I173+I176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60">
        <f>I161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61">
        <f>I162+I163+I164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2">
        <v>22033.9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3">
        <v>522.70000000000005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4">
        <v>6809.2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65">
        <f>I166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66">
        <f>I169+I168+I167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8">
        <v>1058550.5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9">
        <v>3525.6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0">
        <f>I171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1">
        <f>I172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3">
        <f>I174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4">
        <f>I175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5">
        <v>50674.7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6">
        <f>I177+I179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7">
        <f>I178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209512.5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79">
        <f>I180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0">
        <v>13.7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1">
        <f>I182+I187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2">
        <f>I183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3">
        <f>I184+I185+I186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4">
        <v>9143.6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5">
        <v>222.5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6">
        <v>2783.8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7">
        <f>I188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8">
        <f>I189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9">
        <v>5975.5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0">
        <f>I191+I194+I196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1">
        <f>I192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2">
        <f>I193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3">
        <v>324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4">
        <f>I195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6">
        <f>I197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7">
        <f>I198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99">
        <f>I200+I214+I227+I240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0">
        <f>I201+I207+I204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1">
        <f>I202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2">
        <f>I203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3">
        <v>105531.9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4">
        <f>I205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5">
        <f>I206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6">
        <v>325278.90000000002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7">
        <f>I208+I212+I210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08">
        <f>I209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399313.8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0">
        <f>I211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1">
        <v>1548.4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2">
        <f>I213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3">
        <v>60050.5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4">
        <f>I215+I219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5">
        <f>I216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6">
        <f>I217+I218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7">
        <v>23773.5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8">
        <v>764.6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9">
        <f>I220+I223+I225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0">
        <f>I221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1">
        <v>104446.2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3">
        <f>I224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5">
        <f>I226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7">
        <f>I228+I232+I235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8">
        <f>I229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29">
        <f>SUM(I230:I231)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0">
        <v>172228.7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1">
        <v>286.2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32">
        <f>I233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33">
        <f>I234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4">
        <v>8488.2000000000007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35">
        <f>I236+I238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36">
        <f>I237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7">
        <v>9515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38">
        <f>I239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5983.1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40">
        <f>I241+I250+I255+I258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41">
        <f>I246+I242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42">
        <f>SUM(I243:I245)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3">
        <v>20150.599999999999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4">
        <v>641.70000000000005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5">
        <v>6438.7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46">
        <f>SUM(I247:I249)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7">
        <v>45572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8">
        <v>1187.7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9">
        <v>15515.9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0">
        <f>I251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1">
        <f>I253+I254+I252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2">
        <v>160.80000000000001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3">
        <v>15075.7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4">
        <v>507.6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5">
        <f>I256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6">
        <f>I257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7">
        <v>7.2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8">
        <f>I259+I261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9">
        <f>I260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0">
        <v>253.2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1">
        <f>I262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2">
        <v>50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3">
        <f>I264+I268+I276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4">
        <f>I265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5">
        <f>I266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6">
        <f>I267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7">
        <v>10729.9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8">
        <f>I269+I273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9">
        <f>I270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0">
        <f>I271+I272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3">
        <f>I274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4">
        <f>I275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5">
        <v>8231.1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6">
        <f>I277+I282+I285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7">
        <f>I278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78">
        <f>I279+I280+I281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9">
        <v>8079.2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0">
        <v>326.5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1">
        <v>2560.8000000000002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2">
        <f>I283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3">
        <f>I284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1699.2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5">
        <f>I286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6">
        <f>I287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8">
        <f>I289+I300+I314+I334+I338+I357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89">
        <f>I290+I293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90">
        <f>I291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91">
        <f>I292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2">
        <v>39207.699999999997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93">
        <f>I294+I297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94">
        <f>I295+I296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751357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24378.400000000001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97">
        <f>I298+I299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8">
        <v>144022.6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9">
        <v>4331.2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00">
        <f>I301+I307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01">
        <f>I302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02">
        <f>I303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3">
        <v>76271.3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07">
        <f>I308+I311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08">
        <f>I309+I310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9">
        <v>706124.6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0">
        <v>21753.9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1">
        <f>I312+I313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2">
        <v>39289.800000000003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3">
        <v>1390.8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4">
        <f>I315+I318+I331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5">
        <f>I316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6">
        <f>I317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7">
        <v>8707.7000000000007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8">
        <f>I319+I324+I329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19">
        <f>I320+I321+I323+I322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0">
        <v>109893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1">
        <v>4686.6000000000004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2">
        <v>41072.1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23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324">
        <f>I325+I326+I327+I328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5">
        <v>23322.7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6">
        <v>4668.7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7">
        <v>14084.3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28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329">
        <f>I330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1">
        <f>I332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2">
        <f>I333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3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4">
        <f>I335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5">
        <f>I336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6">
        <f>I337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7">
        <v>400.7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8">
        <f>I339+I342+I346+I349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39">
        <f>I340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40">
        <f>I341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1">
        <v>16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42">
        <f>I343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43">
        <f>I345+I344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4">
        <v>410.2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5">
        <v>43.9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46">
        <f>I347+I348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47" start="0" length="0">
      <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348">
        <v>1729.2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49">
        <f>I350+I353+I355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0">
        <f>I351+I352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1">
        <v>25889.9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2">
        <v>3131.6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3">
        <f>I354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4">
        <v>68.2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5">
        <f>I356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6">
        <v>467.9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7">
        <f>I358+I369+I374+I378+I384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8">
        <f>I359+I364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59">
        <f>I360+I361+I363+I362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0">
        <v>57521.1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1">
        <v>1595.2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</ndxf>
    </rcc>
    <rcc rId="0" sId="2" dxf="1" numFmtId="4">
      <nc r="I363">
        <v>19262.5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64">
        <f>I365+I366+I368+I367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5">
        <v>28454.2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6">
        <v>772.2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7">
        <v>81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8">
        <v>9903.2999999999993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69">
        <f>I370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0">
        <f>I371+I372+I373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1">
        <v>586.20000000000005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2">
        <v>165903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3">
        <v>452.3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4">
        <f>I375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5">
        <f>I376+I377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6">
        <v>1024.4000000000001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7">
        <v>8198.6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8">
        <f>I379+I382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79">
        <f>I380+I381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0">
        <v>6226.3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28660.9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2">
        <f>I383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3">
        <v>1823.5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4">
        <f>I385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5">
        <f>I386+I387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86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387">
        <v>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8">
        <f>I389+I397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89">
        <f>I390+I393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0">
        <f>I391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1">
        <f>I392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2">
        <v>1316.1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3">
        <f>I394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4">
        <f>I395+I396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5">
        <v>165058.9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6">
        <v>6522.8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7">
        <f>I398+I407+I411+I414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8">
        <f>I399+I403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99">
        <f>I400+I401+I402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0">
        <v>36862.5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1">
        <v>1190.7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2">
        <v>12237.1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3">
        <f>I404+I405+I406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4">
        <v>7306.8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5">
        <v>262.39999999999998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6">
        <v>2345.4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7">
        <f>I408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8">
        <f>I409+I410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9">
        <v>2778.4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376.5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1">
        <f>I412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2">
        <f>I413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3">
        <v>164.8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4">
        <f>I415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5">
        <f>I416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6">
        <v>1137.0999999999999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7">
        <f>I418+I427+I447+I458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8">
        <f>I419+I422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9">
        <f>I420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0">
        <f>I421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1">
        <v>93.6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2">
        <f>I425+I423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3">
        <f>I424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4">
        <v>12689.5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5">
        <f>I426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6">
        <v>180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7">
        <f>I428+I431+I439+I444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8">
        <f>I429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9">
        <f>I430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0">
        <v>877.4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1">
        <f>I432+I434+I438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2">
        <f>I433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3">
        <v>920.6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4">
        <f>I435+I436+I437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5">
        <v>126922.1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436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437">
        <v>47612.3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8">
        <v>428.9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9">
        <f>I440+I442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0">
        <f>I441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1">
        <v>44663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2">
        <f>I443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3">
        <v>2651.1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4">
        <f>I445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5">
        <f>I446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6">
        <v>622.20000000000005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7">
        <f>I448+I452+I455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8">
        <f>I449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9">
        <f>I450+I451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12.7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3.8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2">
        <f>I453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3">
        <f>I454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4">
        <v>2.2000000000000002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5">
        <f>I456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6">
        <f>I457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7">
        <v>295.8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8">
        <f>I459+I464+I468+I470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59">
        <f>I460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60">
        <f>I461+I463+I462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1">
        <v>8047.4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2">
        <v>541.4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3">
        <v>2085.9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64">
        <f>I465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65">
        <f>I466+I467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2050.1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47.2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68">
        <f>I469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9">
        <v>9067.1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0">
        <f>I471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1">
        <f>I472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2">
        <v>13559.1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3">
        <f>I474+I485+I492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4">
        <f>I475+I478+I481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5">
        <f>I476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6">
        <f>I477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13021.2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78">
        <f>I479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1">
        <f>I482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2">
        <f>I483+I484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3">
        <v>173094.8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8660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5">
        <f>I486+I489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6">
        <f>I487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7">
        <f>I488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89">
        <f>I490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0">
        <f>I491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1">
        <v>180.6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2">
        <f>I493+I502+I506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3">
        <f>I494+I498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4">
        <f>I495+I496+I497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5">
        <v>12655.4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6">
        <v>330.2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7">
        <v>3953.1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98">
        <f>I499+I500+I501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9">
        <v>10068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0">
        <v>364.6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1">
        <v>2980.2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2">
        <f>I503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3">
        <f>I504+I505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4">
        <v>1806.4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5">
        <v>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6">
        <f>I507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7">
        <f>I508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114.1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09">
        <f>I510+I515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0">
        <f>I511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1">
        <f>I512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2">
        <f>I513+I514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3">
        <v>13122.1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4">
        <v>321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5">
        <f>I516+I519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7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9">
        <f>I520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20">
        <f>I521+I522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1">
        <v>16012.8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2">
        <v>203.5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23">
        <f>I524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24">
        <f>I525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6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27">
        <f>'\\172.23.13.3\shares\Почта\Общая\Совм отчеты бух бюдж доходн\Совместн отчет в УЭ (ежем до 20 числа)\2023 год\на 01.07.2023\[отчет на  01.07.2023 кварт (с формулами).xlsx]доходы'!G14-'\\172.23.13.3\shares\Почта\Общая\Совм отчеты бух бюдж доходн\Совместн отчет в УЭ (ежем до 20 числа)\2023 год\на 01.07.2023\[отчет на  01.07.2023 кварт (с формулами).xlsx]расходы'!J5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28" start="0" length="0">
      <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529">
        <f>H529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30">
        <f>H530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31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2" start="0" length="0">
      <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3" start="0" length="0">
      <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4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5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2" sId="2" ref="J1:J1048576" action="deleteCol"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B1E9D3A3_6A2B_4E76_A163_C3C5D3CBC4BC_.wvu.PrintTitles" sId="2"/>
    <undo index="0" exp="area" ref3D="1" dr="$A$4:$XFD$5" dn="Z_8F1248FC_EA8E_4DC7_8B97_6406CD1514A9_.wvu.PrintTitles" sId="2"/>
    <undo index="0" exp="area" ref3D="1" dr="$A$4:$XFD$5" dn="Z_B358A58E_8635_4813_99A2_4F1FD4FD075C_.wvu.PrintTitles" sId="2"/>
    <undo index="0" exp="area" ref3D="1" dr="$A$4:$XFD$5" dn="Z_EC1DDABA_87E5_4CA0_BDFA_3176D5C21D42_.wvu.PrintTitles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354784A5_404C_43C6_9215_508293194394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rfmt sheetId="2" xfDxf="1" sqref="J1:J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5" tint="0.79998168889431442"/>
          </patternFill>
        </fill>
        <alignment horizontal="center" vertical="center" wrapText="1" readingOrder="0"/>
      </dxf>
    </rfmt>
    <rfmt sheetId="2" sqref="J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J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J3" t="inlineStr">
        <is>
          <t>из них за III квартал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" t="inlineStr">
        <is>
          <t>9=5-7</t>
        </is>
      </nc>
      <ndxf>
        <font>
          <sz val="8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">
        <f>J7+J112+J150+J199+J288+J388+J417+J473+J509+J263+J523</f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6" start="0" length="0">
      <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J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8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9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0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">
        <f>#REF!-#REF!</f>
      </nc>
      <ndxf>
        <numFmt numFmtId="167" formatCode="#,##0.0"/>
        <fill>
          <patternFill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">
        <f>#REF!-#REF!</f>
      </nc>
      <ndxf>
        <numFmt numFmtId="167" formatCode="#,##0.0"/>
        <fill>
          <patternFill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">
        <f>#REF!-#REF!</f>
      </nc>
      <ndxf>
        <numFmt numFmtId="167" formatCode="#,##0.0"/>
        <fill>
          <patternFill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3">
        <f>#REF!-#REF!</f>
      </nc>
      <ndxf>
        <font>
          <color rgb="FFFF0000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6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6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66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2">
        <f>J103+J108+J106+J111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0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3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6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6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7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4">
        <f>#REF!-#REF!</f>
      </nc>
      <ndxf>
        <font>
          <color auto="1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0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2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3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4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7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8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9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1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2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3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4">
        <f>#REF!-#REF!</f>
      </nc>
      <ndxf>
        <font>
          <color rgb="FFFF0000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4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35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35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5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8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6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0">
        <f>J371+J372+J373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7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8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7">
        <f>J398+J407+J411+J414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9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9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19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20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2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5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0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52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5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45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5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6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7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6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7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8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9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0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1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2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3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4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6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7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8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9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0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1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2">
        <f>#REF!-#REF!</f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3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4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5">
        <f>#REF!-#REF!</f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26">
        <f>#REF!-#REF!</f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7" start="0" length="0">
      <dxf>
        <font>
          <b/>
          <sz val="12"/>
          <name val="Times New Roman"/>
          <scheme val="none"/>
        </font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8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9" start="0" length="0">
      <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0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1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2" start="0" length="0">
      <dxf>
        <font>
          <b/>
          <sz val="12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3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4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5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3" sId="2" ref="K1:K1048576" action="deleteCol">
    <undo index="0" exp="area" ref3D="1" dr="$A$1:$K$535" dn="Область_печати" sId="2"/>
    <undo index="0" exp="area" ref3D="1" dr="$A$4:$XFD$5" dn="Заголовки_для_печати" sId="2"/>
    <undo index="0" exp="area" ref3D="1" dr="$A$1:$K$535" dn="Z_F8C4027D_D6CA_4157_8FAE_71E83CC44D4D_.wvu.PrintArea" sId="2"/>
    <undo index="0" exp="area" ref3D="1" dr="$A$4:$XFD$5" dn="Z_F8C4027D_D6CA_4157_8FAE_71E83CC44D4D_.wvu.PrintTitles" sId="2"/>
    <undo index="0" exp="area" ref3D="1" dr="$A$4:$XFD$5" dn="Z_B1E9D3A3_6A2B_4E76_A163_C3C5D3CBC4BC_.wvu.PrintTitles" sId="2"/>
    <undo index="0" exp="area" ref3D="1" dr="$A$4:$XFD$5" dn="Z_8F1248FC_EA8E_4DC7_8B97_6406CD1514A9_.wvu.PrintTitles" sId="2"/>
    <undo index="0" exp="area" ref3D="1" dr="$A$1:$K$535" dn="Z_DE0F5E73_EF4C_476D_B6AE_BFEFF57E867A_.wvu.PrintArea" sId="2"/>
    <undo index="0" exp="area" ref3D="1" dr="$A$1:$K$535" dn="Z_B358A58E_8635_4813_99A2_4F1FD4FD075C_.wvu.PrintArea" sId="2"/>
    <undo index="0" exp="area" ref3D="1" dr="$A$4:$XFD$5" dn="Z_B358A58E_8635_4813_99A2_4F1FD4FD075C_.wvu.PrintTitles" sId="2"/>
    <undo index="0" exp="area" ref3D="1" dr="$A$1:$K$535" dn="Z_8F1248FC_EA8E_4DC7_8B97_6406CD1514A9_.wvu.PrintArea" sId="2"/>
    <undo index="0" exp="area" ref3D="1" dr="$A$4:$XFD$5" dn="Z_EC1DDABA_87E5_4CA0_BDFA_3176D5C21D42_.wvu.PrintTitles" sId="2"/>
    <undo index="0" exp="area" ref3D="1" dr="$A$1:$K$535" dn="Z_EC1DDABA_87E5_4CA0_BDFA_3176D5C21D42_.wvu.PrintArea" sId="2"/>
    <undo index="0" exp="area" ref3D="1" dr="$A$1:$K$535" dn="Z_B1E9D3A3_6A2B_4E76_A163_C3C5D3CBC4BC_.wvu.PrintArea" sId="2"/>
    <undo index="0" exp="area" ref3D="1" dr="$A$4:$XFD$5" dn="Z_87167B54_14FD_40B4_B520_8ADAF9DCA900_.wvu.PrintTitles" sId="2"/>
    <undo index="0" exp="area" ref3D="1" dr="$A$4:$XFD$5" dn="Z_A4D09F0F_4C69_4056_BD3D_99C01656B021_.wvu.PrintTitles" sId="2"/>
    <undo index="0" exp="area" ref3D="1" dr="$A$1:$K$535" dn="Z_87167B54_14FD_40B4_B520_8ADAF9DCA900_.wvu.PrintArea" sId="2"/>
    <undo index="0" exp="area" ref3D="1" dr="$A$4:$XFD$5" dn="Z_DE0F5E73_EF4C_476D_B6AE_BFEFF57E867A_.wvu.PrintTitles" sId="2"/>
    <undo index="0" exp="area" ref3D="1" dr="$A$4:$XFD$5" dn="Z_354784A5_404C_43C6_9215_508293194394_.wvu.PrintTitles" sId="2"/>
    <undo index="0" exp="area" ref3D="1" dr="$A$4:$XFD$5" dn="Z_34FCE91F_37BB_4E1C_80D8_8DC0E1239857_.wvu.PrintTitles" sId="2"/>
    <undo index="0" exp="area" ref3D="1" dr="$A$1:$K$535" dn="Z_34FCE91F_37BB_4E1C_80D8_8DC0E1239857_.wvu.PrintArea" sId="2"/>
    <undo index="0" exp="area" ref3D="1" dr="$A$1:$K$535" dn="Z_354784A5_404C_43C6_9215_508293194394_.wvu.PrintArea" sId="2"/>
    <undo index="0" exp="area" ref3D="1" dr="$A$4:$XFD$5" dn="Z_6943B490_3070_4625_8DEE_85B509FE6D1B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2" start="0" length="0">
      <dxf>
        <font>
          <b/>
          <sz val="15"/>
          <name val="Times New Roman"/>
          <scheme val="none"/>
        </font>
        <numFmt numFmtId="4" formatCode="#,##0.00"/>
        <alignment horizontal="center" readingOrder="0"/>
      </dxf>
    </rfmt>
    <rcc rId="0" sId="2" dxf="1">
      <nc r="K3" t="inlineStr">
        <is>
          <t>% исполнения по результатам III квартала</t>
        </is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" t="inlineStr">
        <is>
          <t>11=7/5</t>
        </is>
      </nc>
      <ndxf>
        <font>
          <sz val="8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">
        <f>IF(#REF!=0,"-",#REF!/#REF!)</f>
      </nc>
      <ndxf>
        <font>
          <b/>
          <sz val="12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" start="0" length="0">
      <dxf>
        <font>
          <b/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6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7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8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0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6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7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8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9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0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2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3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4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5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6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7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8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9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0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2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3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4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5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6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7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8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39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0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2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3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4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5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6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7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8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9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0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7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8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9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0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1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2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3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4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5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6">
        <f>IF(#REF!=0,"-",#REF!/#REF!)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27">
        <f>IF(#REF!=0,"-",H527/#REF!)</f>
      </nc>
      <ndxf>
        <font>
          <b/>
          <sz val="12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2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29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0" start="0" length="0">
      <dxf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2" start="0" length="0">
      <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004" sId="2" numFmtId="4">
    <oc r="G526">
      <v>12990.4</v>
    </oc>
    <nc r="G526">
      <v>30095.599999999999</v>
    </nc>
  </rcc>
  <rcc rId="6005" sId="2" numFmtId="4">
    <oc r="H521">
      <v>55065.8</v>
    </oc>
    <nc r="H521">
      <v>16125.1</v>
    </nc>
  </rcc>
  <rcc rId="6006" sId="2" numFmtId="4">
    <oc r="I521">
      <f>G521-H521</f>
    </oc>
    <nc r="I521">
      <v>58382.5</v>
    </nc>
  </rcc>
  <rcc rId="6007" sId="2" numFmtId="4">
    <oc r="H522">
      <v>796.6</v>
    </oc>
    <nc r="H522">
      <v>93</v>
    </nc>
  </rcc>
  <rfmt sheetId="2" sqref="G1:I1048576">
    <dxf>
      <numFmt numFmtId="4" formatCode="#,##0.00"/>
    </dxf>
  </rfmt>
  <rcc rId="6008" sId="2" numFmtId="4">
    <oc r="I522">
      <f>G522-H522</f>
    </oc>
    <nc r="I522">
      <v>1104.7</v>
    </nc>
  </rcc>
  <rfmt sheetId="2" sqref="I520" start="0" length="0">
    <dxf/>
  </rfmt>
  <rfmt sheetId="2" sqref="I519" start="0" length="0">
    <dxf/>
  </rfmt>
  <rfmt sheetId="2" sqref="I515" start="0" length="0">
    <dxf/>
  </rfmt>
  <rcc rId="6009" sId="2">
    <oc r="I7">
      <f>G7-H7</f>
    </oc>
    <nc r="I7">
      <f>I8+I14+I31+I49+I53+I71+I74</f>
    </nc>
  </rcc>
  <rcc rId="6010" sId="2">
    <oc r="I8">
      <f>G8-H8</f>
    </oc>
    <nc r="I8">
      <f>I9</f>
    </nc>
  </rcc>
  <rcc rId="6011" sId="2" odxf="1" dxf="1">
    <oc r="I14">
      <f>G14-H14</f>
    </oc>
    <nc r="I14">
      <f>I15+I21+I24+I28</f>
    </nc>
    <odxf/>
    <ndxf/>
  </rcc>
  <rcc rId="6012" sId="2" odxf="1" dxf="1">
    <oc r="I31">
      <f>G31-H31</f>
    </oc>
    <nc r="I31">
      <f>I32+I37+I42+I46</f>
    </nc>
    <odxf/>
    <ndxf/>
  </rcc>
  <rcc rId="6013" sId="2" odxf="1" dxf="1">
    <oc r="I49">
      <f>G49-H49</f>
    </oc>
    <nc r="I49">
      <f>I50</f>
    </nc>
    <odxf/>
    <ndxf/>
  </rcc>
  <rcc rId="6014" sId="2" odxf="1" dxf="1">
    <oc r="I53">
      <f>G53-H53</f>
    </oc>
    <nc r="I53">
      <f>I54+I59+I64+I67</f>
    </nc>
    <odxf/>
    <ndxf/>
  </rcc>
  <rcc rId="6015" sId="2" odxf="1" dxf="1">
    <oc r="I71">
      <f>G71-H71</f>
    </oc>
    <nc r="I71">
      <f>I72</f>
    </nc>
    <odxf/>
    <ndxf/>
  </rcc>
  <rcc rId="6016" sId="2" odxf="1" dxf="1">
    <oc r="I74">
      <f>G74-H74</f>
    </oc>
    <nc r="I74">
      <f>I75+I84+I89+I92+I95+I102</f>
    </nc>
    <odxf/>
    <ndxf/>
  </rcc>
  <rcc rId="6017" sId="2" odxf="1" dxf="1">
    <oc r="I112">
      <f>G112-H112</f>
    </oc>
    <nc r="I112">
      <f>I113+I123+I139</f>
    </nc>
    <odxf/>
    <ndxf/>
  </rcc>
  <rcc rId="6018" sId="2" odxf="1" dxf="1">
    <oc r="I113">
      <f>G113-H113</f>
    </oc>
    <nc r="I113">
      <f>I114+I119</f>
    </nc>
    <odxf/>
    <ndxf/>
  </rcc>
  <rcc rId="6019" sId="2" odxf="1" dxf="1">
    <oc r="I123">
      <f>G123-H123</f>
    </oc>
    <nc r="I123">
      <f>I124+I129+I133+I136</f>
    </nc>
    <odxf/>
    <ndxf/>
  </rcc>
  <rcc rId="6020" sId="2" odxf="1" dxf="1">
    <oc r="I139">
      <f>G139-H139</f>
    </oc>
    <nc r="I139">
      <f>I140+I144</f>
    </nc>
    <odxf/>
    <ndxf/>
  </rcc>
  <rcc rId="6021" sId="2" odxf="1" dxf="1">
    <oc r="I150">
      <f>G150-H150</f>
    </oc>
    <nc r="I150">
      <f>I151+I159+I181+I190</f>
    </nc>
    <odxf/>
    <ndxf/>
  </rcc>
  <rcc rId="6022" sId="2" odxf="1" dxf="1">
    <oc r="I151">
      <f>G151-H151</f>
    </oc>
    <nc r="I151">
      <f>I152+I155</f>
    </nc>
    <odxf/>
    <ndxf/>
  </rcc>
  <rcc rId="6023" sId="2" odxf="1" dxf="1">
    <oc r="I159">
      <f>G159-H159</f>
    </oc>
    <nc r="I159">
      <f>I160+I165+I170+I173+I176</f>
    </nc>
    <odxf/>
    <ndxf/>
  </rcc>
  <rcc rId="6024" sId="2" odxf="1" dxf="1">
    <oc r="I181">
      <f>G181-H181</f>
    </oc>
    <nc r="I181">
      <f>I182+I187</f>
    </nc>
    <odxf/>
    <ndxf/>
  </rcc>
  <rcc rId="6025" sId="2" odxf="1" dxf="1">
    <oc r="I190">
      <f>G190-H190</f>
    </oc>
    <nc r="I190">
      <f>I191+I194+I196</f>
    </nc>
    <odxf/>
    <ndxf/>
  </rcc>
  <rcc rId="6026" sId="2" odxf="1" dxf="1">
    <oc r="I199">
      <f>G199-H199</f>
    </oc>
    <nc r="I199">
      <f>I200+I214+I227+I240</f>
    </nc>
    <odxf/>
    <ndxf/>
  </rcc>
  <rcc rId="6027" sId="2" odxf="1" dxf="1">
    <oc r="I200">
      <f>G200-H200</f>
    </oc>
    <nc r="I200">
      <f>I201+I207+I204</f>
    </nc>
    <odxf/>
    <ndxf/>
  </rcc>
  <rcc rId="6028" sId="2" odxf="1" dxf="1">
    <oc r="I214">
      <f>G214-H214</f>
    </oc>
    <nc r="I214">
      <f>I215+I219</f>
    </nc>
    <odxf/>
    <ndxf/>
  </rcc>
  <rcc rId="6029" sId="2" odxf="1" dxf="1">
    <oc r="I227">
      <f>G227-H227</f>
    </oc>
    <nc r="I227">
      <f>I228+I232+I235</f>
    </nc>
    <odxf/>
    <ndxf/>
  </rcc>
  <rcc rId="6030" sId="2" odxf="1" dxf="1">
    <oc r="I240">
      <f>G240-H240</f>
    </oc>
    <nc r="I240">
      <f>I241+I250+I255+I258</f>
    </nc>
    <odxf/>
    <ndxf/>
  </rcc>
  <rcc rId="6031" sId="2" odxf="1" dxf="1">
    <oc r="I263">
      <f>G263-H263</f>
    </oc>
    <nc r="I263">
      <f>I264+I268+I276</f>
    </nc>
    <odxf/>
    <ndxf/>
  </rcc>
  <rcc rId="6032" sId="2" odxf="1" dxf="1">
    <oc r="I264">
      <f>G264-H264</f>
    </oc>
    <nc r="I264">
      <f>I265</f>
    </nc>
    <odxf/>
    <ndxf/>
  </rcc>
  <rcc rId="6033" sId="2" odxf="1" dxf="1">
    <oc r="I268">
      <f>G268-H268</f>
    </oc>
    <nc r="I268">
      <f>I269+I273</f>
    </nc>
    <odxf/>
    <ndxf/>
  </rcc>
  <rcc rId="6034" sId="2" odxf="1" dxf="1">
    <oc r="I276">
      <f>G276-H276</f>
    </oc>
    <nc r="I276">
      <f>I277+I282+I285</f>
    </nc>
    <odxf/>
    <ndxf/>
  </rcc>
  <rcc rId="6035" sId="2" odxf="1" dxf="1">
    <oc r="I288">
      <f>G288-H288</f>
    </oc>
    <nc r="I288">
      <f>I289+I300+I314+I334+I338+I357</f>
    </nc>
    <odxf/>
    <ndxf/>
  </rcc>
  <rcc rId="6036" sId="2" odxf="1" dxf="1">
    <oc r="I289">
      <f>G289-H289</f>
    </oc>
    <nc r="I289">
      <f>I290+I293</f>
    </nc>
    <odxf/>
    <ndxf/>
  </rcc>
  <rcc rId="6037" sId="2" odxf="1" dxf="1">
    <oc r="I300">
      <f>G300-H300</f>
    </oc>
    <nc r="I300">
      <f>I301+I307</f>
    </nc>
    <odxf/>
    <ndxf/>
  </rcc>
  <rcc rId="6038" sId="2" odxf="1" dxf="1">
    <oc r="I314">
      <f>G314-H314</f>
    </oc>
    <nc r="I314">
      <f>I315+I318+I331</f>
    </nc>
    <odxf/>
    <ndxf/>
  </rcc>
  <rcc rId="6039" sId="2" odxf="1" dxf="1">
    <oc r="I334">
      <f>G334-H334</f>
    </oc>
    <nc r="I334">
      <f>I335</f>
    </nc>
    <odxf/>
    <ndxf/>
  </rcc>
  <rcc rId="6040" sId="2" odxf="1" dxf="1">
    <oc r="I338">
      <f>G338-H338</f>
    </oc>
    <nc r="I338">
      <f>I339+I342+I346+I349</f>
    </nc>
    <odxf/>
    <ndxf/>
  </rcc>
  <rcc rId="6041" sId="2" odxf="1" dxf="1">
    <oc r="I357">
      <f>G357-H357</f>
    </oc>
    <nc r="I357">
      <f>I358+I369+I374+I378+I384</f>
    </nc>
    <odxf/>
    <ndxf/>
  </rcc>
  <rcc rId="6042" sId="2" odxf="1" dxf="1">
    <oc r="I388">
      <f>G388-H388</f>
    </oc>
    <nc r="I388">
      <f>I389+I397</f>
    </nc>
    <odxf/>
    <ndxf/>
  </rcc>
  <rcc rId="6043" sId="2" odxf="1" dxf="1">
    <oc r="I389">
      <f>G389-H389</f>
    </oc>
    <nc r="I389">
      <f>I390+I393</f>
    </nc>
    <odxf/>
    <ndxf/>
  </rcc>
  <rcc rId="6044" sId="2">
    <oc r="I397">
      <f>I398+I407+I411+I414</f>
    </oc>
    <nc r="I397">
      <f>I398+I407+I411+I414</f>
    </nc>
  </rcc>
  <rcc rId="6045" sId="2" odxf="1" dxf="1">
    <oc r="I417">
      <f>G417-H417</f>
    </oc>
    <nc r="I417">
      <f>I418+I427+I447+I458</f>
    </nc>
    <odxf/>
    <ndxf/>
  </rcc>
  <rcc rId="6046" sId="2" odxf="1" dxf="1">
    <oc r="I418">
      <f>G418-H418</f>
    </oc>
    <nc r="I418">
      <f>I419+I422</f>
    </nc>
    <odxf/>
    <ndxf/>
  </rcc>
  <rcc rId="6047" sId="2" odxf="1" dxf="1">
    <oc r="I427">
      <f>G427-H427</f>
    </oc>
    <nc r="I427">
      <f>I428+I431+I439+I444</f>
    </nc>
    <odxf/>
    <ndxf/>
  </rcc>
  <rcc rId="6048" sId="2" odxf="1" dxf="1">
    <oc r="I447">
      <f>G447-H447</f>
    </oc>
    <nc r="I447">
      <f>I448+I452+I455</f>
    </nc>
    <odxf/>
    <ndxf/>
  </rcc>
  <rfmt sheetId="2" sqref="I458" start="0" length="0">
    <dxf/>
  </rfmt>
  <rcc rId="6049" sId="2">
    <oc r="I473">
      <f>I474+I485+I492</f>
    </oc>
    <nc r="I473">
      <f>I474+I485+I492</f>
    </nc>
  </rcc>
  <rcc rId="6050" sId="2">
    <oc r="I474">
      <f>I475+I478+I481</f>
    </oc>
    <nc r="I474">
      <f>I475+I478+I481</f>
    </nc>
  </rcc>
  <rcc rId="6051" sId="2" odxf="1" dxf="1">
    <oc r="I485">
      <f>G485-H485</f>
    </oc>
    <nc r="I485">
      <f>I486+I489</f>
    </nc>
    <odxf/>
    <ndxf/>
  </rcc>
  <rcc rId="6052" sId="2" odxf="1" dxf="1">
    <oc r="I492">
      <f>G492-H492</f>
    </oc>
    <nc r="I492">
      <f>I493+I502+I506</f>
    </nc>
    <odxf/>
    <ndxf/>
  </rcc>
  <rcc rId="6053" sId="2" odxf="1" dxf="1">
    <oc r="I509">
      <f>G509-H509</f>
    </oc>
    <nc r="I509">
      <f>I510+I515</f>
    </nc>
    <odxf/>
    <ndxf/>
  </rcc>
  <rcc rId="6054" sId="2" odxf="1" dxf="1">
    <oc r="I510">
      <f>G510-H510</f>
    </oc>
    <nc r="I510">
      <f>I511</f>
    </nc>
    <odxf/>
    <ndxf/>
  </rcc>
  <rcc rId="6055" sId="2" odxf="1" dxf="1">
    <oc r="I523">
      <f>G523-H523</f>
    </oc>
    <nc r="I523">
      <f>I524</f>
    </nc>
    <odxf/>
    <ndxf/>
  </rcc>
  <rcc rId="6056" sId="2" odxf="1" dxf="1">
    <oc r="I524">
      <f>G524-H524</f>
    </oc>
    <nc r="I524">
      <f>I525</f>
    </nc>
    <odxf/>
    <ndxf/>
  </rcc>
  <rcc rId="6057" sId="2" numFmtId="4">
    <oc r="H513">
      <v>34865.9</v>
    </oc>
    <nc r="H513">
      <v>12280.2</v>
    </nc>
  </rcc>
  <rcc rId="6058" sId="2" numFmtId="4">
    <oc r="I513">
      <f>G513-H513</f>
    </oc>
    <nc r="I513">
      <v>38269.9</v>
    </nc>
  </rcc>
  <rcc rId="6059" sId="2" numFmtId="4">
    <oc r="H514">
      <v>605.5</v>
    </oc>
    <nc r="H514">
      <v>5653.5</v>
    </nc>
  </rcc>
  <rcc rId="6060" sId="2" numFmtId="4">
    <oc r="I514">
      <f>G514-H514</f>
    </oc>
    <nc r="I514">
      <v>1192.33</v>
    </nc>
  </rcc>
  <rcc rId="6061" sId="2" numFmtId="4">
    <oc r="G518">
      <v>594.1</v>
    </oc>
    <nc r="G518"/>
  </rcc>
  <rcc rId="6062" sId="2" numFmtId="4">
    <oc r="H518">
      <v>0</v>
    </oc>
    <nc r="H518"/>
  </rcc>
  <rcc rId="6063" sId="2">
    <oc r="I518">
      <f>G518-H518</f>
    </oc>
    <nc r="I518"/>
  </rcc>
  <rrc rId="6064" sId="2" ref="A516:XFD516" action="deleteRow">
    <undo index="0" exp="ref" v="1" dr="I516" r="I515" sId="2"/>
    <undo index="0" exp="ref" v="1" dr="H516" r="H515" sId="2"/>
    <undo index="0" exp="ref" v="1" dr="G516" r="G515" sId="2"/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6" t="inlineStr">
        <is>
          <t>1201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6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16">
        <f>G517</f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6">
        <v>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6">
        <f>G516-H516</f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6">
        <f>IF(G516=0,"-",H516/G516)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51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516" start="0" length="0">
      <dxf>
        <fill>
          <patternFill patternType="solid">
            <bgColor theme="6" tint="0.59999389629810485"/>
          </patternFill>
        </fill>
      </dxf>
    </rfmt>
    <rfmt sheetId="2" sqref="N516" start="0" length="0">
      <dxf>
        <fill>
          <patternFill patternType="solid">
            <bgColor theme="6" tint="0.59999389629810485"/>
          </patternFill>
        </fill>
      </dxf>
    </rfmt>
    <rfmt sheetId="2" sqref="O5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516" start="0" length="0">
      <dxf>
        <numFmt numFmtId="4" formatCode="#,##0.00"/>
      </dxf>
    </rfmt>
    <rfmt sheetId="2" sqref="Q516" start="0" length="0">
      <dxf>
        <numFmt numFmtId="4" formatCode="#,##0.00"/>
      </dxf>
    </rfmt>
    <rfmt sheetId="2" sqref="R516" start="0" length="0">
      <dxf>
        <numFmt numFmtId="4" formatCode="#,##0.00"/>
      </dxf>
    </rfmt>
  </rrc>
  <rrc rId="6065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6" t="inlineStr">
        <is>
          <t>1201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6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16">
        <f>G517</f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6">
        <v>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6">
        <f>G516-H516</f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6">
        <f>IF(G516=0,"-",H516/G516)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51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516" start="0" length="0">
      <dxf>
        <fill>
          <patternFill patternType="solid">
            <bgColor theme="6" tint="0.59999389629810485"/>
          </patternFill>
        </fill>
      </dxf>
    </rfmt>
    <rfmt sheetId="2" sqref="N516" start="0" length="0">
      <dxf>
        <fill>
          <patternFill patternType="solid">
            <bgColor theme="6" tint="0.59999389629810485"/>
          </patternFill>
        </fill>
      </dxf>
    </rfmt>
    <rfmt sheetId="2" sqref="O5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516" start="0" length="0">
      <dxf>
        <numFmt numFmtId="4" formatCode="#,##0.00"/>
      </dxf>
    </rfmt>
    <rfmt sheetId="2" sqref="Q516" start="0" length="0">
      <dxf>
        <numFmt numFmtId="4" formatCode="#,##0.00"/>
      </dxf>
    </rfmt>
    <rfmt sheetId="2" sqref="R516" start="0" length="0">
      <dxf>
        <numFmt numFmtId="4" formatCode="#,##0.00"/>
      </dxf>
    </rfmt>
  </rrc>
  <rrc rId="6066" sId="2" ref="A516:XFD516" action="deleteRow">
    <rfmt sheetId="2" xfDxf="1" sqref="A516:XFD5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6" t="inlineStr">
        <is>
          <t>1201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6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16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16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6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J516">
        <f>IF(G516=0,"-",H516/G516)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51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516" start="0" length="0">
      <dxf>
        <fill>
          <patternFill patternType="solid">
            <bgColor theme="6" tint="0.59999389629810485"/>
          </patternFill>
        </fill>
      </dxf>
    </rfmt>
    <rfmt sheetId="2" sqref="N516" start="0" length="0">
      <dxf>
        <fill>
          <patternFill patternType="solid">
            <bgColor theme="6" tint="0.59999389629810485"/>
          </patternFill>
        </fill>
      </dxf>
    </rfmt>
    <rfmt sheetId="2" sqref="O5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516" start="0" length="0">
      <dxf>
        <numFmt numFmtId="4" formatCode="#,##0.00"/>
      </dxf>
    </rfmt>
    <rfmt sheetId="2" sqref="Q516" start="0" length="0">
      <dxf>
        <numFmt numFmtId="4" formatCode="#,##0.00"/>
      </dxf>
    </rfmt>
    <rfmt sheetId="2" sqref="R516" start="0" length="0">
      <dxf>
        <numFmt numFmtId="4" formatCode="#,##0.00"/>
      </dxf>
    </rfmt>
  </rrc>
  <rcc rId="6067" sId="2">
    <oc r="G515">
      <f>#REF!+G516</f>
    </oc>
    <nc r="G515">
      <f>G516</f>
    </nc>
  </rcc>
  <rcc rId="6068" sId="2">
    <oc r="H515">
      <f>#REF!+H516</f>
    </oc>
    <nc r="H515">
      <f>H516</f>
    </nc>
  </rcc>
  <rcc rId="6069" sId="2">
    <oc r="I515">
      <f>G515-H515</f>
    </oc>
    <nc r="I515">
      <f>I516</f>
    </nc>
  </rcc>
  <rcc rId="6070" sId="2" numFmtId="4">
    <oc r="G508">
      <v>520.20000000000005</v>
    </oc>
    <nc r="G508">
      <v>440</v>
    </nc>
  </rcc>
  <rcc rId="6071" sId="2" numFmtId="4">
    <oc r="I508">
      <f>G508-H508</f>
    </oc>
    <nc r="I508">
      <v>114.2</v>
    </nc>
  </rcc>
  <rcc rId="6072" sId="2" numFmtId="4">
    <oc r="H508">
      <v>204.8</v>
    </oc>
    <nc r="H508">
      <v>429.7</v>
    </nc>
  </rcc>
  <rcc rId="6073" sId="2" numFmtId="4">
    <oc r="G504">
      <v>8604.5</v>
    </oc>
    <nc r="G504">
      <v>8544.2999999999993</v>
    </nc>
  </rcc>
  <rcc rId="6074" sId="2" numFmtId="4">
    <oc r="H504">
      <v>5036.2</v>
    </oc>
    <nc r="H504">
      <v>2192.9</v>
    </nc>
  </rcc>
  <rcc rId="6075" sId="2" numFmtId="4">
    <oc r="I504">
      <f>G504-H504</f>
    </oc>
    <nc r="I504">
      <v>6013.12</v>
    </nc>
  </rcc>
  <rcc rId="6076" sId="2" numFmtId="4">
    <oc r="H505">
      <v>389</v>
    </oc>
    <nc r="H505">
      <v>99.6</v>
    </nc>
  </rcc>
  <rcc rId="6077" sId="2" numFmtId="4">
    <oc r="I505">
      <f>G505-H505</f>
    </oc>
    <nc r="I505">
      <v>420.38</v>
    </nc>
  </rcc>
  <rcc rId="6078" sId="2" numFmtId="4">
    <oc r="H499">
      <v>26141.8</v>
    </oc>
    <nc r="H499">
      <v>9477.9</v>
    </nc>
  </rcc>
  <rcc rId="6079" sId="2" numFmtId="4">
    <oc r="I499">
      <f>G499-H499</f>
    </oc>
    <nc r="I499">
      <v>28520.05</v>
    </nc>
  </rcc>
  <rcc rId="6080" sId="2" numFmtId="4">
    <oc r="H500">
      <v>921.4</v>
    </oc>
    <nc r="H500">
      <v>0</v>
    </nc>
  </rcc>
  <rcc rId="6081" sId="2" numFmtId="4">
    <oc r="I500">
      <f>G500-H500</f>
    </oc>
    <nc r="I500">
      <v>1054.72</v>
    </nc>
  </rcc>
  <rcc rId="6082" sId="2" numFmtId="4">
    <oc r="H501">
      <v>7539.9</v>
    </oc>
    <nc r="H501">
      <v>2519.1999999999998</v>
    </nc>
  </rcc>
  <rcc rId="6083" sId="2" numFmtId="4">
    <oc r="I501">
      <f>G501-H501</f>
    </oc>
    <nc r="I501">
      <v>8072.98</v>
    </nc>
  </rcc>
  <rcc rId="6084" sId="2" numFmtId="4">
    <oc r="H495">
      <v>37164</v>
    </oc>
    <nc r="H495">
      <v>12023</v>
    </nc>
  </rcc>
  <rcc rId="6085" sId="2" numFmtId="4">
    <oc r="G496">
      <v>2548.6</v>
    </oc>
    <nc r="G496">
      <v>2198.4</v>
    </nc>
  </rcc>
  <rcc rId="6086" sId="2" numFmtId="4">
    <oc r="H496">
      <v>1155.3</v>
    </oc>
    <nc r="H496">
      <v>304</v>
    </nc>
  </rcc>
  <rcc rId="6087" sId="2" numFmtId="4">
    <oc r="H497">
      <v>10810.1</v>
    </oc>
    <nc r="H497">
      <v>4260.6000000000004</v>
    </nc>
  </rcc>
  <rcc rId="6088" sId="2" numFmtId="4">
    <oc r="I497">
      <f>G497-H497</f>
    </oc>
    <nc r="I497">
      <v>11745.3</v>
    </nc>
  </rcc>
  <rcc rId="6089" sId="2" numFmtId="4">
    <oc r="I496">
      <f>G496-H496</f>
    </oc>
    <nc r="I496">
      <v>1468.4</v>
    </nc>
  </rcc>
  <rcc rId="6090" sId="2" numFmtId="4">
    <oc r="H491">
      <v>1771.3</v>
    </oc>
    <nc r="H491">
      <v>626</v>
    </nc>
  </rcc>
  <rcc rId="6091" sId="2" numFmtId="4">
    <oc r="I491">
      <f>G491-H491</f>
    </oc>
    <nc r="I491">
      <v>2420.3000000000002</v>
    </nc>
  </rcc>
  <rcc rId="6092" sId="2" numFmtId="4">
    <oc r="I495">
      <f>G495-H495</f>
    </oc>
    <nc r="I495">
      <v>40265.699999999997</v>
    </nc>
  </rcc>
  <rcc rId="6093" sId="2" numFmtId="4">
    <oc r="G483">
      <v>1085537.7</v>
    </oc>
    <nc r="G483">
      <v>1100498.8</v>
    </nc>
  </rcc>
  <rcc rId="6094" sId="2" numFmtId="4">
    <oc r="H483">
      <v>785246.3</v>
    </oc>
    <nc r="H483">
      <v>211180</v>
    </nc>
  </rcc>
  <rcc rId="6095" sId="2" numFmtId="4">
    <oc r="G484">
      <v>39517.4</v>
    </oc>
    <nc r="G484">
      <v>34063.5</v>
    </nc>
  </rcc>
  <rcc rId="6096" sId="2" numFmtId="4">
    <oc r="H484">
      <v>20084.400000000001</v>
    </oc>
    <nc r="H484">
      <v>6653.2</v>
    </nc>
  </rcc>
  <rcc rId="6097" sId="2" numFmtId="4">
    <oc r="I483">
      <f>G483-H483</f>
    </oc>
    <nc r="I483">
      <v>867917.9</v>
    </nc>
  </rcc>
  <rcc rId="6098" sId="2" numFmtId="4">
    <oc r="I484">
      <f>G484-H484</f>
    </oc>
    <nc r="I484">
      <v>22555</v>
    </nc>
  </rcc>
  <rcc rId="6099" sId="2" numFmtId="4">
    <oc r="H480">
      <v>0</v>
    </oc>
    <nc r="H480">
      <v>250.5</v>
    </nc>
  </rcc>
  <rcc rId="6100" sId="2" numFmtId="4">
    <oc r="I480">
      <f>G480-H480</f>
    </oc>
    <nc r="I480">
      <v>250.5</v>
    </nc>
  </rcc>
  <rcc rId="6101" sId="2" numFmtId="4">
    <oc r="G477">
      <v>246265.1</v>
    </oc>
    <nc r="G477">
      <v>233503.4</v>
    </nc>
  </rcc>
  <rcc rId="6102" sId="2" numFmtId="4">
    <oc r="H477">
      <v>20773.8</v>
    </oc>
    <nc r="H477">
      <v>105559.7</v>
    </nc>
  </rcc>
  <rcc rId="6103" sId="2" numFmtId="4">
    <oc r="I477">
      <f>G477-H477</f>
    </oc>
    <nc r="I477">
      <v>24790.400000000001</v>
    </nc>
  </rcc>
  <rcc rId="6104" sId="2">
    <oc r="H474">
      <f>H475+H478+H481</f>
    </oc>
    <nc r="H474">
      <f>H475+H478+H481</f>
    </nc>
  </rcc>
  <rcc rId="6105" sId="2">
    <oc r="H478">
      <f>H479</f>
    </oc>
    <nc r="H478">
      <f>H479</f>
    </nc>
  </rcc>
  <rcc rId="6106" sId="2" numFmtId="4">
    <oc r="H479">
      <v>0</v>
    </oc>
    <nc r="H479">
      <f>H480</f>
    </nc>
  </rcc>
  <rcc rId="6107" sId="2" numFmtId="4">
    <oc r="H472">
      <v>58626</v>
    </oc>
    <nc r="H472">
      <v>19434.400000000001</v>
    </nc>
  </rcc>
  <rcc rId="6108" sId="2" numFmtId="4">
    <oc r="I472">
      <f>G472-H472</f>
    </oc>
    <nc r="I472">
      <v>66335.100000000006</v>
    </nc>
  </rcc>
  <rcc rId="6109" sId="2" numFmtId="4">
    <oc r="G469">
      <v>23604.5</v>
    </oc>
    <nc r="G469">
      <v>25420.6</v>
    </nc>
  </rcc>
  <rcc rId="6110" sId="2" numFmtId="4">
    <oc r="H469">
      <v>23604.5</v>
    </oc>
    <nc r="H469">
      <v>9067.2000000000007</v>
    </nc>
  </rcc>
  <rcc rId="6111" sId="2" numFmtId="4">
    <oc r="G466">
      <v>44423.1</v>
    </oc>
    <nc r="G466">
      <v>43767.7</v>
    </nc>
  </rcc>
  <rcc rId="6112" sId="2" numFmtId="4">
    <oc r="H466">
      <v>17399.400000000001</v>
    </oc>
    <nc r="H466">
      <v>22061.200000000001</v>
    </nc>
  </rcc>
  <rcc rId="6113" sId="2" numFmtId="4">
    <oc r="G467">
      <v>265.60000000000002</v>
    </oc>
    <nc r="G467">
      <v>264</v>
    </nc>
  </rcc>
  <rcc rId="6114" sId="2" numFmtId="4">
    <oc r="H467">
      <v>152.30000000000001</v>
    </oc>
    <nc r="H467">
      <v>68.7</v>
    </nc>
  </rcc>
  <rcc rId="6115" sId="2" numFmtId="4">
    <oc r="I466">
      <f>G466-H466</f>
    </oc>
    <nc r="I466">
      <v>18270.099999999999</v>
    </nc>
  </rcc>
  <rcc rId="6116" sId="2" numFmtId="4">
    <oc r="I467">
      <f>G467-H467</f>
    </oc>
    <nc r="I467">
      <v>174.8</v>
    </nc>
  </rcc>
  <rcc rId="6117" sId="2" numFmtId="4">
    <oc r="G461">
      <v>35952.300000000003</v>
    </oc>
    <nc r="G461">
      <v>35597.699999999997</v>
    </nc>
  </rcc>
  <rcc rId="6118" sId="2" numFmtId="4">
    <oc r="H461">
      <v>24702.1</v>
    </oc>
    <nc r="H461">
      <v>9566.1</v>
    </nc>
  </rcc>
  <rcc rId="6119" sId="2" numFmtId="4">
    <oc r="G462">
      <v>1470.7</v>
    </oc>
    <nc r="G462">
      <v>1254.2</v>
    </nc>
  </rcc>
  <rcc rId="6120" sId="2" numFmtId="4">
    <oc r="H462">
      <v>1114.0999999999999</v>
    </oc>
    <nc r="H462">
      <v>164.1</v>
    </nc>
  </rcc>
  <rcc rId="6121" sId="2" numFmtId="4">
    <oc r="G463">
      <v>10596.5</v>
    </oc>
    <nc r="G463">
      <v>10035.1</v>
    </nc>
  </rcc>
  <rcc rId="6122" sId="2" numFmtId="4">
    <oc r="H463">
      <v>6611.4</v>
    </oc>
    <nc r="H463">
      <v>3638.7</v>
    </nc>
  </rcc>
  <rcc rId="6123" sId="2" numFmtId="4">
    <oc r="I463">
      <f>G463-H463</f>
    </oc>
    <nc r="I463">
      <v>7302.5</v>
    </nc>
  </rcc>
  <rcc rId="6124" sId="2" numFmtId="4">
    <oc r="I462">
      <f>G462-H462</f>
    </oc>
    <nc r="I462">
      <v>1197.3</v>
    </nc>
  </rcc>
  <rfmt sheetId="2" sqref="I460" start="0" length="0">
    <dxf/>
  </rfmt>
  <rfmt sheetId="2" sqref="I459" start="0" length="0">
    <dxf/>
  </rfmt>
  <rcc rId="6125" sId="2">
    <oc r="H458">
      <f>H459+H464+H468+H470</f>
    </oc>
    <nc r="H458">
      <f>H459+H464+H468+H470</f>
    </nc>
  </rcc>
  <rfmt sheetId="2" sqref="I464" start="0" length="0">
    <dxf/>
  </rfmt>
  <rfmt sheetId="2" sqref="I465" start="0" length="0">
    <dxf/>
  </rfmt>
  <rcc rId="6126" sId="2">
    <oc r="I9">
      <f>G9-H9</f>
    </oc>
    <nc r="I9">
      <f>I10</f>
    </nc>
  </rcc>
  <rcc rId="6127" sId="2">
    <oc r="I10">
      <f>G10-H10</f>
    </oc>
    <nc r="I10">
      <f>I11+I12+I13</f>
    </nc>
  </rcc>
  <rcc rId="6128" sId="2" odxf="1" dxf="1">
    <oc r="I15">
      <f>G15-H15</f>
    </oc>
    <nc r="I15">
      <f>I16</f>
    </nc>
    <odxf/>
    <ndxf/>
  </rcc>
  <rcc rId="6129" sId="2" odxf="1" dxf="1">
    <oc r="I16">
      <f>G16-H16</f>
    </oc>
    <nc r="I16">
      <f>I17+I18+I19+I20</f>
    </nc>
    <odxf/>
    <ndxf/>
  </rcc>
  <rcc rId="6130" sId="2" odxf="1" dxf="1">
    <oc r="I21">
      <f>G21-H21</f>
    </oc>
    <nc r="I21">
      <f>I22</f>
    </nc>
    <odxf/>
    <ndxf/>
  </rcc>
  <rcc rId="6131" sId="2" odxf="1" dxf="1">
    <oc r="I22">
      <f>G22-H22</f>
    </oc>
    <nc r="I22">
      <f>I23</f>
    </nc>
    <odxf/>
    <ndxf/>
  </rcc>
  <rcc rId="6132" sId="2" odxf="1" dxf="1">
    <oc r="I24">
      <f>G24-H24</f>
    </oc>
    <nc r="I24">
      <f>I25+I27</f>
    </nc>
    <odxf/>
    <ndxf/>
  </rcc>
  <rcc rId="6133" sId="2" odxf="1" dxf="1">
    <oc r="I25">
      <f>G25-H25</f>
    </oc>
    <nc r="I25">
      <f>I26</f>
    </nc>
    <odxf/>
    <ndxf/>
  </rcc>
  <rcc rId="6134" sId="2" odxf="1" dxf="1" numFmtId="4">
    <oc r="I27">
      <f>G27-H27</f>
    </oc>
    <nc r="I27">
      <v>114.9</v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135" sId="2" odxf="1" dxf="1" numFmtId="4">
    <oc r="I28">
      <f>G28-H28</f>
    </oc>
    <nc r="I28">
      <v>73.5</v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136" sId="2" odxf="1" dxf="1" numFmtId="4">
    <oc r="I29">
      <f>G29-H29</f>
    </oc>
    <nc r="I29">
      <v>73.5</v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137" sId="2" odxf="1" dxf="1">
    <oc r="I32">
      <f>G32-H32</f>
    </oc>
    <nc r="I32">
      <f>I33</f>
    </nc>
    <odxf/>
    <ndxf/>
  </rcc>
  <rcc rId="6138" sId="2" odxf="1" dxf="1">
    <oc r="I33">
      <f>G33-H33</f>
    </oc>
    <nc r="I33">
      <f>I34+I35+I36</f>
    </nc>
    <odxf/>
    <ndxf/>
  </rcc>
  <rcc rId="6139" sId="2" odxf="1" dxf="1">
    <oc r="I37">
      <f>G37-H37</f>
    </oc>
    <nc r="I37">
      <f>I38</f>
    </nc>
    <odxf/>
    <ndxf/>
  </rcc>
  <rcc rId="6140" sId="2" odxf="1" dxf="1">
    <oc r="I38">
      <f>G38-H38</f>
    </oc>
    <nc r="I38">
      <f>I40+I41+I39</f>
    </nc>
    <odxf/>
    <ndxf/>
  </rcc>
  <rcc rId="6141" sId="2" odxf="1" dxf="1">
    <oc r="I42">
      <f>G42-H42</f>
    </oc>
    <nc r="I42">
      <f>I43+I45</f>
    </nc>
    <odxf/>
    <ndxf/>
  </rcc>
  <rcc rId="6142" sId="2" odxf="1" dxf="1">
    <oc r="I43">
      <f>G43-H43</f>
    </oc>
    <nc r="I43">
      <f>I44</f>
    </nc>
    <odxf/>
    <ndxf/>
  </rcc>
  <rcc rId="6143" sId="2" odxf="1" dxf="1" numFmtId="4">
    <oc r="I45">
      <f>G45-H45</f>
    </oc>
    <nc r="I45">
      <v>649.4</v>
    </nc>
    <odxf/>
    <ndxf/>
  </rcc>
  <rcc rId="6144" sId="2" odxf="1" dxf="1">
    <oc r="I46">
      <f>G46-H46</f>
    </oc>
    <nc r="I46">
      <f>I47</f>
    </nc>
    <odxf/>
    <ndxf/>
  </rcc>
  <rcc rId="6145" sId="2" odxf="1" dxf="1">
    <oc r="I47">
      <f>G47-H47</f>
    </oc>
    <nc r="I47">
      <f>I48</f>
    </nc>
    <odxf/>
    <ndxf/>
  </rcc>
  <rcc rId="6146" sId="2" odxf="1" dxf="1">
    <oc r="I50">
      <f>G50-H50</f>
    </oc>
    <nc r="I50">
      <f>I51</f>
    </nc>
    <odxf/>
    <ndxf/>
  </rcc>
  <rcc rId="6147" sId="2" odxf="1" dxf="1">
    <oc r="I51">
      <f>G51-H51</f>
    </oc>
    <nc r="I51">
      <f>I52</f>
    </nc>
    <odxf/>
    <ndxf/>
  </rcc>
  <rcc rId="6148" sId="2" odxf="1" dxf="1">
    <oc r="I54">
      <f>G54-H54</f>
    </oc>
    <nc r="I54">
      <f>I55</f>
    </nc>
    <odxf/>
    <ndxf/>
  </rcc>
  <rcc rId="6149" sId="2" odxf="1" dxf="1">
    <oc r="I55">
      <f>G55-H55</f>
    </oc>
    <nc r="I55">
      <f>I56+I57+I58</f>
    </nc>
    <odxf/>
    <ndxf/>
  </rcc>
  <rcc rId="6150" sId="2" odxf="1" dxf="1">
    <oc r="I59">
      <f>G59-H59</f>
    </oc>
    <nc r="I59">
      <f>I60</f>
    </nc>
    <odxf/>
    <ndxf/>
  </rcc>
  <rcc rId="6151" sId="2" odxf="1" dxf="1">
    <oc r="I60">
      <f>G60-H60</f>
    </oc>
    <nc r="I60">
      <f>I62+I63+I61</f>
    </nc>
    <odxf/>
    <ndxf/>
  </rcc>
  <rcc rId="6152" sId="2" odxf="1" dxf="1">
    <oc r="I64">
      <f>G64-H64</f>
    </oc>
    <nc r="I64">
      <f>I65</f>
    </nc>
    <odxf/>
    <ndxf/>
  </rcc>
  <rcc rId="6153" sId="2" odxf="1" dxf="1">
    <oc r="I65">
      <f>G65-H65</f>
    </oc>
    <nc r="I65">
      <f>I66</f>
    </nc>
    <odxf/>
    <ndxf/>
  </rcc>
  <rcc rId="6154" sId="2" odxf="1" dxf="1">
    <oc r="I67">
      <f>G67-H67</f>
    </oc>
    <nc r="I67">
      <f>I68</f>
    </nc>
    <odxf/>
    <ndxf/>
  </rcc>
  <rcc rId="6155" sId="2" odxf="1" dxf="1">
    <oc r="I68">
      <f>G68-H68</f>
    </oc>
    <nc r="I68">
      <f>I69+I70</f>
    </nc>
    <odxf/>
    <ndxf/>
  </rcc>
  <rcc rId="6156" sId="2" odxf="1" dxf="1">
    <oc r="I72">
      <f>G72-H72</f>
    </oc>
    <nc r="I72">
      <f>I73</f>
    </nc>
    <odxf/>
    <ndxf/>
  </rcc>
  <rcc rId="6157" sId="2" odxf="1" dxf="1" numFmtId="4">
    <oc r="I73">
      <f>G73-H73</f>
    </oc>
    <nc r="I73">
      <v>0</v>
    </nc>
    <odxf/>
    <ndxf/>
  </rcc>
  <rcc rId="6158" sId="2" odxf="1" dxf="1">
    <oc r="I75">
      <f>G75-H75</f>
    </oc>
    <nc r="I75">
      <f>I76+I80</f>
    </nc>
    <odxf/>
    <ndxf/>
  </rcc>
  <rcc rId="6159" sId="2" odxf="1" dxf="1">
    <oc r="I76">
      <f>G76-H76</f>
    </oc>
    <nc r="I76">
      <f>I77+I78+I79</f>
    </nc>
    <odxf/>
    <ndxf/>
  </rcc>
  <rcc rId="6160" sId="2" odxf="1" dxf="1">
    <oc r="I80">
      <f>G80-H80</f>
    </oc>
    <nc r="I80">
      <f>I81+I82+I83</f>
    </nc>
    <odxf/>
    <ndxf/>
  </rcc>
  <rcc rId="6161" sId="2" odxf="1" dxf="1">
    <oc r="I84">
      <f>G84-H84</f>
    </oc>
    <nc r="I84">
      <f>I85</f>
    </nc>
    <odxf/>
    <ndxf/>
  </rcc>
  <rcc rId="6162" sId="2" odxf="1" dxf="1">
    <oc r="I85">
      <f>G85-H85</f>
    </oc>
    <nc r="I85">
      <f>I86+I87+I88</f>
    </nc>
    <odxf/>
    <ndxf/>
  </rcc>
  <rcc rId="6163" sId="2" odxf="1" dxf="1">
    <oc r="I89">
      <f>G89-H89</f>
    </oc>
    <nc r="I89">
      <f>I90</f>
    </nc>
    <odxf/>
    <ndxf/>
  </rcc>
  <rcc rId="6164" sId="2" odxf="1" dxf="1">
    <oc r="I90">
      <f>G90-H90</f>
    </oc>
    <nc r="I90">
      <f>I91</f>
    </nc>
    <odxf/>
    <ndxf/>
  </rcc>
  <rcc rId="6165" sId="2" odxf="1" dxf="1">
    <oc r="I92">
      <f>G92-H92</f>
    </oc>
    <nc r="I92">
      <f>I93</f>
    </nc>
    <odxf/>
    <ndxf/>
  </rcc>
  <rcc rId="6166" sId="2" odxf="1" dxf="1">
    <oc r="I93">
      <f>G93-H93</f>
    </oc>
    <nc r="I93">
      <f>I94</f>
    </nc>
    <odxf/>
    <ndxf/>
  </rcc>
  <rcc rId="6167" sId="2" odxf="1" dxf="1">
    <oc r="I95">
      <f>G95-H95</f>
    </oc>
    <nc r="I95">
      <f>I96+I99</f>
    </nc>
    <odxf/>
    <ndxf/>
  </rcc>
  <rcc rId="6168" sId="2" odxf="1" dxf="1">
    <oc r="I96">
      <f>G96-H96</f>
    </oc>
    <nc r="I96">
      <f>I97+I98</f>
    </nc>
    <odxf/>
    <ndxf/>
  </rcc>
  <rcc rId="6169" sId="2" odxf="1" dxf="1">
    <oc r="I99">
      <f>G99-H99</f>
    </oc>
    <nc r="I99">
      <f>I100+I101</f>
    </nc>
    <odxf/>
    <ndxf/>
  </rcc>
  <rcc rId="6170" sId="2">
    <oc r="I102">
      <f>I103+I108+I106+I111</f>
    </oc>
    <nc r="I102">
      <f>I103+I108+I106+I111</f>
    </nc>
  </rcc>
  <rcc rId="6171" sId="2" odxf="1" dxf="1">
    <oc r="I103">
      <f>G103-H103</f>
    </oc>
    <nc r="I103">
      <f>I104+I105</f>
    </nc>
    <odxf/>
    <ndxf/>
  </rcc>
  <rcc rId="6172" sId="2" odxf="1" dxf="1">
    <oc r="I106">
      <f>G106-H106</f>
    </oc>
    <nc r="I106">
      <f>I107</f>
    </nc>
    <odxf/>
    <ndxf/>
  </rcc>
  <rcc rId="6173" sId="2" odxf="1" dxf="1">
    <oc r="I108">
      <f>G108-H108</f>
    </oc>
    <nc r="I108">
      <f>I109+I110</f>
    </nc>
    <odxf/>
    <ndxf/>
  </rcc>
  <rcc rId="6174" sId="2" odxf="1" dxf="1" numFmtId="4">
    <oc r="I111">
      <f>G111-H111</f>
    </oc>
    <nc r="I111">
      <v>0</v>
    </nc>
    <odxf>
      <font>
        <name val="Times New Roman"/>
        <scheme val="none"/>
      </font>
    </odxf>
    <ndxf>
      <font>
        <name val="Times New Roman"/>
        <scheme val="none"/>
      </font>
    </ndxf>
  </rcc>
  <rcc rId="6175" sId="2" odxf="1" dxf="1">
    <oc r="I114">
      <f>G114-H114</f>
    </oc>
    <nc r="I114">
      <f>I115</f>
    </nc>
    <odxf/>
    <ndxf/>
  </rcc>
  <rcc rId="6176" sId="2" odxf="1" dxf="1">
    <oc r="I115">
      <f>G115-H115</f>
    </oc>
    <nc r="I115">
      <f>I116+I117+I118</f>
    </nc>
    <odxf/>
    <ndxf/>
  </rcc>
  <rcc rId="6177" sId="2" odxf="1" dxf="1">
    <oc r="I119">
      <f>G119-H119</f>
    </oc>
    <nc r="I119">
      <f>I120</f>
    </nc>
    <odxf/>
    <ndxf/>
  </rcc>
  <rcc rId="6178" sId="2" odxf="1" dxf="1">
    <oc r="I120">
      <f>G120-H120</f>
    </oc>
    <nc r="I120">
      <f>I121+I122</f>
    </nc>
    <odxf/>
    <ndxf/>
  </rcc>
  <rcc rId="6179" sId="2" odxf="1" dxf="1">
    <oc r="I124">
      <f>G124-H124</f>
    </oc>
    <nc r="I124">
      <f>I125</f>
    </nc>
    <odxf/>
    <ndxf/>
  </rcc>
  <rcc rId="6180" sId="2" odxf="1" dxf="1">
    <oc r="I125">
      <f>G125-H125</f>
    </oc>
    <nc r="I125">
      <f>I126+I127+I128</f>
    </nc>
    <odxf/>
    <ndxf/>
  </rcc>
  <rcc rId="6181" sId="2" odxf="1" dxf="1">
    <oc r="I129">
      <f>G129-H129</f>
    </oc>
    <nc r="I129">
      <f>I130</f>
    </nc>
    <odxf/>
    <ndxf/>
  </rcc>
  <rcc rId="6182" sId="2" odxf="1" dxf="1">
    <oc r="I130">
      <f>G130-H130</f>
    </oc>
    <nc r="I130">
      <f>I131+I132</f>
    </nc>
    <odxf/>
    <ndxf/>
  </rcc>
  <rcc rId="6183" sId="2" odxf="1" dxf="1">
    <oc r="I133">
      <f>G133-H133</f>
    </oc>
    <nc r="I133">
      <f>I134</f>
    </nc>
    <odxf/>
    <ndxf/>
  </rcc>
  <rcc rId="6184" sId="2" odxf="1" dxf="1">
    <oc r="I134">
      <f>G134-H134</f>
    </oc>
    <nc r="I134">
      <f>I135</f>
    </nc>
    <odxf/>
    <ndxf/>
  </rcc>
  <rcc rId="6185" sId="2" odxf="1" dxf="1">
    <oc r="I136">
      <f>G136-H136</f>
    </oc>
    <nc r="I136">
      <f>I137</f>
    </nc>
    <odxf/>
    <ndxf/>
  </rcc>
  <rcc rId="6186" sId="2" odxf="1" dxf="1">
    <oc r="I137">
      <f>G137-H137</f>
    </oc>
    <nc r="I137">
      <f>I138</f>
    </nc>
    <odxf/>
    <ndxf/>
  </rcc>
  <rcc rId="6187" sId="2" odxf="1" dxf="1">
    <oc r="I140">
      <f>G140-H140</f>
    </oc>
    <nc r="I140">
      <f>I141</f>
    </nc>
    <odxf/>
    <ndxf/>
  </rcc>
  <rcc rId="6188" sId="2" odxf="1" dxf="1">
    <oc r="I141">
      <f>G141-H141</f>
    </oc>
    <nc r="I141">
      <f>I142+I143</f>
    </nc>
    <odxf/>
    <ndxf/>
  </rcc>
  <rcc rId="6189" sId="2" odxf="1" dxf="1">
    <oc r="I144">
      <f>G144-H144</f>
    </oc>
    <nc r="I144">
      <f>I145+I148</f>
    </nc>
    <odxf/>
    <ndxf/>
  </rcc>
  <rcc rId="6190" sId="2" odxf="1" dxf="1">
    <oc r="I145">
      <f>G145-H145</f>
    </oc>
    <nc r="I145">
      <f>I146+I147</f>
    </nc>
    <odxf/>
    <ndxf/>
  </rcc>
  <rcc rId="6191" sId="2" odxf="1" dxf="1">
    <oc r="I148">
      <f>G148-H148</f>
    </oc>
    <nc r="I148">
      <f>I149</f>
    </nc>
    <odxf/>
    <ndxf/>
  </rcc>
  <rcc rId="6192" sId="2" odxf="1" dxf="1">
    <oc r="I152">
      <f>G152-H152</f>
    </oc>
    <nc r="I152">
      <f>I153</f>
    </nc>
    <odxf/>
    <ndxf/>
  </rcc>
  <rcc rId="6193" sId="2" odxf="1" dxf="1">
    <oc r="I153">
      <f>G153-H153</f>
    </oc>
    <nc r="I153">
      <f>I154</f>
    </nc>
    <odxf/>
    <ndxf/>
  </rcc>
  <rcc rId="6194" sId="2" odxf="1" dxf="1">
    <oc r="I155">
      <f>G155-H155</f>
    </oc>
    <nc r="I155">
      <f>I156</f>
    </nc>
    <odxf/>
    <ndxf/>
  </rcc>
  <rcc rId="6195" sId="2" odxf="1" dxf="1">
    <oc r="I156">
      <f>G156-H156</f>
    </oc>
    <nc r="I156">
      <f>I157+I158</f>
    </nc>
    <odxf/>
    <ndxf/>
  </rcc>
  <rcc rId="6196" sId="2" odxf="1" dxf="1">
    <oc r="I160">
      <f>G160-H160</f>
    </oc>
    <nc r="I160">
      <f>I161</f>
    </nc>
    <odxf/>
    <ndxf/>
  </rcc>
  <rcc rId="6197" sId="2" odxf="1" dxf="1">
    <oc r="I161">
      <f>G161-H161</f>
    </oc>
    <nc r="I161">
      <f>I162+I163+I164</f>
    </nc>
    <odxf/>
    <ndxf/>
  </rcc>
  <rcc rId="6198" sId="2" odxf="1" dxf="1">
    <oc r="I165">
      <f>G165-H165</f>
    </oc>
    <nc r="I165">
      <f>I166</f>
    </nc>
    <odxf/>
    <ndxf/>
  </rcc>
  <rcc rId="6199" sId="2" odxf="1" dxf="1">
    <oc r="I166">
      <f>G166-H166</f>
    </oc>
    <nc r="I166">
      <f>I169+I168+I167</f>
    </nc>
    <odxf/>
    <ndxf/>
  </rcc>
  <rcc rId="6200" sId="2" odxf="1" dxf="1">
    <oc r="I170">
      <f>G170-H170</f>
    </oc>
    <nc r="I170">
      <f>I171</f>
    </nc>
    <odxf/>
    <ndxf/>
  </rcc>
  <rcc rId="6201" sId="2" odxf="1" dxf="1">
    <oc r="I171">
      <f>G171-H171</f>
    </oc>
    <nc r="I171">
      <f>I172</f>
    </nc>
    <odxf/>
    <ndxf/>
  </rcc>
  <rcc rId="6202" sId="2" odxf="1" dxf="1">
    <oc r="I173">
      <f>G173-H173</f>
    </oc>
    <nc r="I173">
      <f>I174</f>
    </nc>
    <odxf/>
    <ndxf/>
  </rcc>
  <rcc rId="6203" sId="2" odxf="1" dxf="1">
    <oc r="I174">
      <f>G174-H174</f>
    </oc>
    <nc r="I174">
      <f>I175</f>
    </nc>
    <odxf/>
    <ndxf/>
  </rcc>
  <rcc rId="6204" sId="2" odxf="1" dxf="1">
    <oc r="I176">
      <f>G176-H176</f>
    </oc>
    <nc r="I176">
      <f>I177+I179</f>
    </nc>
    <odxf/>
    <ndxf/>
  </rcc>
  <rcc rId="6205" sId="2" odxf="1" dxf="1">
    <oc r="I177">
      <f>G177-H177</f>
    </oc>
    <nc r="I177">
      <f>I178</f>
    </nc>
    <odxf/>
    <ndxf/>
  </rcc>
  <rcc rId="6206" sId="2" odxf="1" dxf="1">
    <oc r="I179">
      <f>G179-H179</f>
    </oc>
    <nc r="I179">
      <f>I180</f>
    </nc>
    <odxf/>
    <ndxf/>
  </rcc>
  <rcc rId="6207" sId="2" odxf="1" dxf="1">
    <oc r="I182">
      <f>G182-H182</f>
    </oc>
    <nc r="I182">
      <f>I183</f>
    </nc>
    <odxf/>
    <ndxf/>
  </rcc>
  <rcc rId="6208" sId="2" odxf="1" dxf="1">
    <oc r="I183">
      <f>G183-H183</f>
    </oc>
    <nc r="I183">
      <f>I184+I185+I186</f>
    </nc>
    <odxf/>
    <ndxf/>
  </rcc>
  <rcc rId="6209" sId="2" odxf="1" dxf="1">
    <oc r="I187">
      <f>G187-H187</f>
    </oc>
    <nc r="I187">
      <f>I188</f>
    </nc>
    <odxf/>
    <ndxf/>
  </rcc>
  <rcc rId="6210" sId="2" odxf="1" dxf="1">
    <oc r="I188">
      <f>G188-H188</f>
    </oc>
    <nc r="I188">
      <f>I189</f>
    </nc>
    <odxf/>
    <ndxf/>
  </rcc>
  <rcc rId="6211" sId="2" odxf="1" dxf="1">
    <oc r="I191">
      <f>G191-H191</f>
    </oc>
    <nc r="I191">
      <f>I192</f>
    </nc>
    <odxf/>
    <ndxf/>
  </rcc>
  <rcc rId="6212" sId="2" odxf="1" dxf="1">
    <oc r="I192">
      <f>G192-H192</f>
    </oc>
    <nc r="I192">
      <f>I193</f>
    </nc>
    <odxf/>
    <ndxf/>
  </rcc>
  <rcc rId="6213" sId="2" odxf="1" dxf="1" numFmtId="4">
    <oc r="I194">
      <f>G194-H194</f>
    </oc>
    <nc r="I194">
      <v>0</v>
    </nc>
    <odxf/>
    <ndxf/>
  </rcc>
  <rcc rId="6214" sId="2" numFmtId="4">
    <oc r="I195">
      <v>22500</v>
    </oc>
    <nc r="I195">
      <v>0</v>
    </nc>
  </rcc>
  <rcc rId="6215" sId="2" odxf="1" dxf="1">
    <oc r="I196">
      <f>G196-H196</f>
    </oc>
    <nc r="I196">
      <f>I197</f>
    </nc>
    <odxf/>
    <ndxf/>
  </rcc>
  <rcc rId="6216" sId="2" odxf="1" dxf="1">
    <oc r="I197">
      <f>G197-H197</f>
    </oc>
    <nc r="I197">
      <f>I198</f>
    </nc>
    <odxf/>
    <ndxf/>
  </rcc>
  <rcc rId="6217" sId="2" odxf="1" dxf="1">
    <oc r="I201">
      <f>G201-H201</f>
    </oc>
    <nc r="I201">
      <f>I202</f>
    </nc>
    <odxf/>
    <ndxf/>
  </rcc>
  <rcc rId="6218" sId="2" odxf="1" dxf="1">
    <oc r="I202">
      <f>G202-H202</f>
    </oc>
    <nc r="I202">
      <f>I203</f>
    </nc>
    <odxf/>
    <ndxf/>
  </rcc>
  <rcc rId="6219" sId="2" odxf="1" dxf="1">
    <oc r="I204">
      <f>G204-H204</f>
    </oc>
    <nc r="I204">
      <f>I205</f>
    </nc>
    <odxf/>
    <ndxf/>
  </rcc>
  <rcc rId="6220" sId="2" odxf="1" dxf="1">
    <oc r="I205">
      <f>G205-H205</f>
    </oc>
    <nc r="I205">
      <f>I206</f>
    </nc>
    <odxf/>
    <ndxf/>
  </rcc>
  <rcc rId="6221" sId="2" odxf="1" dxf="1">
    <oc r="I207">
      <f>G207-H207</f>
    </oc>
    <nc r="I207">
      <f>I208+I212+I210</f>
    </nc>
    <odxf/>
    <ndxf/>
  </rcc>
  <rcc rId="6222" sId="2" odxf="1" dxf="1">
    <oc r="I208">
      <f>G208-H208</f>
    </oc>
    <nc r="I208">
      <f>I209</f>
    </nc>
    <odxf/>
    <ndxf/>
  </rcc>
  <rcc rId="6223" sId="2" odxf="1" dxf="1">
    <oc r="I210">
      <f>G210-H210</f>
    </oc>
    <nc r="I210">
      <f>I211</f>
    </nc>
    <odxf/>
    <ndxf/>
  </rcc>
  <rcc rId="6224" sId="2" odxf="1" dxf="1">
    <oc r="I212">
      <f>G212-H212</f>
    </oc>
    <nc r="I212">
      <f>I213</f>
    </nc>
    <odxf/>
    <ndxf/>
  </rcc>
  <rcc rId="6225" sId="2" odxf="1" dxf="1">
    <oc r="I215">
      <f>G215-H215</f>
    </oc>
    <nc r="I215">
      <f>I216</f>
    </nc>
    <odxf/>
    <ndxf/>
  </rcc>
  <rcc rId="6226" sId="2" odxf="1" dxf="1">
    <oc r="I216">
      <f>G216-H216</f>
    </oc>
    <nc r="I216">
      <f>I217+I218</f>
    </nc>
    <odxf/>
    <ndxf/>
  </rcc>
  <rcc rId="6227" sId="2" odxf="1" dxf="1">
    <oc r="I219">
      <f>G219-H219</f>
    </oc>
    <nc r="I219">
      <f>I220+I223+I225</f>
    </nc>
    <odxf/>
    <ndxf/>
  </rcc>
  <rcc rId="6228" sId="2" odxf="1" dxf="1">
    <oc r="I220">
      <f>G220-H220</f>
    </oc>
    <nc r="I220">
      <f>I221</f>
    </nc>
    <odxf/>
    <ndxf/>
  </rcc>
  <rcc rId="6229" sId="2" odxf="1" dxf="1">
    <oc r="I223">
      <f>G223-H223</f>
    </oc>
    <nc r="I223">
      <f>I224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30" sId="2" odxf="1" dxf="1">
    <oc r="I225">
      <f>G225-H225</f>
    </oc>
    <nc r="I225">
      <f>I226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31" sId="2" odxf="1" dxf="1">
    <oc r="I228">
      <f>G228-H228</f>
    </oc>
    <nc r="I228">
      <f>I229</f>
    </nc>
    <odxf/>
    <ndxf/>
  </rcc>
  <rcc rId="6232" sId="2" odxf="1" dxf="1">
    <oc r="I229">
      <f>G229-H229</f>
    </oc>
    <nc r="I229">
      <f>SUM(I230:I231)</f>
    </nc>
    <odxf/>
    <ndxf/>
  </rcc>
  <rcc rId="6233" sId="2" odxf="1" dxf="1">
    <oc r="I232">
      <f>G232-H232</f>
    </oc>
    <nc r="I232">
      <f>I233</f>
    </nc>
    <odxf/>
    <ndxf/>
  </rcc>
  <rcc rId="6234" sId="2" odxf="1" dxf="1">
    <oc r="I233">
      <f>G233-H233</f>
    </oc>
    <nc r="I233">
      <f>I234</f>
    </nc>
    <odxf/>
    <ndxf/>
  </rcc>
  <rcc rId="6235" sId="2">
    <oc r="I235">
      <f>I236+I238</f>
    </oc>
    <nc r="I235">
      <f>I236+I238</f>
    </nc>
  </rcc>
  <rcc rId="6236" sId="2" odxf="1" dxf="1">
    <oc r="I236">
      <f>G236-H236</f>
    </oc>
    <nc r="I236">
      <f>I237</f>
    </nc>
    <odxf/>
    <ndxf/>
  </rcc>
  <rcc rId="6237" sId="2" odxf="1" dxf="1">
    <oc r="I238">
      <f>G238-H238</f>
    </oc>
    <nc r="I238">
      <f>I239</f>
    </nc>
    <odxf/>
    <ndxf/>
  </rcc>
  <rcc rId="6238" sId="2" odxf="1" dxf="1">
    <oc r="I241">
      <f>G241-H241</f>
    </oc>
    <nc r="I241">
      <f>I246+I242</f>
    </nc>
    <odxf/>
    <ndxf/>
  </rcc>
  <rcc rId="6239" sId="2" odxf="1" dxf="1">
    <oc r="I242">
      <f>G242-H242</f>
    </oc>
    <nc r="I242">
      <f>SUM(I243:I245)</f>
    </nc>
    <odxf/>
    <ndxf/>
  </rcc>
  <rcc rId="6240" sId="2" odxf="1" dxf="1">
    <oc r="I246">
      <f>G246-H246</f>
    </oc>
    <nc r="I246">
      <f>SUM(I247:I249)</f>
    </nc>
    <odxf/>
    <ndxf/>
  </rcc>
  <rcc rId="6241" sId="2" odxf="1" dxf="1">
    <oc r="I250">
      <f>G250-H250</f>
    </oc>
    <nc r="I250">
      <f>I251</f>
    </nc>
    <odxf/>
    <ndxf/>
  </rcc>
  <rcc rId="6242" sId="2" odxf="1" dxf="1">
    <oc r="I251">
      <f>G251-H251</f>
    </oc>
    <nc r="I251">
      <f>I253+I254+I252</f>
    </nc>
    <odxf/>
    <ndxf/>
  </rcc>
  <rcc rId="6243" sId="2" odxf="1" dxf="1">
    <oc r="I255">
      <f>G255-H255</f>
    </oc>
    <nc r="I255">
      <f>I256</f>
    </nc>
    <odxf/>
    <ndxf/>
  </rcc>
  <rcc rId="6244" sId="2" odxf="1" dxf="1">
    <oc r="I256">
      <f>G256-H256</f>
    </oc>
    <nc r="I256">
      <f>I257</f>
    </nc>
    <odxf/>
    <ndxf/>
  </rcc>
  <rcc rId="6245" sId="2" odxf="1" dxf="1">
    <oc r="I258">
      <f>G258-H258</f>
    </oc>
    <nc r="I258">
      <f>I259+I261</f>
    </nc>
    <odxf/>
    <ndxf/>
  </rcc>
  <rcc rId="6246" sId="2" odxf="1" dxf="1">
    <oc r="I259">
      <f>G259-H259</f>
    </oc>
    <nc r="I259">
      <f>I260</f>
    </nc>
    <odxf/>
    <ndxf/>
  </rcc>
  <rcc rId="6247" sId="2" odxf="1" dxf="1">
    <oc r="I261">
      <f>G261-H261</f>
    </oc>
    <nc r="I261">
      <f>I262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48" sId="2" odxf="1" dxf="1">
    <oc r="I265">
      <f>G265-H265</f>
    </oc>
    <nc r="I265">
      <f>I266</f>
    </nc>
    <odxf/>
    <ndxf/>
  </rcc>
  <rcc rId="6249" sId="2" odxf="1" dxf="1">
    <oc r="I266">
      <f>G266-H266</f>
    </oc>
    <nc r="I266">
      <f>I267</f>
    </nc>
    <odxf/>
    <ndxf/>
  </rcc>
  <rcc rId="6250" sId="2" odxf="1" dxf="1">
    <oc r="I269">
      <f>G269-H269</f>
    </oc>
    <nc r="I269">
      <f>I270</f>
    </nc>
    <odxf/>
    <ndxf/>
  </rcc>
  <rcc rId="6251" sId="2" odxf="1" dxf="1">
    <oc r="I270">
      <f>G270-H270</f>
    </oc>
    <nc r="I270">
      <f>I271+I272</f>
    </nc>
    <odxf/>
    <ndxf/>
  </rcc>
  <rcc rId="6252" sId="2" odxf="1" dxf="1">
    <oc r="I273">
      <f>G273-H273</f>
    </oc>
    <nc r="I273">
      <f>I274</f>
    </nc>
    <odxf/>
    <ndxf/>
  </rcc>
  <rcc rId="6253" sId="2" odxf="1" dxf="1">
    <oc r="I274">
      <f>G274-H274</f>
    </oc>
    <nc r="I274">
      <f>I275</f>
    </nc>
    <odxf/>
    <ndxf/>
  </rcc>
  <rcc rId="6254" sId="2" odxf="1" dxf="1">
    <oc r="I277">
      <f>G277-H277</f>
    </oc>
    <nc r="I277">
      <f>I278</f>
    </nc>
    <odxf/>
    <ndxf/>
  </rcc>
  <rcc rId="6255" sId="2" odxf="1" dxf="1">
    <oc r="I278">
      <f>G278-H278</f>
    </oc>
    <nc r="I278">
      <f>I279+I280+I281</f>
    </nc>
    <odxf/>
    <ndxf/>
  </rcc>
  <rcc rId="6256" sId="2" odxf="1" dxf="1">
    <oc r="I282">
      <f>G282-H282</f>
    </oc>
    <nc r="I282">
      <f>I283</f>
    </nc>
    <odxf/>
    <ndxf/>
  </rcc>
  <rcc rId="6257" sId="2" odxf="1" dxf="1">
    <oc r="I283">
      <f>G283-H283</f>
    </oc>
    <nc r="I283">
      <f>I284</f>
    </nc>
    <odxf/>
    <ndxf/>
  </rcc>
  <rcc rId="6258" sId="2" odxf="1" dxf="1">
    <oc r="I285">
      <f>G285-H285</f>
    </oc>
    <nc r="I285">
      <f>I286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59" sId="2" odxf="1" dxf="1">
    <oc r="I286">
      <f>G286-H286</f>
    </oc>
    <nc r="I286">
      <f>I287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60" sId="2" odxf="1" dxf="1">
    <oc r="I290">
      <f>G290-H290</f>
    </oc>
    <nc r="I290">
      <f>I291</f>
    </nc>
    <odxf/>
    <ndxf/>
  </rcc>
  <rcc rId="6261" sId="2" odxf="1" dxf="1">
    <oc r="I291">
      <f>G291-H291</f>
    </oc>
    <nc r="I291">
      <f>I292</f>
    </nc>
    <odxf/>
    <ndxf/>
  </rcc>
  <rcc rId="6262" sId="2" odxf="1" dxf="1">
    <oc r="I293">
      <f>G293-H293</f>
    </oc>
    <nc r="I293">
      <f>I294+I297</f>
    </nc>
    <odxf/>
    <ndxf/>
  </rcc>
  <rcc rId="6263" sId="2" odxf="1" dxf="1">
    <oc r="I294">
      <f>G294-H294</f>
    </oc>
    <nc r="I294">
      <f>I295+I296</f>
    </nc>
    <odxf/>
    <ndxf/>
  </rcc>
  <rcc rId="6264" sId="2" odxf="1" dxf="1">
    <oc r="I297">
      <f>G297-H297</f>
    </oc>
    <nc r="I297">
      <f>I298+I299</f>
    </nc>
    <odxf/>
    <ndxf/>
  </rcc>
  <rcc rId="6265" sId="2" odxf="1" dxf="1">
    <oc r="I301">
      <f>G301-H301</f>
    </oc>
    <nc r="I301">
      <f>I302</f>
    </nc>
    <odxf/>
    <ndxf/>
  </rcc>
  <rcc rId="6266" sId="2" odxf="1" dxf="1">
    <oc r="I302">
      <f>G302-H302</f>
    </oc>
    <nc r="I302">
      <f>I303</f>
    </nc>
    <odxf/>
    <ndxf/>
  </rcc>
  <rcc rId="6267" sId="2" odxf="1" dxf="1" numFmtId="4">
    <oc r="I304">
      <f>G304-H304</f>
    </oc>
    <nc r="I304">
      <v>0</v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268" sId="2" odxf="1" dxf="1" numFmtId="4">
    <oc r="I305">
      <f>G305-H305</f>
    </oc>
    <nc r="I305">
      <v>0</v>
    </nc>
    <odxf/>
    <ndxf/>
  </rcc>
  <rcc rId="6269" sId="2" odxf="1" dxf="1">
    <oc r="I307">
      <f>G307-H307</f>
    </oc>
    <nc r="I307">
      <f>I308+I311</f>
    </nc>
    <odxf/>
    <ndxf/>
  </rcc>
  <rcc rId="6270" sId="2" odxf="1" dxf="1">
    <oc r="I308">
      <f>G308-H308</f>
    </oc>
    <nc r="I308">
      <f>I309+I310</f>
    </nc>
    <odxf/>
    <ndxf/>
  </rcc>
  <rcc rId="6271" sId="2" odxf="1" dxf="1">
    <oc r="I311">
      <f>G311-H311</f>
    </oc>
    <nc r="I311">
      <f>I312+I313</f>
    </nc>
    <odxf/>
    <ndxf/>
  </rcc>
  <rcc rId="6272" sId="2" odxf="1" dxf="1">
    <oc r="I315">
      <f>G315-H315</f>
    </oc>
    <nc r="I315">
      <f>I316</f>
    </nc>
    <odxf/>
    <ndxf/>
  </rcc>
  <rcc rId="6273" sId="2" odxf="1" dxf="1">
    <oc r="I316">
      <f>G316-H316</f>
    </oc>
    <nc r="I316">
      <f>I317</f>
    </nc>
    <odxf/>
    <ndxf/>
  </rcc>
  <rcc rId="6274" sId="2" odxf="1" dxf="1">
    <oc r="I318">
      <f>G318-H318</f>
    </oc>
    <nc r="I318">
      <f>I319+I324+I329</f>
    </nc>
    <odxf/>
    <ndxf/>
  </rcc>
  <rcc rId="6275" sId="2" odxf="1" dxf="1">
    <oc r="I319">
      <f>G319-H319</f>
    </oc>
    <nc r="I319">
      <f>I320+I321+I323+I322</f>
    </nc>
    <odxf/>
    <ndxf/>
  </rcc>
  <rfmt sheetId="2" sqref="I324" start="0" length="0">
    <dxf/>
  </rfmt>
  <rcc rId="6276" sId="2" odxf="1" dxf="1">
    <oc r="I329">
      <f>G329-H329</f>
    </oc>
    <nc r="I329">
      <f>I330</f>
    </nc>
    <odxf/>
    <ndxf/>
  </rcc>
  <rcc rId="6277" sId="2" odxf="1" dxf="1">
    <oc r="I331">
      <f>G331-H331</f>
    </oc>
    <nc r="I331">
      <f>I332</f>
    </nc>
    <odxf/>
    <ndxf/>
  </rcc>
  <rcc rId="6278" sId="2" odxf="1" dxf="1">
    <oc r="I332">
      <f>G332-H332</f>
    </oc>
    <nc r="I332">
      <f>I333</f>
    </nc>
    <odxf/>
    <ndxf/>
  </rcc>
  <rcc rId="6279" sId="2" odxf="1" dxf="1">
    <oc r="I335">
      <f>G335-H335</f>
    </oc>
    <nc r="I335">
      <f>I336</f>
    </nc>
    <odxf/>
    <ndxf/>
  </rcc>
  <rcc rId="6280" sId="2" odxf="1" dxf="1">
    <oc r="I336">
      <f>G336-H336</f>
    </oc>
    <nc r="I336">
      <f>I337</f>
    </nc>
    <odxf/>
    <ndxf/>
  </rcc>
  <rcc rId="6281" sId="2" odxf="1" dxf="1">
    <oc r="I339">
      <f>G339-H339</f>
    </oc>
    <nc r="I339">
      <f>I340</f>
    </nc>
    <odxf/>
    <ndxf/>
  </rcc>
  <rcc rId="6282" sId="2" odxf="1" dxf="1">
    <oc r="I340">
      <f>G340-H340</f>
    </oc>
    <nc r="I340">
      <f>I341</f>
    </nc>
    <odxf/>
    <ndxf/>
  </rcc>
  <rcc rId="6283" sId="2" odxf="1" dxf="1">
    <oc r="I342">
      <f>G342-H342</f>
    </oc>
    <nc r="I342">
      <f>I343</f>
    </nc>
    <odxf/>
    <ndxf/>
  </rcc>
  <rcc rId="6284" sId="2" odxf="1" dxf="1">
    <oc r="I343">
      <f>G343-H343</f>
    </oc>
    <nc r="I343">
      <f>I345+I344</f>
    </nc>
    <odxf/>
    <ndxf/>
  </rcc>
  <rcc rId="6285" sId="2" odxf="1" dxf="1">
    <oc r="I346">
      <f>G346-H346</f>
    </oc>
    <nc r="I346">
      <f>I347+I348</f>
    </nc>
    <odxf/>
    <ndxf/>
  </rcc>
  <rfmt sheetId="2" sqref="I347" start="0" length="0">
    <dxf/>
  </rfmt>
  <rfmt sheetId="2" sqref="I348" start="0" length="0">
    <dxf/>
  </rfmt>
  <rcc rId="6286" sId="2" odxf="1" dxf="1">
    <oc r="I349">
      <f>G349-H349</f>
    </oc>
    <nc r="I349">
      <f>I350+I353+I355</f>
    </nc>
    <odxf/>
    <ndxf/>
  </rcc>
  <rcc rId="6287" sId="2" odxf="1" dxf="1">
    <oc r="I350">
      <f>G350-H350</f>
    </oc>
    <nc r="I350">
      <f>I351+I352</f>
    </nc>
    <odxf/>
    <ndxf/>
  </rcc>
  <rcc rId="6288" sId="2" odxf="1" dxf="1">
    <oc r="I353">
      <f>G353-H353</f>
    </oc>
    <nc r="I353">
      <f>I354</f>
    </nc>
    <odxf/>
    <ndxf/>
  </rcc>
  <rcc rId="6289" sId="2" odxf="1" dxf="1">
    <oc r="I355">
      <f>G355-H355</f>
    </oc>
    <nc r="I355">
      <f>I356</f>
    </nc>
    <odxf/>
    <ndxf/>
  </rcc>
  <rcc rId="6290" sId="2" odxf="1" dxf="1">
    <oc r="I358">
      <f>G358-H358</f>
    </oc>
    <nc r="I358">
      <f>I359+I364</f>
    </nc>
    <odxf/>
    <ndxf/>
  </rcc>
  <rcc rId="6291" sId="2" odxf="1" dxf="1">
    <oc r="I359">
      <f>G359-H359</f>
    </oc>
    <nc r="I359">
      <f>I360+I361+I363+I362</f>
    </nc>
    <odxf/>
    <ndxf/>
  </rcc>
  <rcc rId="6292" sId="2" odxf="1" dxf="1">
    <oc r="I364">
      <f>G364-H364</f>
    </oc>
    <nc r="I364">
      <f>I365+I366+I368+I367</f>
    </nc>
    <odxf/>
    <ndxf/>
  </rcc>
  <rcc rId="6293" sId="2" odxf="1" dxf="1">
    <oc r="I369">
      <f>G369-H369</f>
    </oc>
    <nc r="I369">
      <f>I370</f>
    </nc>
    <odxf/>
    <ndxf/>
  </rcc>
  <rcc rId="6294" sId="2">
    <oc r="I370">
      <f>I371+I372+I373</f>
    </oc>
    <nc r="I370">
      <f>I371+I372+I373</f>
    </nc>
  </rcc>
  <rcc rId="6295" sId="2" odxf="1" dxf="1">
    <oc r="I374">
      <f>G374-H374</f>
    </oc>
    <nc r="I374">
      <f>I375</f>
    </nc>
    <odxf/>
    <ndxf/>
  </rcc>
  <rcc rId="6296" sId="2" odxf="1" dxf="1">
    <oc r="I375">
      <f>G375-H375</f>
    </oc>
    <nc r="I375">
      <f>I376+I377</f>
    </nc>
    <odxf/>
    <ndxf/>
  </rcc>
  <rcc rId="6297" sId="2" odxf="1" dxf="1">
    <oc r="I378">
      <f>G378-H378</f>
    </oc>
    <nc r="I378">
      <f>I379+I382</f>
    </nc>
    <odxf/>
    <ndxf/>
  </rcc>
  <rcc rId="6298" sId="2" odxf="1" dxf="1">
    <oc r="I379">
      <f>G379-H379</f>
    </oc>
    <nc r="I379">
      <f>I380+I381</f>
    </nc>
    <odxf/>
    <ndxf/>
  </rcc>
  <rcc rId="6299" sId="2" odxf="1" dxf="1">
    <oc r="I382">
      <f>G382-H382</f>
    </oc>
    <nc r="I382">
      <f>I383</f>
    </nc>
    <odxf/>
    <ndxf/>
  </rcc>
  <rcc rId="6300" sId="2" odxf="1" dxf="1">
    <oc r="I384">
      <f>G384-H384</f>
    </oc>
    <nc r="I384">
      <f>I385</f>
    </nc>
    <odxf/>
    <ndxf/>
  </rcc>
  <rcc rId="6301" sId="2" odxf="1" dxf="1">
    <oc r="I385">
      <f>G385-H385</f>
    </oc>
    <nc r="I385">
      <f>I386+I387</f>
    </nc>
    <odxf/>
    <ndxf/>
  </rcc>
  <rcc rId="6302" sId="2" odxf="1" dxf="1">
    <oc r="I390">
      <f>G390-H390</f>
    </oc>
    <nc r="I390">
      <f>I391</f>
    </nc>
    <odxf/>
    <ndxf/>
  </rcc>
  <rcc rId="6303" sId="2" odxf="1" dxf="1">
    <oc r="I391">
      <f>G391-H391</f>
    </oc>
    <nc r="I391">
      <f>I392</f>
    </nc>
    <odxf/>
    <ndxf/>
  </rcc>
  <rcc rId="6304" sId="2" odxf="1" dxf="1">
    <oc r="I393">
      <f>G393-H393</f>
    </oc>
    <nc r="I393">
      <f>I394</f>
    </nc>
    <odxf/>
    <ndxf/>
  </rcc>
  <rcc rId="6305" sId="2" odxf="1" dxf="1">
    <oc r="I394">
      <f>G394-H394</f>
    </oc>
    <nc r="I394">
      <f>I395+I396</f>
    </nc>
    <odxf/>
    <ndxf/>
  </rcc>
  <rcc rId="6306" sId="2" odxf="1" dxf="1">
    <oc r="I398">
      <f>G398-H398</f>
    </oc>
    <nc r="I398">
      <f>I399+I403</f>
    </nc>
    <odxf/>
    <ndxf/>
  </rcc>
  <rcc rId="6307" sId="2" odxf="1" dxf="1">
    <oc r="I399">
      <f>G399-H399</f>
    </oc>
    <nc r="I399">
      <f>I400+I401+I402</f>
    </nc>
    <odxf/>
    <ndxf/>
  </rcc>
  <rcc rId="6308" sId="2" odxf="1" dxf="1">
    <oc r="I403">
      <f>G403-H403</f>
    </oc>
    <nc r="I403">
      <f>I404+I405+I406</f>
    </nc>
    <odxf/>
    <ndxf/>
  </rcc>
  <rcc rId="6309" sId="2" odxf="1" dxf="1">
    <oc r="I407">
      <f>G407-H407</f>
    </oc>
    <nc r="I407">
      <f>I408</f>
    </nc>
    <odxf/>
    <ndxf/>
  </rcc>
  <rcc rId="6310" sId="2" odxf="1" dxf="1">
    <oc r="I408">
      <f>G408-H408</f>
    </oc>
    <nc r="I408">
      <f>I409+I410</f>
    </nc>
    <odxf/>
    <ndxf/>
  </rcc>
  <rcc rId="6311" sId="2" odxf="1" dxf="1">
    <oc r="I411">
      <f>G411-H411</f>
    </oc>
    <nc r="I411">
      <f>I412</f>
    </nc>
    <odxf/>
    <ndxf/>
  </rcc>
  <rcc rId="6312" sId="2" odxf="1" dxf="1">
    <oc r="I412">
      <f>G412-H412</f>
    </oc>
    <nc r="I412">
      <f>I413</f>
    </nc>
    <odxf/>
    <ndxf/>
  </rcc>
  <rcc rId="6313" sId="2" odxf="1" dxf="1">
    <oc r="I414">
      <f>G414-H414</f>
    </oc>
    <nc r="I414">
      <f>I415</f>
    </nc>
    <odxf/>
    <ndxf/>
  </rcc>
  <rcc rId="6314" sId="2" odxf="1" dxf="1">
    <oc r="I415">
      <f>G415-H415</f>
    </oc>
    <nc r="I415">
      <f>I416</f>
    </nc>
    <odxf/>
    <ndxf/>
  </rcc>
  <rcc rId="6315" sId="2" odxf="1" dxf="1">
    <oc r="I419">
      <f>G419-H419</f>
    </oc>
    <nc r="I419">
      <f>I420</f>
    </nc>
    <odxf/>
    <ndxf/>
  </rcc>
  <rcc rId="6316" sId="2" odxf="1" dxf="1">
    <oc r="I420">
      <f>G420-H420</f>
    </oc>
    <nc r="I420">
      <f>I421</f>
    </nc>
    <odxf/>
    <ndxf/>
  </rcc>
  <rcc rId="6317" sId="2" odxf="1" dxf="1">
    <oc r="I422">
      <f>G422-H422</f>
    </oc>
    <nc r="I422">
      <f>I425+I423</f>
    </nc>
    <odxf/>
    <ndxf/>
  </rcc>
  <rcc rId="6318" sId="2" odxf="1" dxf="1">
    <oc r="I423">
      <f>G423-H423</f>
    </oc>
    <nc r="I423">
      <f>I424</f>
    </nc>
    <odxf/>
    <ndxf/>
  </rcc>
  <rcc rId="6319" sId="2" odxf="1" dxf="1">
    <oc r="I425">
      <f>G425-H425</f>
    </oc>
    <nc r="I425">
      <f>I426</f>
    </nc>
    <odxf/>
    <ndxf/>
  </rcc>
  <rcc rId="6320" sId="2" odxf="1" dxf="1">
    <oc r="I428">
      <f>G428-H428</f>
    </oc>
    <nc r="I428">
      <f>I429</f>
    </nc>
    <odxf/>
    <ndxf/>
  </rcc>
  <rcc rId="6321" sId="2" odxf="1" dxf="1">
    <oc r="I429">
      <f>G429-H429</f>
    </oc>
    <nc r="I429">
      <f>I430</f>
    </nc>
    <odxf/>
    <ndxf/>
  </rcc>
  <rcc rId="6322" sId="2" odxf="1" dxf="1">
    <oc r="I431">
      <f>G431-H431</f>
    </oc>
    <nc r="I431">
      <f>I432+I434+I438</f>
    </nc>
    <odxf/>
    <ndxf/>
  </rcc>
  <rcc rId="6323" sId="2" odxf="1" dxf="1">
    <oc r="I432">
      <f>G432-H432</f>
    </oc>
    <nc r="I432">
      <f>I433</f>
    </nc>
    <odxf/>
    <ndxf/>
  </rcc>
  <rcc rId="6324" sId="2" odxf="1" dxf="1">
    <oc r="I434">
      <f>G434-H434</f>
    </oc>
    <nc r="I434">
      <f>I435+I436+I437</f>
    </nc>
    <odxf/>
    <ndxf/>
  </rcc>
  <rfmt sheetId="2" sqref="I438" start="0" length="0">
    <dxf/>
  </rfmt>
  <rcc rId="6325" sId="2" odxf="1" dxf="1">
    <oc r="I439">
      <f>G439-H439</f>
    </oc>
    <nc r="I439">
      <f>I440+I442</f>
    </nc>
    <odxf/>
    <ndxf/>
  </rcc>
  <rcc rId="6326" sId="2" odxf="1" dxf="1">
    <oc r="I440">
      <f>G440-H440</f>
    </oc>
    <nc r="I440">
      <f>I441</f>
    </nc>
    <odxf/>
    <ndxf/>
  </rcc>
  <rcc rId="6327" sId="2" odxf="1" dxf="1">
    <oc r="I442">
      <f>G442-H442</f>
    </oc>
    <nc r="I442">
      <f>I443</f>
    </nc>
    <odxf/>
    <ndxf/>
  </rcc>
  <rcc rId="6328" sId="2" odxf="1" dxf="1">
    <oc r="I444">
      <f>G444-H444</f>
    </oc>
    <nc r="I444">
      <f>I445</f>
    </nc>
    <odxf/>
    <ndxf/>
  </rcc>
  <rcc rId="6329" sId="2" odxf="1" dxf="1">
    <oc r="I445">
      <f>G445-H445</f>
    </oc>
    <nc r="I445">
      <f>I446</f>
    </nc>
    <odxf/>
    <ndxf/>
  </rcc>
  <rcc rId="6330" sId="2" odxf="1" dxf="1">
    <oc r="I448">
      <f>G448-H448</f>
    </oc>
    <nc r="I448">
      <f>I449</f>
    </nc>
    <odxf/>
    <ndxf/>
  </rcc>
  <rcc rId="6331" sId="2" odxf="1" dxf="1">
    <oc r="I449">
      <f>G449-H449</f>
    </oc>
    <nc r="I449">
      <f>I450+I451</f>
    </nc>
    <odxf/>
    <ndxf/>
  </rcc>
  <rcc rId="6332" sId="2" odxf="1" dxf="1">
    <oc r="I452">
      <f>G452-H452</f>
    </oc>
    <nc r="I452">
      <f>I453</f>
    </nc>
    <odxf/>
    <ndxf/>
  </rcc>
  <rcc rId="6333" sId="2" odxf="1" dxf="1">
    <oc r="I453">
      <f>G453-H453</f>
    </oc>
    <nc r="I453">
      <f>I454</f>
    </nc>
    <odxf/>
    <ndxf/>
  </rcc>
  <rcc rId="6334" sId="2" odxf="1" dxf="1">
    <oc r="I455">
      <f>G455-H455</f>
    </oc>
    <nc r="I455">
      <f>I456</f>
    </nc>
    <odxf/>
    <ndxf/>
  </rcc>
  <rcc rId="6335" sId="2" odxf="1" dxf="1">
    <oc r="I456">
      <f>G456-H456</f>
    </oc>
    <nc r="I456">
      <f>I457</f>
    </nc>
    <odxf/>
    <ndxf/>
  </rcc>
  <rcc rId="6336" sId="2">
    <oc r="I459">
      <f>G459-H459</f>
    </oc>
    <nc r="I459">
      <f>I460</f>
    </nc>
  </rcc>
  <rcc rId="6337" sId="2">
    <oc r="I460">
      <f>G460-H460</f>
    </oc>
    <nc r="I460">
      <f>I461+I463+I462</f>
    </nc>
  </rcc>
  <rcc rId="6338" sId="2">
    <oc r="I464">
      <f>G464-H464</f>
    </oc>
    <nc r="I464">
      <f>I465</f>
    </nc>
  </rcc>
  <rcc rId="6339" sId="2">
    <oc r="I465">
      <f>G465-H465</f>
    </oc>
    <nc r="I465">
      <f>I466+I467</f>
    </nc>
  </rcc>
  <rcc rId="6340" sId="2" odxf="1" dxf="1">
    <oc r="I468">
      <f>G468-H468</f>
    </oc>
    <nc r="I468">
      <f>I469</f>
    </nc>
    <odxf/>
    <ndxf/>
  </rcc>
  <rfmt sheetId="2" sqref="I469" start="0" length="0">
    <dxf/>
  </rfmt>
  <rcc rId="6341" sId="2" odxf="1" dxf="1">
    <oc r="I470">
      <f>G470-H470</f>
    </oc>
    <nc r="I470">
      <f>I471</f>
    </nc>
    <odxf/>
    <ndxf/>
  </rcc>
  <rcc rId="6342" sId="2" odxf="1" dxf="1">
    <oc r="I471">
      <f>G471-H471</f>
    </oc>
    <nc r="I471">
      <f>I472</f>
    </nc>
    <odxf/>
    <ndxf/>
  </rcc>
  <rcc rId="6343" sId="2">
    <oc r="I475">
      <f>I476</f>
    </oc>
    <nc r="I475">
      <f>I476</f>
    </nc>
  </rcc>
  <rcc rId="6344" sId="2" odxf="1" dxf="1">
    <oc r="I476">
      <f>G476-H476</f>
    </oc>
    <nc r="I476">
      <f>I477</f>
    </nc>
    <odxf/>
    <ndxf/>
  </rcc>
  <rcc rId="6345" sId="2">
    <oc r="I478">
      <f>I479</f>
    </oc>
    <nc r="I478">
      <f>I479</f>
    </nc>
  </rcc>
  <rcc rId="6346" sId="2" odxf="1" dxf="1">
    <oc r="I479">
      <f>G479-H479</f>
    </oc>
    <nc r="I479">
      <f>I480</f>
    </nc>
    <odxf/>
    <ndxf/>
  </rcc>
  <rcc rId="6347" sId="2">
    <oc r="I481">
      <f>I482</f>
    </oc>
    <nc r="I481">
      <f>I482</f>
    </nc>
  </rcc>
  <rcc rId="6348" sId="2">
    <oc r="I482">
      <f>I483+I484</f>
    </oc>
    <nc r="I482">
      <f>I483+I484</f>
    </nc>
  </rcc>
  <rcc rId="6349" sId="2">
    <oc r="I486">
      <f>I487</f>
    </oc>
    <nc r="I486">
      <f>I487</f>
    </nc>
  </rcc>
  <rcc rId="6350" sId="2">
    <oc r="I487">
      <f>I488</f>
    </oc>
    <nc r="I487">
      <f>I488</f>
    </nc>
  </rcc>
  <rcc rId="6351" sId="2" odxf="1" dxf="1">
    <oc r="I489">
      <f>G489-H489</f>
    </oc>
    <nc r="I489">
      <f>I490</f>
    </nc>
    <odxf/>
    <ndxf/>
  </rcc>
  <rcc rId="6352" sId="2" odxf="1" dxf="1">
    <oc r="I490">
      <f>G490-H490</f>
    </oc>
    <nc r="I490">
      <f>I491</f>
    </nc>
    <odxf/>
    <ndxf/>
  </rcc>
  <rcc rId="6353" sId="2">
    <oc r="I493">
      <f>I494+I498</f>
    </oc>
    <nc r="I493">
      <f>I494+I498</f>
    </nc>
  </rcc>
  <rcc rId="6354" sId="2">
    <oc r="I494">
      <f>I495+I496+I497</f>
    </oc>
    <nc r="I494">
      <f>I495+I496+I497</f>
    </nc>
  </rcc>
  <rcc rId="6355" sId="2">
    <oc r="I498">
      <f>I499+I500+I501</f>
    </oc>
    <nc r="I498">
      <f>I499+I500+I501</f>
    </nc>
  </rcc>
  <rcc rId="6356" sId="2">
    <oc r="I502">
      <f>I503</f>
    </oc>
    <nc r="I502">
      <f>I503</f>
    </nc>
  </rcc>
  <rcc rId="6357" sId="2">
    <oc r="I503">
      <f>I504+I505</f>
    </oc>
    <nc r="I503">
      <f>I504+I505</f>
    </nc>
  </rcc>
  <rcc rId="6358" sId="2" odxf="1" dxf="1">
    <oc r="I506">
      <f>G506-H506</f>
    </oc>
    <nc r="I506">
      <f>I507</f>
    </nc>
    <odxf/>
    <ndxf/>
  </rcc>
  <rcc rId="6359" sId="2" odxf="1" dxf="1">
    <oc r="I507">
      <f>G507-H507</f>
    </oc>
    <nc r="I507">
      <f>I508</f>
    </nc>
    <odxf/>
    <ndxf/>
  </rcc>
  <rcc rId="6360" sId="2" odxf="1" dxf="1">
    <oc r="I511">
      <f>G511-H511</f>
    </oc>
    <nc r="I511">
      <f>I512</f>
    </nc>
    <odxf/>
    <ndxf/>
  </rcc>
  <rcc rId="6361" sId="2" odxf="1" dxf="1">
    <oc r="I512">
      <f>G512-H512</f>
    </oc>
    <nc r="I512">
      <f>I513+I514</f>
    </nc>
    <odxf/>
    <ndxf/>
  </rcc>
  <rcc rId="6362" sId="2">
    <oc r="I516">
      <f>G519-H519</f>
    </oc>
    <nc r="I516">
      <f>I517</f>
    </nc>
  </rcc>
  <rcc rId="6363" sId="2">
    <oc r="I517">
      <f>G520-H520</f>
    </oc>
    <nc r="I517">
      <f>I518+I519</f>
    </nc>
  </rcc>
  <rcc rId="6364" sId="2" numFmtId="4">
    <oc r="I522">
      <f>G522-H522</f>
    </oc>
    <nc r="I522">
      <v>0</v>
    </nc>
  </rcc>
  <rcc rId="6365" sId="2" numFmtId="4">
    <oc r="I461">
      <f>G461-H461</f>
    </oc>
    <nc r="I461">
      <v>26615.1</v>
    </nc>
  </rcc>
  <rcc rId="6366" sId="2">
    <oc r="I458">
      <f>G458-H458</f>
    </oc>
    <nc r="I458">
      <f>I459+I464+I468+I470</f>
    </nc>
  </rcc>
  <rcc rId="6367" sId="2" numFmtId="4">
    <oc r="I469">
      <f>G469-H469</f>
    </oc>
    <nc r="I469">
      <v>25420.6</v>
    </nc>
  </rcc>
  <rcc rId="6368" sId="2" numFmtId="4">
    <oc r="H457">
      <v>1329.5</v>
    </oc>
    <nc r="H457">
      <v>1467.3</v>
    </nc>
  </rcc>
  <rcc rId="6369" sId="2" numFmtId="4">
    <oc r="I457">
      <f>G457-H457</f>
    </oc>
    <nc r="I457">
      <v>1442.3</v>
    </nc>
  </rcc>
  <rcc rId="6370" sId="2" numFmtId="4">
    <oc r="G454">
      <v>32415.3</v>
    </oc>
    <nc r="G454">
      <v>44204.5</v>
    </nc>
  </rcc>
  <rcc rId="6371" sId="2" numFmtId="4">
    <oc r="H454">
      <v>13.5</v>
    </oc>
    <nc r="H454">
      <v>32260.400000000001</v>
    </nc>
  </rcc>
  <rcc rId="6372" sId="2" numFmtId="4">
    <oc r="I454">
      <f>G454-H454</f>
    </oc>
    <nc r="I454">
      <v>15.9</v>
    </nc>
  </rcc>
  <rcc rId="6373" sId="2" numFmtId="4">
    <oc r="H450">
      <v>31.5</v>
    </oc>
    <nc r="H450">
      <v>14.7</v>
    </nc>
  </rcc>
  <rcc rId="6374" sId="2" numFmtId="4">
    <oc r="I450">
      <f>G450-H450</f>
    </oc>
    <nc r="I450">
      <v>34.799999999999997</v>
    </nc>
  </rcc>
  <rcc rId="6375" sId="2" numFmtId="4">
    <oc r="H451">
      <v>9.5</v>
    </oc>
    <nc r="H451">
      <v>4.5</v>
    </nc>
  </rcc>
  <rcc rId="6376" sId="2" numFmtId="4">
    <oc r="I451">
      <f>G451-H451</f>
    </oc>
    <nc r="I451">
      <v>10.5</v>
    </nc>
  </rcc>
  <rcc rId="6377" sId="2" numFmtId="4">
    <oc r="G446">
      <v>9000</v>
    </oc>
    <nc r="G446">
      <v>6516.8</v>
    </nc>
  </rcc>
  <rcc rId="6378" sId="2" numFmtId="4">
    <oc r="H446">
      <v>3785.5</v>
    </oc>
    <nc r="H446">
      <v>516.79999999999995</v>
    </nc>
  </rcc>
  <rcc rId="6379" sId="2" numFmtId="4">
    <oc r="I446">
      <f>G446-H446</f>
    </oc>
    <nc r="I446">
      <v>3785.5</v>
    </nc>
  </rcc>
  <rcc rId="6380" sId="2" numFmtId="4">
    <oc r="H443">
      <v>14553.5</v>
    </oc>
    <nc r="H443">
      <v>2363.6999999999998</v>
    </nc>
  </rcc>
  <rcc rId="6381" sId="2" numFmtId="4">
    <oc r="I443">
      <f>G443-H443</f>
    </oc>
    <nc r="I443">
      <v>15976.1</v>
    </nc>
  </rcc>
  <rcc rId="6382" sId="2" numFmtId="4">
    <oc r="G443">
      <v>23922.080000000002</v>
    </oc>
    <nc r="G443">
      <v>24815.1</v>
    </nc>
  </rcc>
  <rcc rId="6383" sId="2" numFmtId="4">
    <oc r="G441">
      <v>532795.02</v>
    </oc>
    <nc r="G441">
      <v>543210.9</v>
    </nc>
  </rcc>
  <rcc rId="6384" sId="2" numFmtId="4">
    <oc r="I441">
      <f>G441-H441</f>
    </oc>
    <nc r="I441">
      <v>336971.6</v>
    </nc>
  </rcc>
  <rfmt sheetId="2" sqref="I441" start="0" length="2147483647">
    <dxf>
      <font>
        <b val="0"/>
      </font>
    </dxf>
  </rfmt>
  <rcc rId="6385" sId="2" numFmtId="4">
    <oc r="G438">
      <v>1173.2</v>
    </oc>
    <nc r="G438">
      <v>923.2</v>
    </nc>
  </rcc>
  <rcc rId="6386" sId="2" numFmtId="4">
    <oc r="H438">
      <v>660.2</v>
    </oc>
    <nc r="H438">
      <v>293.10000000000002</v>
    </nc>
  </rcc>
  <rcc rId="6387" sId="2" numFmtId="4">
    <oc r="I438">
      <f>G438-H438</f>
    </oc>
    <nc r="I438">
      <v>737.9</v>
    </nc>
  </rcc>
  <rcc rId="6388" sId="2" numFmtId="4">
    <oc r="G435">
      <v>474844.5</v>
    </oc>
    <nc r="G435">
      <v>544177.69999999995</v>
    </nc>
  </rcc>
  <rcc rId="6389" sId="2" numFmtId="4">
    <oc r="H435">
      <v>338973.6</v>
    </oc>
    <nc r="H435">
      <v>141635.79999999999</v>
    </nc>
  </rcc>
  <rcc rId="6390" sId="2" numFmtId="4">
    <oc r="H436">
      <v>33132.300000000003</v>
    </oc>
    <nc r="H436">
      <v>0</v>
    </nc>
  </rcc>
  <rcc rId="6391" sId="2" numFmtId="4">
    <oc r="G437">
      <v>133453</v>
    </oc>
    <nc r="G437">
      <v>133450.79999999999</v>
    </nc>
  </rcc>
  <rcc rId="6392" sId="2" numFmtId="4">
    <oc r="H437">
      <v>84981.8</v>
    </oc>
    <nc r="H437">
      <v>60000</v>
    </nc>
  </rcc>
  <rcc rId="6393" sId="2" numFmtId="4">
    <oc r="I437">
      <f>G437-H437</f>
    </oc>
    <nc r="I437">
      <v>107546.4</v>
    </nc>
  </rcc>
  <rcc rId="6394" sId="2" numFmtId="4">
    <oc r="I436">
      <f>G436-H436</f>
    </oc>
    <nc r="I436">
      <v>33132.300000000003</v>
    </nc>
  </rcc>
  <rcc rId="6395" sId="2" numFmtId="4">
    <oc r="I435">
      <f>G435-H435</f>
    </oc>
    <nc r="I435">
      <v>418213.6</v>
    </nc>
  </rcc>
  <rcc rId="6396" sId="2" numFmtId="4">
    <oc r="G433">
      <v>3974.4</v>
    </oc>
    <nc r="G433">
      <v>3722.5</v>
    </nc>
  </rcc>
  <rcc rId="6397" sId="2" numFmtId="4">
    <oc r="H433">
      <v>2773.3</v>
    </oc>
    <nc r="H433">
      <v>993.6</v>
    </nc>
  </rcc>
  <rcc rId="6398" sId="2" numFmtId="4">
    <oc r="I433">
      <f>G433-H433</f>
    </oc>
    <nc r="I433">
      <v>3076.9</v>
    </nc>
  </rcc>
  <rcc rId="6399" sId="2" numFmtId="4">
    <oc r="G430">
      <v>9387.7999999999993</v>
    </oc>
    <nc r="G430">
      <v>8361.4</v>
    </nc>
  </rcc>
  <rcc rId="6400" sId="2" numFmtId="4">
    <oc r="H430">
      <v>3341.9</v>
    </oc>
    <nc r="H430">
      <v>1724.2</v>
    </nc>
  </rcc>
  <rcc rId="6401" sId="2" numFmtId="4">
    <oc r="I430">
      <f>G430-H430</f>
    </oc>
    <nc r="I430">
      <v>3651.9</v>
    </nc>
  </rcc>
  <rcc rId="6402" sId="2" numFmtId="4">
    <oc r="G426">
      <v>840</v>
    </oc>
    <nc r="G426">
      <v>760</v>
    </nc>
  </rcc>
  <rcc rId="6403" sId="2" numFmtId="4">
    <oc r="H426">
      <v>540</v>
    </oc>
    <nc r="H426">
      <v>210</v>
    </nc>
  </rcc>
  <rcc rId="6404" sId="2" numFmtId="4">
    <oc r="I426">
      <f>G426-H426</f>
    </oc>
    <nc r="I426">
      <v>620</v>
    </nc>
  </rcc>
  <rcc rId="6405" sId="2" numFmtId="4">
    <oc r="H424">
      <v>33414.9</v>
    </oc>
    <nc r="H424">
      <v>14100</v>
    </nc>
  </rcc>
  <rcc rId="6406" sId="2" numFmtId="4">
    <oc r="G424">
      <v>56894.8</v>
    </oc>
    <nc r="G424">
      <v>51309.4</v>
    </nc>
  </rcc>
  <rcc rId="6407" sId="2" numFmtId="4">
    <oc r="I424">
      <f>G424-H424</f>
    </oc>
    <nc r="I424">
      <v>37652.400000000001</v>
    </nc>
  </rcc>
  <rcc rId="6408" sId="2" numFmtId="4">
    <oc r="G421">
      <v>460.9</v>
    </oc>
    <nc r="G421">
      <v>339.7</v>
    </nc>
  </rcc>
  <rcc rId="6409" sId="2" numFmtId="4">
    <oc r="I421">
      <f>G421-H421</f>
    </oc>
    <nc r="I421">
      <v>219.6</v>
    </nc>
  </rcc>
  <rcc rId="6410" sId="2" numFmtId="4">
    <oc r="H441">
      <v>309571.09999999998</v>
    </oc>
    <nc r="H441">
      <v>50067.4</v>
    </nc>
  </rcc>
  <rcc rId="6411" sId="2" numFmtId="4">
    <oc r="H421">
      <v>188</v>
    </oc>
    <nc r="H421">
      <v>99</v>
    </nc>
  </rcc>
  <rcc rId="6412" sId="2" numFmtId="4">
    <oc r="G413">
      <v>543.20000000000005</v>
    </oc>
    <nc r="G413">
      <v>520.9</v>
    </nc>
  </rcc>
  <rcc rId="6413" sId="2" numFmtId="4">
    <oc r="H413">
      <v>420.6</v>
    </oc>
    <nc r="H413">
      <v>164.8</v>
    </nc>
  </rcc>
  <rcc rId="6414" sId="2" numFmtId="4">
    <oc r="I413">
      <f>G413-H413</f>
    </oc>
    <nc r="I413">
      <v>497.9</v>
    </nc>
  </rcc>
  <rcc rId="6415" sId="2" numFmtId="4">
    <oc r="G416">
      <v>250112.9</v>
    </oc>
    <nc r="G416">
      <v>93112</v>
    </nc>
  </rcc>
  <rcc rId="6416" sId="2" numFmtId="4">
    <oc r="H416">
      <v>18648.7</v>
    </oc>
    <nc r="H416">
      <v>59895.4</v>
    </nc>
  </rcc>
  <rcc rId="6417" sId="2" numFmtId="4">
    <oc r="I416">
      <f>G416-H416</f>
    </oc>
    <nc r="I416">
      <v>30010.2</v>
    </nc>
  </rcc>
  <rcc rId="6418" sId="2" numFmtId="4">
    <oc r="H409">
      <v>5902.3</v>
    </oc>
    <nc r="H409">
      <v>3300.7</v>
    </nc>
  </rcc>
  <rcc rId="6419" sId="2" numFmtId="4">
    <oc r="H410">
      <v>628.9</v>
    </oc>
    <nc r="H410">
      <v>166.3</v>
    </nc>
  </rcc>
  <rcc rId="6420" sId="2" numFmtId="4">
    <oc r="I410">
      <f>G410-H410</f>
    </oc>
    <nc r="I410">
      <v>660.3</v>
    </nc>
  </rcc>
  <rcc rId="6421" sId="2" numFmtId="4">
    <oc r="I409">
      <f>G409-H409</f>
    </oc>
    <nc r="I409">
      <v>6986.6</v>
    </nc>
  </rcc>
  <rcc rId="6422" sId="2" numFmtId="4">
    <oc r="G404">
      <v>29436.3</v>
    </oc>
    <nc r="G404">
      <v>29429.3</v>
    </nc>
  </rcc>
  <rcc rId="6423" sId="2" numFmtId="4">
    <oc r="H404">
      <v>22800.799999999999</v>
    </oc>
    <nc r="H404">
      <v>7265.6</v>
    </nc>
  </rcc>
  <rcc rId="6424" sId="2" numFmtId="4">
    <oc r="G405">
      <v>1224.8</v>
    </oc>
    <nc r="G405">
      <v>1196.0999999999999</v>
    </nc>
  </rcc>
  <rcc rId="6425" sId="2" numFmtId="4">
    <oc r="H405">
      <v>916</v>
    </oc>
    <nc r="H405">
      <v>81.900000000000006</v>
    </nc>
  </rcc>
  <rcc rId="6426" sId="2" numFmtId="4">
    <oc r="H406">
      <v>6400.6</v>
    </oc>
    <nc r="H406">
      <v>2342.5</v>
    </nc>
  </rcc>
  <rcc rId="6427" sId="2" numFmtId="4">
    <oc r="I406">
      <f>G406-H406</f>
    </oc>
    <nc r="I406">
      <v>6777.7</v>
    </nc>
  </rcc>
  <rcc rId="6428" sId="2" numFmtId="4">
    <oc r="I405">
      <f>G405-H405</f>
    </oc>
    <nc r="I405">
      <v>916</v>
    </nc>
  </rcc>
  <rcc rId="6429" sId="2" numFmtId="4">
    <oc r="I404">
      <f>G404-H404</f>
    </oc>
    <nc r="I404">
      <v>24057.3</v>
    </nc>
  </rcc>
  <rcc rId="6430" sId="2" numFmtId="4">
    <oc r="H400">
      <v>115906.4</v>
    </oc>
    <nc r="H400">
      <v>29234</v>
    </nc>
  </rcc>
  <rcc rId="6431" sId="2" numFmtId="4">
    <oc r="G401">
      <v>5067.1000000000004</v>
    </oc>
    <nc r="G401">
      <v>5396.6</v>
    </nc>
  </rcc>
  <rcc rId="6432" sId="2" numFmtId="4">
    <oc r="H401">
      <v>4870.8</v>
    </oc>
    <nc r="H401">
      <v>0</v>
    </nc>
  </rcc>
  <rcc rId="6433" sId="2" numFmtId="4">
    <oc r="H402">
      <v>33520.9</v>
    </oc>
    <nc r="H402">
      <v>10421.5</v>
    </nc>
  </rcc>
  <rcc rId="6434" sId="2" numFmtId="4">
    <oc r="I402">
      <f>G402-H402</f>
    </oc>
    <nc r="I402">
      <v>36902.699999999997</v>
    </nc>
  </rcc>
  <rcc rId="6435" sId="2" numFmtId="4">
    <oc r="I401">
      <f>G401-H401</f>
    </oc>
    <nc r="I401">
      <v>5178.2</v>
    </nc>
  </rcc>
  <rcc rId="6436" sId="2" numFmtId="4">
    <oc r="I400">
      <f>G400-H400</f>
    </oc>
    <nc r="I400">
      <v>127295.5</v>
    </nc>
  </rcc>
  <rcc rId="6437" sId="2" numFmtId="4">
    <oc r="G395">
      <v>683405.2</v>
    </oc>
    <nc r="G395">
      <v>681935.61</v>
    </nc>
  </rcc>
  <rcc rId="6438" sId="2" numFmtId="4">
    <oc r="H395">
      <v>507475.7</v>
    </oc>
    <nc r="H395">
      <v>185457.1</v>
    </nc>
  </rcc>
  <rcc rId="6439" sId="2" numFmtId="4">
    <oc r="G396">
      <v>21561.9</v>
    </oc>
    <nc r="G396">
      <v>21880.69</v>
    </nc>
  </rcc>
  <rcc rId="6440" sId="2" numFmtId="4">
    <oc r="H396">
      <v>15816.2</v>
    </oc>
    <nc r="H396">
      <v>5031.8999999999996</v>
    </nc>
  </rcc>
  <rcc rId="6441" sId="2" numFmtId="4">
    <oc r="I396">
      <f>G396-H396</f>
    </oc>
    <nc r="I396">
      <v>16409.7</v>
    </nc>
  </rcc>
  <rcc rId="6442" sId="2" numFmtId="4">
    <oc r="I395">
      <f>G395-H395</f>
    </oc>
    <nc r="I395">
      <v>550883.1</v>
    </nc>
  </rcc>
  <rcc rId="6443" sId="2" numFmtId="4">
    <oc r="G392">
      <v>102791.7</v>
    </oc>
    <nc r="G392">
      <v>87909.6</v>
    </nc>
  </rcc>
  <rcc rId="6444" sId="2" numFmtId="4">
    <oc r="H392">
      <v>1316.1</v>
    </oc>
    <nc r="H392">
      <v>28370.799999999999</v>
    </nc>
  </rcc>
  <rcc rId="6445" sId="2" numFmtId="4">
    <oc r="I392">
      <f>G392-H392</f>
    </oc>
    <nc r="I392">
      <v>1316.1</v>
    </nc>
  </rcc>
  <rcc rId="6446" sId="2" numFmtId="4">
    <oc r="G386">
      <v>45</v>
    </oc>
    <nc r="G386">
      <v>40</v>
    </nc>
  </rcc>
  <rcc rId="6447" sId="2" numFmtId="4">
    <oc r="I386">
      <f>G386-H386</f>
    </oc>
    <nc r="I386">
      <v>0</v>
    </nc>
  </rcc>
  <rcc rId="6448" sId="2" numFmtId="4">
    <oc r="G387">
      <v>210</v>
    </oc>
    <nc r="G387">
      <v>173.5</v>
    </nc>
  </rcc>
  <rcc rId="6449" sId="2" numFmtId="4">
    <oc r="H387">
      <v>5</v>
    </oc>
    <nc r="H387">
      <v>40</v>
    </nc>
  </rcc>
  <rcc rId="6450" sId="2" numFmtId="4">
    <oc r="I387">
      <f>G387-H387</f>
    </oc>
    <nc r="I387">
      <v>0</v>
    </nc>
  </rcc>
  <rcc rId="6451" sId="2" numFmtId="4">
    <oc r="H383">
      <v>2256.1</v>
    </oc>
    <nc r="H383">
      <v>341.5</v>
    </nc>
  </rcc>
  <rcc rId="6452" sId="2" numFmtId="4">
    <oc r="I383">
      <f>G383-H383</f>
    </oc>
    <nc r="I383">
      <v>2256.1</v>
    </nc>
  </rcc>
  <rcc rId="6453" sId="2" numFmtId="4">
    <oc r="H380">
      <v>26193.9</v>
    </oc>
    <nc r="H380">
      <v>7081.7</v>
    </nc>
  </rcc>
  <rcc rId="6454" sId="2" numFmtId="4">
    <oc r="I380">
      <f>G380-H380</f>
    </oc>
    <nc r="I380">
      <v>29220.9</v>
    </nc>
  </rcc>
  <rcc rId="6455" sId="2" numFmtId="4">
    <oc r="H381">
      <v>36365</v>
    </oc>
    <nc r="H381">
      <v>24480.799999999999</v>
    </nc>
  </rcc>
  <rcc rId="6456" sId="2" numFmtId="4">
    <oc r="I381">
      <f>G381-H381</f>
    </oc>
    <nc r="I381">
      <v>36746.6</v>
    </nc>
  </rcc>
  <rcc rId="6457" sId="2" numFmtId="4">
    <oc r="G376">
      <v>11672.9</v>
    </oc>
    <nc r="G376">
      <v>11752.9</v>
    </nc>
  </rcc>
  <rcc rId="6458" sId="2" numFmtId="4">
    <oc r="H376">
      <v>1319.7</v>
    </oc>
    <nc r="H376">
      <v>4906.3999999999996</v>
    </nc>
  </rcc>
  <rcc rId="6459" sId="2" numFmtId="4">
    <oc r="H377">
      <v>8198.6</v>
    </oc>
    <nc r="H377">
      <v>0</v>
    </nc>
  </rcc>
  <rcc rId="6460" sId="2" numFmtId="4">
    <oc r="I377">
      <f>G377-H377</f>
    </oc>
    <nc r="I377">
      <v>8198.6</v>
    </nc>
  </rcc>
  <rcc rId="6461" sId="2" numFmtId="4">
    <oc r="I376">
      <f>G376-H376</f>
    </oc>
    <nc r="I376">
      <v>3305.3</v>
    </nc>
  </rcc>
  <rcc rId="6462" sId="2" numFmtId="4">
    <oc r="H371">
      <v>586.20000000000005</v>
    </oc>
    <nc r="H371">
      <v>933.9</v>
    </nc>
  </rcc>
  <rcc rId="6463" sId="2" numFmtId="4">
    <oc r="H372">
      <v>224316.5</v>
    </oc>
    <nc r="H372">
      <v>104245.6</v>
    </nc>
  </rcc>
  <rcc rId="6464" sId="2" numFmtId="4">
    <oc r="H373">
      <v>2409.9</v>
    </oc>
    <nc r="H373">
      <v>552.20000000000005</v>
    </nc>
  </rcc>
  <rcc rId="6465" sId="2" numFmtId="4">
    <oc r="G372">
      <v>259342.6</v>
    </oc>
    <nc r="G372">
      <v>259166.8</v>
    </nc>
  </rcc>
  <rcc rId="6466" sId="2" numFmtId="4">
    <oc r="I373">
      <f>G373-H373</f>
    </oc>
    <nc r="I373">
      <v>2623.8</v>
    </nc>
  </rcc>
  <rcc rId="6467" sId="2" numFmtId="4">
    <oc r="I372">
      <f>G372-H372</f>
    </oc>
    <nc r="I372">
      <v>242788.2</v>
    </nc>
  </rcc>
  <rcc rId="6468" sId="2" numFmtId="4">
    <oc r="I371">
      <f>G371-H371</f>
    </oc>
    <nc r="I371">
      <v>586.20000000000005</v>
    </nc>
  </rcc>
  <rcc rId="6469" sId="2" numFmtId="4">
    <oc r="H365">
      <v>93671</v>
    </oc>
    <nc r="H365">
      <v>23860.7</v>
    </nc>
  </rcc>
  <rcc rId="6470" sId="2" numFmtId="4">
    <oc r="I365">
      <f>G365-H365</f>
    </oc>
    <nc r="I365">
      <v>102294.2</v>
    </nc>
  </rcc>
  <rcc rId="6471" sId="2" numFmtId="4">
    <oc r="G366">
      <v>5613.5</v>
    </oc>
    <nc r="G366">
      <v>5657.6</v>
    </nc>
  </rcc>
  <rcc rId="6472" sId="2" numFmtId="4">
    <oc r="H366">
      <v>2616.3000000000002</v>
    </oc>
    <nc r="H366">
      <v>195.7</v>
    </nc>
  </rcc>
  <rcc rId="6473" sId="2" numFmtId="4">
    <oc r="G367">
      <v>198.3</v>
    </oc>
    <nc r="G367">
      <v>277.3</v>
    </nc>
  </rcc>
  <rcc rId="6474" sId="2" numFmtId="4">
    <oc r="H367">
      <v>187.7</v>
    </oc>
    <nc r="H367">
      <v>91.6</v>
    </nc>
  </rcc>
  <rcc rId="6475" sId="2" numFmtId="4">
    <oc r="H368">
      <v>27356.5</v>
    </oc>
    <nc r="H368">
      <v>7497.5</v>
    </nc>
  </rcc>
  <rcc rId="6476" sId="2" numFmtId="4">
    <oc r="I368">
      <f>G368-H368</f>
    </oc>
    <nc r="I368">
      <v>29459.8</v>
    </nc>
  </rcc>
  <rcc rId="6477" sId="2" numFmtId="4">
    <oc r="I367">
      <f>G367-H367</f>
    </oc>
    <nc r="I367">
      <v>187.7</v>
    </nc>
  </rcc>
  <rcc rId="6478" sId="2" numFmtId="4">
    <oc r="I366">
      <f>G366-H366</f>
    </oc>
    <nc r="I366">
      <v>2843.2</v>
    </nc>
  </rcc>
  <rcc rId="6479" sId="2" numFmtId="4">
    <oc r="G360">
      <v>232060.9</v>
    </oc>
    <nc r="G360">
      <v>231980.9</v>
    </nc>
  </rcc>
  <rcc rId="6480" sId="2" numFmtId="4">
    <oc r="H360">
      <v>176040.6</v>
    </oc>
    <nc r="H360">
      <v>47863.7</v>
    </nc>
  </rcc>
  <rcc rId="6481" sId="2" numFmtId="4">
    <oc r="H361">
      <v>5013.1000000000004</v>
    </oc>
    <nc r="H361">
      <v>1747.2</v>
    </nc>
  </rcc>
  <rcc rId="6482" sId="2" numFmtId="4">
    <oc r="I362">
      <f>G362-H362</f>
    </oc>
    <nc r="I362">
      <v>0</v>
    </nc>
  </rcc>
  <rcc rId="6483" sId="2" numFmtId="4">
    <oc r="H363">
      <v>51353.5</v>
    </oc>
    <nc r="H363">
      <v>15417.8</v>
    </nc>
  </rcc>
  <rfmt sheetId="2" sqref="H371" start="0" length="2147483647">
    <dxf>
      <font>
        <b val="0"/>
      </font>
    </dxf>
  </rfmt>
  <rcc rId="6484" sId="2" numFmtId="4">
    <oc r="I363">
      <f>G363-H363</f>
    </oc>
    <nc r="I363">
      <v>55949.4</v>
    </nc>
  </rcc>
  <rcc rId="6485" sId="2" numFmtId="4">
    <oc r="I361">
      <f>G361-H361</f>
    </oc>
    <nc r="I361">
      <v>5485.9</v>
    </nc>
  </rcc>
  <rcc rId="6486" sId="2" numFmtId="4">
    <oc r="I360">
      <f>G360-H360</f>
    </oc>
    <nc r="I360">
      <v>191963.9</v>
    </nc>
  </rcc>
  <rcc rId="6487" sId="2" numFmtId="4">
    <oc r="G356">
      <v>4320.3</v>
    </oc>
    <nc r="G356">
      <v>4320.34</v>
    </nc>
  </rcc>
  <rcc rId="6488" sId="2" numFmtId="4">
    <oc r="H356">
      <v>3403.8</v>
    </oc>
    <nc r="H356">
      <v>468.5</v>
    </nc>
  </rcc>
  <rcc rId="6489" sId="2" numFmtId="4">
    <oc r="I356">
      <f>G356-H356</f>
    </oc>
    <nc r="I356">
      <v>4006.4</v>
    </nc>
  </rcc>
  <rcc rId="6490" sId="2" numFmtId="4">
    <oc r="G354">
      <v>720.1</v>
    </oc>
    <nc r="G354">
      <v>768.7</v>
    </nc>
  </rcc>
  <rcc rId="6491" sId="2" numFmtId="4">
    <oc r="H354">
      <v>540</v>
    </oc>
    <nc r="H354">
      <v>248.2</v>
    </nc>
  </rcc>
  <rcc rId="6492" sId="2" numFmtId="4">
    <oc r="I354">
      <f>G354-H354</f>
    </oc>
    <nc r="I354">
      <v>588.6</v>
    </nc>
  </rcc>
  <rcc rId="6493" sId="2" numFmtId="4">
    <oc r="H351">
      <v>74692.899999999994</v>
    </oc>
    <nc r="H351">
      <v>27037.5</v>
    </nc>
  </rcc>
  <rcc rId="6494" sId="2" numFmtId="4">
    <oc r="I351">
      <f>G351-H351</f>
    </oc>
    <nc r="I351">
      <v>79632.7</v>
    </nc>
  </rcc>
  <rcc rId="6495" sId="2" numFmtId="4">
    <oc r="G352">
      <v>17164.8</v>
    </oc>
    <nc r="G352">
      <v>17210.5</v>
    </nc>
  </rcc>
  <rcc rId="6496" sId="2" numFmtId="4">
    <oc r="H352">
      <v>10246.700000000001</v>
    </oc>
    <nc r="H352">
      <v>8361.7999999999993</v>
    </nc>
  </rcc>
  <rcc rId="6497" sId="2" numFmtId="4">
    <oc r="I352">
      <f>G352-H352</f>
    </oc>
    <nc r="I352">
      <v>10366.9</v>
    </nc>
  </rcc>
  <rcc rId="6498" sId="2" numFmtId="4">
    <oc r="H348">
      <v>2929.2</v>
    </oc>
    <nc r="H348">
      <v>2299.8000000000002</v>
    </nc>
  </rcc>
  <rcc rId="6499" sId="2" numFmtId="4">
    <oc r="H347">
      <v>1437.5</v>
    </oc>
    <nc r="H347">
      <v>287.60000000000002</v>
    </nc>
  </rcc>
  <rcc rId="6500" sId="2" numFmtId="4">
    <oc r="I347">
      <f>G347-H347</f>
    </oc>
    <nc r="I347">
      <v>1437.5</v>
    </nc>
  </rcc>
  <rcc rId="6501" sId="2" numFmtId="4">
    <oc r="I348">
      <f>G348-H348</f>
    </oc>
    <nc r="I348">
      <v>2929.2</v>
    </nc>
  </rcc>
  <rcc rId="6502" sId="2" numFmtId="4">
    <oc r="H344">
      <v>410.2</v>
    </oc>
    <nc r="H344">
      <v>595</v>
    </nc>
  </rcc>
  <rcc rId="6503" sId="2" numFmtId="4">
    <oc r="H345">
      <v>1959</v>
    </oc>
    <nc r="H345">
      <v>592</v>
    </nc>
  </rcc>
  <rcc rId="6504" sId="2" numFmtId="4">
    <oc r="I345">
      <f>G345-H345</f>
    </oc>
    <nc r="I345">
      <v>2688.1</v>
    </nc>
  </rcc>
  <rcc rId="6505" sId="2" numFmtId="4">
    <oc r="I344">
      <f>G344-H344</f>
    </oc>
    <nc r="I344">
      <v>410.2</v>
    </nc>
  </rcc>
  <rcc rId="6506" sId="2" numFmtId="4">
    <oc r="H341">
      <v>16</v>
    </oc>
    <nc r="H341">
      <v>0</v>
    </nc>
  </rcc>
  <rcc rId="6507" sId="2" numFmtId="4">
    <oc r="I341">
      <f>G341-H341</f>
    </oc>
    <nc r="I341">
      <v>16</v>
    </nc>
  </rcc>
  <rcc rId="6508" sId="2" numFmtId="4">
    <oc r="G337">
      <v>3823.5</v>
    </oc>
    <nc r="G337">
      <v>3290.9</v>
    </nc>
  </rcc>
  <rcc rId="6509" sId="2" numFmtId="4">
    <oc r="H337">
      <v>2145.9</v>
    </oc>
    <nc r="H337">
      <v>244.9</v>
    </nc>
  </rcc>
  <rcc rId="6510" sId="2" numFmtId="4">
    <oc r="I337">
      <f>G337-H337</f>
    </oc>
    <nc r="I337">
      <v>2753.5</v>
    </nc>
  </rcc>
  <rcc rId="6511" sId="2" numFmtId="4">
    <oc r="I333">
      <f>G333-H333</f>
    </oc>
    <nc r="I333">
      <v>0</v>
    </nc>
  </rcc>
  <rcc rId="6512" sId="2" numFmtId="4">
    <oc r="G325">
      <v>161452.29999999999</v>
    </oc>
    <nc r="G325">
      <v>161574.20000000001</v>
    </nc>
  </rcc>
  <rcc rId="6513" sId="2" numFmtId="4">
    <oc r="H325">
      <v>118258.7</v>
    </oc>
    <nc r="H325">
      <v>17935.8</v>
    </nc>
  </rcc>
  <rcc rId="6514" sId="2" numFmtId="4">
    <oc r="H326">
      <v>7648.8</v>
    </oc>
    <nc r="H326">
      <v>344.4</v>
    </nc>
  </rcc>
  <rcc rId="6515" sId="2" numFmtId="4">
    <oc r="H327">
      <v>65731.399999999994</v>
    </oc>
    <nc r="H327">
      <v>15514.6</v>
    </nc>
  </rcc>
  <rcc rId="6516" sId="2" numFmtId="4">
    <oc r="I328">
      <f>G328-H328</f>
    </oc>
    <nc r="I328">
      <v>0</v>
    </nc>
  </rcc>
  <rcc rId="6517" sId="2">
    <oc r="I330">
      <f>G330-H330</f>
    </oc>
    <nc r="I330"/>
  </rcc>
  <rcc rId="6518" sId="2">
    <oc r="I324">
      <f>G324-H324</f>
    </oc>
    <nc r="I324">
      <f>I325+I326+I327+I328</f>
    </nc>
  </rcc>
  <rcc rId="6519" sId="2" numFmtId="4">
    <oc r="I325">
      <f>G325-H325</f>
    </oc>
    <nc r="I325">
      <v>128734.9</v>
    </nc>
  </rcc>
  <rcc rId="6520" sId="2" numFmtId="4">
    <oc r="I326">
      <f>G326-H326</f>
    </oc>
    <nc r="I326">
      <v>13784</v>
    </nc>
  </rcc>
  <rcc rId="6521" sId="2" numFmtId="4">
    <oc r="I327">
      <f>G327-H327</f>
    </oc>
    <nc r="I327">
      <v>72678.8</v>
    </nc>
  </rcc>
  <rcc rId="6522" sId="2" numFmtId="4">
    <oc r="G320">
      <v>1177908.2</v>
    </oc>
    <nc r="G320">
      <v>1185237.8</v>
    </nc>
  </rcc>
  <rcc rId="6523" sId="2" numFmtId="4">
    <oc r="H320">
      <v>732770.1</v>
    </oc>
    <nc r="H320">
      <v>137874.4</v>
    </nc>
  </rcc>
  <rcc rId="6524" sId="2" numFmtId="4">
    <oc r="G321">
      <v>30287.5</v>
    </oc>
    <nc r="G321">
      <v>31166.799999999999</v>
    </nc>
  </rcc>
  <rcc rId="6525" sId="2" numFmtId="4">
    <oc r="H321">
      <v>19814.3</v>
    </oc>
    <nc r="H321">
      <v>5183.8999999999996</v>
    </nc>
  </rcc>
  <rcc rId="6526" sId="2" numFmtId="4">
    <oc r="H322">
      <v>218285.9</v>
    </oc>
    <nc r="H322">
      <v>43533.599999999999</v>
    </nc>
  </rcc>
  <rcc rId="6527" sId="2" numFmtId="4">
    <oc r="I323">
      <f>G323-H323</f>
    </oc>
    <nc r="I323">
      <v>0</v>
    </nc>
  </rcc>
  <rcc rId="6528" sId="2" numFmtId="4">
    <oc r="I322">
      <f>G322-H322</f>
    </oc>
    <nc r="I322">
      <v>237725.74</v>
    </nc>
  </rcc>
  <rcc rId="6529" sId="2" numFmtId="4">
    <oc r="I321">
      <f>G321-H321</f>
    </oc>
    <nc r="I321">
      <v>22886.400000000001</v>
    </nc>
  </rcc>
  <rcc rId="6530" sId="2" numFmtId="4">
    <oc r="I320">
      <f>G320-H320</f>
    </oc>
    <nc r="I320">
      <v>794167.1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6" sId="1">
    <oc r="E13">
      <v>6</v>
    </oc>
    <nc r="E13">
      <v>5</v>
    </nc>
  </rcc>
  <rcc rId="7277" sId="1">
    <oc r="F13">
      <v>8</v>
    </oc>
    <nc r="F13">
      <v>6</v>
    </nc>
  </rcc>
  <rcc rId="7278" sId="1">
    <oc r="G13">
      <v>10</v>
    </oc>
    <nc r="G13">
      <v>7</v>
    </nc>
  </rcc>
  <rfmt sheetId="2" sqref="G4:H4">
    <dxf>
      <numFmt numFmtId="3" formatCode="#,##0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9" sId="3" numFmtId="4">
    <oc r="L8">
      <v>11298729.300000001</v>
    </oc>
    <nc r="L8">
      <v>11130010.300000001</v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расходы!$A$1:$J$528</formula>
    <oldFormula>расходы!$A$1:$J$528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расходы!$A$6:$R$520</formula>
    <oldFormula>расходы!$A$6:$R$520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9" sId="2">
    <oc r="A138" t="inlineStr">
      <is>
        <t>Уплата иных платежей</t>
      </is>
    </oc>
    <nc r="A138" t="inlineStr">
      <is>
        <t>Уплата прочих налогов, сборов</t>
      </is>
    </nc>
  </rcc>
  <rcc rId="7290" sId="2">
    <nc r="A260" t="inlineStr">
      <is>
        <t>Уплата прочих налогов, сборов</t>
      </is>
    </nc>
  </rcc>
  <rfmt sheetId="2" sqref="A260" start="0" length="2147483647">
    <dxf>
      <font>
        <b val="0"/>
      </font>
    </dxf>
  </rfmt>
  <rfmt sheetId="2" sqref="A26:J26">
    <dxf>
      <fill>
        <patternFill patternType="solid">
          <bgColor rgb="FFFFFF00"/>
        </patternFill>
      </fill>
    </dxf>
  </rfmt>
  <rfmt sheetId="2" sqref="A147:J147">
    <dxf>
      <fill>
        <patternFill patternType="solid">
          <bgColor rgb="FFFFFF00"/>
        </patternFill>
      </fill>
    </dxf>
  </rfmt>
  <rfmt sheetId="2" sqref="A25:J25">
    <dxf>
      <fill>
        <patternFill patternType="solid">
          <bgColor rgb="FFFFFF00"/>
        </patternFill>
      </fill>
    </dxf>
  </rfmt>
  <rrc rId="7291" sId="2" ref="A25:XFD25" action="deleteRow">
    <undo index="0" exp="ref" v="1" dr="I25" r="I24" sId="2"/>
    <undo index="0" exp="ref" v="1" dr="H25" r="H24" sId="2"/>
    <undo index="0" exp="ref" v="1" dr="G25" r="G24" sId="2"/>
    <rfmt sheetId="2" xfDxf="1" sqref="A25:XFD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5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ont>
          <b/>
          <name val="Times New Roman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5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5">
        <f>G26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5">
        <f>H26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">
        <f>I26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">
        <f>IF(G25=0,"-",H25/G25)</f>
      </nc>
      <ndxf>
        <font>
          <b/>
          <name val="Times New Roman"/>
          <scheme val="none"/>
        </font>
        <numFmt numFmtId="165" formatCode="0.0%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2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25" start="0" length="0">
      <dxf>
        <fill>
          <patternFill patternType="solid">
            <bgColor theme="6" tint="0.59999389629810485"/>
          </patternFill>
        </fill>
      </dxf>
    </rfmt>
    <rfmt sheetId="2" sqref="N25" start="0" length="0">
      <dxf>
        <fill>
          <patternFill patternType="solid">
            <bgColor theme="6" tint="0.59999389629810485"/>
          </patternFill>
        </fill>
      </dxf>
    </rfmt>
    <rfmt sheetId="2" sqref="O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25" start="0" length="0">
      <dxf>
        <numFmt numFmtId="4" formatCode="#,##0.00"/>
      </dxf>
    </rfmt>
    <rfmt sheetId="2" sqref="Q25" start="0" length="0">
      <dxf>
        <numFmt numFmtId="4" formatCode="#,##0.00"/>
      </dxf>
    </rfmt>
  </rrc>
  <rrc rId="7292" sId="2" ref="A25:XFD25" action="deleteRow">
    <rfmt sheetId="2" xfDxf="1" sqref="A25:XFD2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5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000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5" t="inlineStr">
        <is>
          <t>0103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5" t="inlineStr">
        <is>
          <t>00 0 00 00000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5" t="inlineStr">
        <is>
          <t>321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25" start="0" length="0">
      <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25">
        <v>0</v>
      </nc>
      <n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5">
        <f>G25-H25</f>
      </nc>
      <n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5">
        <f>IF(G25=0,"-",H25/G25)</f>
      </nc>
      <ndxf>
        <font>
          <b/>
          <name val="Times New Roman"/>
          <scheme val="none"/>
        </font>
        <numFmt numFmtId="165" formatCode="0.0%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2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25" start="0" length="0">
      <dxf>
        <fill>
          <patternFill patternType="solid">
            <bgColor theme="6" tint="0.59999389629810485"/>
          </patternFill>
        </fill>
      </dxf>
    </rfmt>
    <rfmt sheetId="2" sqref="N25" start="0" length="0">
      <dxf>
        <fill>
          <patternFill patternType="solid">
            <bgColor theme="6" tint="0.59999389629810485"/>
          </patternFill>
        </fill>
      </dxf>
    </rfmt>
    <rfmt sheetId="2" sqref="O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25" start="0" length="0">
      <dxf>
        <numFmt numFmtId="4" formatCode="#,##0.00"/>
      </dxf>
    </rfmt>
    <rfmt sheetId="2" sqref="Q25" start="0" length="0">
      <dxf>
        <numFmt numFmtId="4" formatCode="#,##0.00"/>
      </dxf>
    </rfmt>
    <rfmt sheetId="2" sqref="R25" start="0" length="0">
      <dxf>
        <numFmt numFmtId="4" formatCode="#,##0.00"/>
      </dxf>
    </rfmt>
  </rrc>
  <rcc rId="7293" sId="2">
    <oc r="G24">
      <f>#REF!+G25</f>
    </oc>
    <nc r="G24">
      <f>G25</f>
    </nc>
  </rcc>
  <rcc rId="7294" sId="2">
    <oc r="H24">
      <f>#REF!+H25</f>
    </oc>
    <nc r="H24">
      <f>H25</f>
    </nc>
  </rcc>
  <rrc rId="7295" sId="2" ref="A145:XFD145" action="deleteRow">
    <undo index="1" exp="ref" v="1" dr="I145" r="I143" sId="2"/>
    <undo index="1" exp="ref" v="1" dr="H145" r="H143" sId="2"/>
    <undo index="1" exp="ref" v="1" dr="G145" r="G143" sId="2"/>
    <rfmt sheetId="2" xfDxf="1" sqref="A145:XFD14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5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5">
        <v>200</v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5" t="inlineStr">
        <is>
          <t>000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5" t="inlineStr">
        <is>
          <t>0314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5" t="inlineStr">
        <is>
          <t>00 0 00 00000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5" t="inlineStr">
        <is>
          <t>612</t>
        </is>
      </nc>
      <ndxf>
        <numFmt numFmtId="30" formatCode="@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45" start="0" length="0">
      <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145">
        <v>0</v>
      </nc>
      <n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5">
        <f>G145-H145</f>
      </nc>
      <ndxf>
        <numFmt numFmtId="167" formatCode="#,##0.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5">
        <f>IF(G145=0,"-",H145/G145)</f>
      </nc>
      <ndxf>
        <font>
          <b/>
          <name val="Times New Roman"/>
          <scheme val="none"/>
        </font>
        <numFmt numFmtId="165" formatCode="0.0%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14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145" start="0" length="0">
      <dxf>
        <fill>
          <patternFill patternType="solid">
            <bgColor theme="6" tint="0.59999389629810485"/>
          </patternFill>
        </fill>
      </dxf>
    </rfmt>
    <rfmt sheetId="2" sqref="N145" start="0" length="0">
      <dxf>
        <fill>
          <patternFill patternType="solid">
            <bgColor theme="6" tint="0.59999389629810485"/>
          </patternFill>
        </fill>
      </dxf>
    </rfmt>
    <rfmt sheetId="2" sqref="O1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145" start="0" length="0">
      <dxf>
        <numFmt numFmtId="4" formatCode="#,##0.00"/>
      </dxf>
    </rfmt>
    <rfmt sheetId="2" sqref="Q145" start="0" length="0">
      <dxf>
        <numFmt numFmtId="4" formatCode="#,##0.00"/>
      </dxf>
    </rfmt>
    <rfmt sheetId="2" sqref="R145" start="0" length="0">
      <dxf>
        <numFmt numFmtId="4" formatCode="#,##0.00"/>
      </dxf>
    </rfmt>
  </rrc>
  <rcc rId="7296" sId="2">
    <oc r="G143">
      <f>G144+#REF!</f>
    </oc>
    <nc r="G143">
      <f>G144</f>
    </nc>
  </rcc>
  <rcc rId="7297" sId="2">
    <oc r="H143">
      <f>H144+#REF!</f>
    </oc>
    <nc r="H143">
      <f>H144</f>
    </nc>
  </rcc>
  <rfmt sheetId="2" sqref="I142" start="0" length="0">
    <dxf>
      <font>
        <b val="0"/>
        <name val="Times New Roman"/>
        <scheme val="none"/>
      </font>
    </dxf>
  </rfmt>
  <rfmt sheetId="2" sqref="I143" start="0" length="0">
    <dxf>
      <font>
        <b val="0"/>
        <name val="Times New Roman"/>
        <scheme val="none"/>
      </font>
    </dxf>
  </rfmt>
  <rfmt sheetId="2" sqref="I145" start="0" length="0">
    <dxf>
      <font>
        <b val="0"/>
        <name val="Times New Roman"/>
        <scheme val="none"/>
      </font>
    </dxf>
  </rfmt>
  <rfmt sheetId="2" sqref="I147" start="0" length="0">
    <dxf>
      <font>
        <b val="0"/>
        <name val="Times New Roman"/>
        <scheme val="none"/>
      </font>
    </dxf>
  </rfmt>
  <rfmt sheetId="2" sqref="I148" start="0" length="0">
    <dxf>
      <font>
        <b val="0"/>
        <name val="Times New Roman"/>
        <scheme val="none"/>
      </font>
    </dxf>
  </rfmt>
  <rfmt sheetId="2" sqref="I149" start="0" length="0">
    <dxf>
      <font>
        <b val="0"/>
        <name val="Times New Roman"/>
        <scheme val="none"/>
      </font>
    </dxf>
  </rfmt>
  <rfmt sheetId="2" sqref="I150" start="0" length="0">
    <dxf>
      <font>
        <b val="0"/>
        <name val="Times New Roman"/>
        <scheme val="none"/>
      </font>
    </dxf>
  </rfmt>
  <rfmt sheetId="2" sqref="I152" start="0" length="0">
    <dxf>
      <font>
        <b val="0"/>
        <name val="Times New Roman"/>
        <scheme val="none"/>
      </font>
    </dxf>
  </rfmt>
  <rfmt sheetId="2" sqref="I153" start="0" length="0">
    <dxf>
      <font>
        <b val="0"/>
        <name val="Times New Roman"/>
        <scheme val="none"/>
      </font>
    </dxf>
  </rfmt>
  <rfmt sheetId="2" sqref="I156" start="0" length="0">
    <dxf>
      <font>
        <b val="0"/>
        <name val="Times New Roman"/>
        <scheme val="none"/>
      </font>
    </dxf>
  </rfmt>
  <rfmt sheetId="2" sqref="I157" start="0" length="0">
    <dxf>
      <font>
        <b val="0"/>
        <name val="Times New Roman"/>
        <scheme val="none"/>
      </font>
    </dxf>
  </rfmt>
  <rfmt sheetId="2" sqref="I158" start="0" length="0">
    <dxf>
      <font>
        <b val="0"/>
        <name val="Times New Roman"/>
        <scheme val="none"/>
      </font>
    </dxf>
  </rfmt>
  <rfmt sheetId="2" sqref="I162" start="0" length="0">
    <dxf>
      <font>
        <b val="0"/>
        <name val="Times New Roman"/>
        <scheme val="none"/>
      </font>
    </dxf>
  </rfmt>
  <rfmt sheetId="2" sqref="I163" start="0" length="0">
    <dxf>
      <font>
        <b val="0"/>
        <name val="Times New Roman"/>
        <scheme val="none"/>
      </font>
    </dxf>
  </rfmt>
  <rfmt sheetId="2" sqref="I167" start="0" length="0">
    <dxf>
      <font>
        <b val="0"/>
        <name val="Times New Roman"/>
        <scheme val="none"/>
      </font>
    </dxf>
  </rfmt>
  <rfmt sheetId="2" sqref="I168" start="0" length="0">
    <dxf>
      <font>
        <b val="0"/>
        <name val="Times New Roman"/>
        <scheme val="none"/>
      </font>
    </dxf>
  </rfmt>
  <rfmt sheetId="2" sqref="I170" start="0" length="0">
    <dxf>
      <font>
        <b val="0"/>
        <name val="Times New Roman"/>
        <scheme val="none"/>
      </font>
    </dxf>
  </rfmt>
  <rfmt sheetId="2" sqref="I171" start="0" length="0">
    <dxf>
      <font>
        <b val="0"/>
        <name val="Times New Roman"/>
        <scheme val="none"/>
      </font>
    </dxf>
  </rfmt>
  <rfmt sheetId="2" sqref="I173" start="0" length="0">
    <dxf>
      <font>
        <b val="0"/>
        <name val="Times New Roman"/>
        <scheme val="none"/>
      </font>
    </dxf>
  </rfmt>
  <rfmt sheetId="2" sqref="I174" start="0" length="0">
    <dxf>
      <font>
        <b val="0"/>
        <name val="Times New Roman"/>
        <scheme val="none"/>
      </font>
    </dxf>
  </rfmt>
  <rfmt sheetId="2" sqref="I176" start="0" length="0">
    <dxf>
      <font>
        <b val="0"/>
        <name val="Times New Roman"/>
        <scheme val="none"/>
      </font>
    </dxf>
  </rfmt>
  <rfmt sheetId="2" sqref="I178" start="0" length="0">
    <dxf>
      <font>
        <b val="0"/>
        <name val="Times New Roman"/>
        <scheme val="none"/>
      </font>
    </dxf>
  </rfmt>
  <rfmt sheetId="2" sqref="I179" start="0" length="0">
    <dxf>
      <font>
        <b val="0"/>
        <name val="Times New Roman"/>
        <scheme val="none"/>
      </font>
    </dxf>
  </rfmt>
  <rfmt sheetId="2" sqref="I180" start="0" length="0">
    <dxf>
      <font>
        <b val="0"/>
        <name val="Times New Roman"/>
        <scheme val="none"/>
      </font>
    </dxf>
  </rfmt>
  <rfmt sheetId="2" sqref="I184" start="0" length="0">
    <dxf>
      <font>
        <b val="0"/>
        <name val="Times New Roman"/>
        <scheme val="none"/>
      </font>
    </dxf>
  </rfmt>
  <rfmt sheetId="2" sqref="I185" start="0" length="0">
    <dxf>
      <font>
        <b val="0"/>
        <name val="Times New Roman"/>
        <scheme val="none"/>
      </font>
    </dxf>
  </rfmt>
  <rfmt sheetId="2" sqref="I187" start="0" length="0">
    <dxf>
      <font>
        <b val="0"/>
        <name val="Times New Roman"/>
        <scheme val="none"/>
      </font>
    </dxf>
  </rfmt>
  <rfmt sheetId="2" sqref="I188" start="0" length="0">
    <dxf>
      <font>
        <b val="0"/>
        <name val="Times New Roman"/>
        <scheme val="none"/>
      </font>
    </dxf>
  </rfmt>
  <rfmt sheetId="2" sqref="I189" start="0" length="0">
    <dxf>
      <font>
        <b val="0"/>
        <name val="Times New Roman"/>
        <scheme val="none"/>
      </font>
    </dxf>
  </rfmt>
  <rfmt sheetId="2" sqref="I191" start="0" length="0">
    <dxf>
      <font>
        <b val="0"/>
        <name val="Times New Roman"/>
        <scheme val="none"/>
      </font>
    </dxf>
  </rfmt>
  <rfmt sheetId="2" sqref="I192" start="0" length="0">
    <dxf>
      <font>
        <b val="0"/>
        <name val="Times New Roman"/>
        <scheme val="none"/>
      </font>
    </dxf>
  </rfmt>
  <rfmt sheetId="2" sqref="I194" start="0" length="0">
    <dxf>
      <font>
        <b val="0"/>
        <name val="Times New Roman"/>
        <scheme val="none"/>
      </font>
    </dxf>
  </rfmt>
  <rfmt sheetId="2" sqref="I195" start="0" length="0">
    <dxf>
      <font>
        <b val="0"/>
        <name val="Times New Roman"/>
        <scheme val="none"/>
      </font>
    </dxf>
  </rfmt>
  <rfmt sheetId="2" sqref="I196" start="0" length="0">
    <dxf>
      <font>
        <b val="0"/>
        <name val="Times New Roman"/>
        <scheme val="none"/>
      </font>
    </dxf>
  </rfmt>
  <rfmt sheetId="2" sqref="I197" start="0" length="0">
    <dxf>
      <font>
        <b val="0"/>
        <name val="Times New Roman"/>
        <scheme val="none"/>
      </font>
    </dxf>
  </rfmt>
  <rfmt sheetId="2" sqref="I199" start="0" length="0">
    <dxf>
      <font>
        <b val="0"/>
        <name val="Times New Roman"/>
        <scheme val="none"/>
      </font>
    </dxf>
  </rfmt>
  <rfmt sheetId="2" sqref="I200" start="0" length="0">
    <dxf>
      <font>
        <b val="0"/>
        <name val="Times New Roman"/>
        <scheme val="none"/>
      </font>
    </dxf>
  </rfmt>
  <rfmt sheetId="2" sqref="I202" start="0" length="0">
    <dxf>
      <font>
        <b val="0"/>
        <name val="Times New Roman"/>
        <scheme val="none"/>
      </font>
    </dxf>
  </rfmt>
  <rfmt sheetId="2" sqref="I203" start="0" length="0">
    <dxf>
      <font>
        <b val="0"/>
        <name val="Times New Roman"/>
        <scheme val="none"/>
      </font>
    </dxf>
  </rfmt>
  <rfmt sheetId="2" sqref="I205" start="0" length="0">
    <dxf>
      <font>
        <b val="0"/>
        <name val="Times New Roman"/>
        <scheme val="none"/>
      </font>
    </dxf>
  </rfmt>
  <rfmt sheetId="2" sqref="I207" start="0" length="0">
    <dxf>
      <font>
        <b val="0"/>
        <name val="Times New Roman"/>
        <scheme val="none"/>
      </font>
    </dxf>
  </rfmt>
  <rfmt sheetId="2" sqref="I209" start="0" length="0">
    <dxf>
      <font>
        <b val="0"/>
        <name val="Times New Roman"/>
        <scheme val="none"/>
      </font>
    </dxf>
  </rfmt>
  <rfmt sheetId="2" sqref="I210" start="0" length="0">
    <dxf>
      <font>
        <b val="0"/>
        <name val="Times New Roman"/>
        <scheme val="none"/>
      </font>
    </dxf>
  </rfmt>
  <rfmt sheetId="2" sqref="I211" start="0" length="0">
    <dxf>
      <font>
        <b val="0"/>
        <name val="Times New Roman"/>
        <scheme val="none"/>
      </font>
    </dxf>
  </rfmt>
  <rfmt sheetId="2" sqref="I214" start="0" length="0">
    <dxf>
      <font>
        <b val="0"/>
        <name val="Times New Roman"/>
        <scheme val="none"/>
      </font>
    </dxf>
  </rfmt>
  <rfmt sheetId="2" sqref="I215" start="0" length="0">
    <dxf>
      <font>
        <b val="0"/>
        <name val="Times New Roman"/>
        <scheme val="none"/>
      </font>
    </dxf>
  </rfmt>
  <rfmt sheetId="2" sqref="I218" start="0" length="0">
    <dxf>
      <font>
        <b val="0"/>
        <name val="Times New Roman"/>
        <scheme val="none"/>
      </font>
    </dxf>
  </rfmt>
  <rfmt sheetId="2" sqref="I220" start="0" length="0">
    <dxf>
      <font>
        <b val="0"/>
        <name val="Times New Roman"/>
        <scheme val="none"/>
      </font>
    </dxf>
  </rfmt>
  <rfmt sheetId="2" sqref="I222" start="0" length="0">
    <dxf>
      <font>
        <b val="0"/>
        <name val="Times New Roman"/>
        <scheme val="none"/>
      </font>
    </dxf>
  </rfmt>
  <rfmt sheetId="2" sqref="I223" start="0" length="0">
    <dxf>
      <font>
        <b val="0"/>
        <name val="Times New Roman"/>
        <scheme val="none"/>
      </font>
    </dxf>
  </rfmt>
  <rfmt sheetId="2" sqref="I224" start="0" length="0">
    <dxf>
      <font>
        <b val="0"/>
        <name val="Times New Roman"/>
        <scheme val="none"/>
      </font>
    </dxf>
  </rfmt>
  <rfmt sheetId="2" sqref="I227" start="0" length="0">
    <dxf>
      <font>
        <b val="0"/>
        <name val="Times New Roman"/>
        <scheme val="none"/>
      </font>
    </dxf>
  </rfmt>
  <rfmt sheetId="2" sqref="I228" start="0" length="0">
    <dxf>
      <font>
        <b val="0"/>
        <name val="Times New Roman"/>
        <scheme val="none"/>
      </font>
    </dxf>
  </rfmt>
  <rfmt sheetId="2" sqref="I230" start="0" length="0">
    <dxf>
      <font>
        <b val="0"/>
        <name val="Times New Roman"/>
        <scheme val="none"/>
      </font>
    </dxf>
  </rfmt>
  <rfmt sheetId="2" sqref="I231" start="0" length="0">
    <dxf>
      <font>
        <b val="0"/>
        <name val="Times New Roman"/>
        <scheme val="none"/>
      </font>
    </dxf>
  </rfmt>
  <rfmt sheetId="2" sqref="I233" start="0" length="0">
    <dxf>
      <font>
        <b val="0"/>
        <name val="Times New Roman"/>
        <scheme val="none"/>
      </font>
    </dxf>
  </rfmt>
  <rfmt sheetId="2" sqref="I235" start="0" length="0">
    <dxf>
      <font>
        <b val="0"/>
        <name val="Times New Roman"/>
        <scheme val="none"/>
      </font>
    </dxf>
  </rfmt>
  <rfmt sheetId="2" sqref="I236" start="0" length="0">
    <dxf>
      <font>
        <b val="0"/>
        <name val="Times New Roman"/>
        <scheme val="none"/>
      </font>
    </dxf>
  </rfmt>
  <rfmt sheetId="2" sqref="I237" start="0" length="0">
    <dxf>
      <font>
        <b val="0"/>
        <name val="Times New Roman"/>
        <scheme val="none"/>
      </font>
    </dxf>
  </rfmt>
  <rfmt sheetId="2" sqref="I241" start="0" length="0">
    <dxf>
      <font>
        <b val="0"/>
        <name val="Times New Roman"/>
        <scheme val="none"/>
      </font>
    </dxf>
  </rfmt>
  <rfmt sheetId="2" sqref="I245" start="0" length="0">
    <dxf>
      <font>
        <b val="0"/>
        <name val="Times New Roman"/>
        <scheme val="none"/>
      </font>
    </dxf>
  </rfmt>
  <rfmt sheetId="2" sqref="I246" start="0" length="0">
    <dxf>
      <font>
        <b val="0"/>
        <name val="Times New Roman"/>
        <scheme val="none"/>
      </font>
    </dxf>
  </rfmt>
  <rfmt sheetId="2" sqref="I250" start="0" length="0">
    <dxf>
      <font>
        <b val="0"/>
        <name val="Times New Roman"/>
        <scheme val="none"/>
      </font>
    </dxf>
  </rfmt>
  <rfmt sheetId="2" sqref="I251" start="0" length="0">
    <dxf>
      <font>
        <b val="0"/>
        <name val="Times New Roman"/>
        <scheme val="none"/>
      </font>
    </dxf>
  </rfmt>
  <rfmt sheetId="2" sqref="I253" start="0" length="0">
    <dxf>
      <font>
        <b val="0"/>
        <name val="Times New Roman"/>
        <scheme val="none"/>
      </font>
    </dxf>
  </rfmt>
  <rfmt sheetId="2" sqref="I254" start="0" length="0">
    <dxf>
      <font>
        <b val="0"/>
        <name val="Times New Roman"/>
        <scheme val="none"/>
      </font>
    </dxf>
  </rfmt>
  <rfmt sheetId="2" sqref="I256" start="0" length="0">
    <dxf>
      <font>
        <b val="0"/>
        <name val="Times New Roman"/>
        <scheme val="none"/>
      </font>
    </dxf>
  </rfmt>
  <rfmt sheetId="2" sqref="I257" start="0" length="0">
    <dxf/>
  </rfmt>
  <rfmt sheetId="2" sqref="I259" start="0" length="0">
    <dxf>
      <font>
        <b val="0"/>
        <name val="Times New Roman"/>
        <scheme val="none"/>
      </font>
    </dxf>
  </rfmt>
  <rfmt sheetId="2" sqref="I260" start="0" length="0">
    <dxf>
      <font>
        <b val="0"/>
        <name val="Times New Roman"/>
        <scheme val="none"/>
      </font>
    </dxf>
  </rfmt>
  <rfmt sheetId="2" sqref="I261" start="0" length="0">
    <dxf>
      <font>
        <b val="0"/>
        <name val="Times New Roman"/>
        <scheme val="none"/>
      </font>
    </dxf>
  </rfmt>
  <rfmt sheetId="2" sqref="I262" start="0" length="0">
    <dxf>
      <font>
        <b val="0"/>
        <name val="Times New Roman"/>
        <scheme val="none"/>
      </font>
    </dxf>
  </rfmt>
  <rfmt sheetId="2" sqref="I264" start="0" length="0">
    <dxf>
      <font>
        <b val="0"/>
        <name val="Times New Roman"/>
        <scheme val="none"/>
      </font>
    </dxf>
  </rfmt>
  <rfmt sheetId="2" sqref="I265" start="0" length="0">
    <dxf>
      <font>
        <b val="0"/>
        <name val="Times New Roman"/>
        <scheme val="none"/>
      </font>
    </dxf>
  </rfmt>
  <rfmt sheetId="2" sqref="I266" start="0" length="0">
    <dxf>
      <font>
        <b val="0"/>
        <name val="Times New Roman"/>
        <scheme val="none"/>
      </font>
    </dxf>
  </rfmt>
  <rfmt sheetId="2" sqref="I269" start="0" length="0">
    <dxf>
      <font>
        <b val="0"/>
        <name val="Times New Roman"/>
        <scheme val="none"/>
      </font>
    </dxf>
  </rfmt>
  <rfmt sheetId="2" sqref="I270" start="0" length="0">
    <dxf>
      <font>
        <b val="0"/>
        <name val="Times New Roman"/>
        <scheme val="none"/>
      </font>
    </dxf>
  </rfmt>
  <rfmt sheetId="2" sqref="I272" start="0" length="0">
    <dxf>
      <font>
        <b val="0"/>
        <name val="Times New Roman"/>
        <scheme val="none"/>
      </font>
    </dxf>
  </rfmt>
  <rfmt sheetId="2" sqref="I273" start="0" length="0">
    <dxf>
      <font>
        <b val="0"/>
        <name val="Times New Roman"/>
        <scheme val="none"/>
      </font>
    </dxf>
  </rfmt>
  <rfmt sheetId="2" sqref="I274" start="0" length="0">
    <dxf>
      <font>
        <b val="0"/>
        <name val="Times New Roman"/>
        <scheme val="none"/>
      </font>
    </dxf>
  </rfmt>
  <rfmt sheetId="2" sqref="I278" start="0" length="0">
    <dxf>
      <font>
        <b val="0"/>
        <name val="Times New Roman"/>
        <scheme val="none"/>
      </font>
    </dxf>
  </rfmt>
  <rfmt sheetId="2" sqref="I279" start="0" length="0">
    <dxf>
      <font>
        <b val="0"/>
        <name val="Times New Roman"/>
        <scheme val="none"/>
      </font>
    </dxf>
  </rfmt>
  <rfmt sheetId="2" sqref="I281" start="0" length="0">
    <dxf>
      <font>
        <b val="0"/>
        <name val="Times New Roman"/>
        <scheme val="none"/>
      </font>
    </dxf>
  </rfmt>
  <rfmt sheetId="2" sqref="I282" start="0" length="0">
    <dxf>
      <font>
        <b val="0"/>
        <name val="Times New Roman"/>
        <scheme val="none"/>
      </font>
    </dxf>
  </rfmt>
  <rfmt sheetId="2" sqref="I284" start="0" length="0">
    <dxf>
      <font>
        <b val="0"/>
        <name val="Times New Roman"/>
        <scheme val="none"/>
      </font>
    </dxf>
  </rfmt>
  <rfmt sheetId="2" sqref="I285" start="0" length="0">
    <dxf>
      <font>
        <b val="0"/>
        <name val="Times New Roman"/>
        <scheme val="none"/>
      </font>
    </dxf>
  </rfmt>
  <rfmt sheetId="2" sqref="I286" start="0" length="0">
    <dxf>
      <font>
        <b val="0"/>
        <name val="Times New Roman"/>
        <scheme val="none"/>
      </font>
    </dxf>
  </rfmt>
  <rfmt sheetId="2" sqref="I287" start="0" length="0">
    <dxf>
      <font>
        <b val="0"/>
        <name val="Times New Roman"/>
        <scheme val="none"/>
      </font>
    </dxf>
  </rfmt>
  <rfmt sheetId="2" sqref="I289" start="0" length="0">
    <dxf>
      <font>
        <b val="0"/>
        <name val="Times New Roman"/>
        <scheme val="none"/>
      </font>
    </dxf>
  </rfmt>
  <rfmt sheetId="2" sqref="I290" start="0" length="0">
    <dxf>
      <font>
        <b val="0"/>
        <name val="Times New Roman"/>
        <scheme val="none"/>
      </font>
    </dxf>
  </rfmt>
  <rfmt sheetId="2" sqref="I293" start="0" length="0">
    <dxf>
      <font>
        <b val="0"/>
        <name val="Times New Roman"/>
        <scheme val="none"/>
      </font>
    </dxf>
  </rfmt>
  <rfmt sheetId="2" sqref="I296" start="0" length="0">
    <dxf>
      <font>
        <b val="0"/>
        <name val="Times New Roman"/>
        <scheme val="none"/>
      </font>
    </dxf>
  </rfmt>
  <rfmt sheetId="2" sqref="I297" start="0" length="0">
    <dxf>
      <font>
        <b val="0"/>
        <name val="Times New Roman"/>
        <scheme val="none"/>
      </font>
    </dxf>
  </rfmt>
  <rfmt sheetId="2" sqref="I298" start="0" length="0">
    <dxf>
      <font>
        <b val="0"/>
        <name val="Times New Roman"/>
        <scheme val="none"/>
      </font>
    </dxf>
  </rfmt>
  <rfmt sheetId="2" sqref="I300" start="0" length="0">
    <dxf>
      <font>
        <b val="0"/>
        <name val="Times New Roman"/>
        <scheme val="none"/>
      </font>
    </dxf>
  </rfmt>
  <rfmt sheetId="2" sqref="I301" start="0" length="0">
    <dxf>
      <font>
        <b val="0"/>
        <name val="Times New Roman"/>
        <scheme val="none"/>
      </font>
    </dxf>
  </rfmt>
  <rfmt sheetId="2" sqref="I304" start="0" length="0">
    <dxf>
      <font>
        <b val="0"/>
        <name val="Times New Roman"/>
        <scheme val="none"/>
      </font>
    </dxf>
  </rfmt>
  <rfmt sheetId="2" sqref="I307" start="0" length="0">
    <dxf>
      <font>
        <b val="0"/>
        <name val="Times New Roman"/>
        <scheme val="none"/>
      </font>
    </dxf>
  </rfmt>
  <rfmt sheetId="2" sqref="I308" start="0" length="0">
    <dxf>
      <font>
        <b val="0"/>
        <name val="Times New Roman"/>
        <scheme val="none"/>
      </font>
    </dxf>
  </rfmt>
  <rfmt sheetId="2" sqref="I309" start="0" length="0">
    <dxf>
      <font>
        <b val="0"/>
        <name val="Times New Roman"/>
        <scheme val="none"/>
      </font>
    </dxf>
  </rfmt>
  <rfmt sheetId="2" sqref="I311" start="0" length="0">
    <dxf>
      <font>
        <b val="0"/>
        <name val="Times New Roman"/>
        <scheme val="none"/>
      </font>
    </dxf>
  </rfmt>
  <rfmt sheetId="2" sqref="I312" start="0" length="0">
    <dxf>
      <font>
        <b val="0"/>
        <name val="Times New Roman"/>
        <scheme val="none"/>
      </font>
    </dxf>
  </rfmt>
  <rfmt sheetId="2" sqref="I327" start="0" length="0">
    <dxf>
      <font>
        <b val="0"/>
        <name val="Times New Roman"/>
        <scheme val="none"/>
      </font>
    </dxf>
  </rfmt>
  <rfmt sheetId="2" sqref="I328" start="0" length="0">
    <dxf>
      <font>
        <b val="0"/>
        <name val="Times New Roman"/>
        <scheme val="none"/>
      </font>
    </dxf>
  </rfmt>
  <rfmt sheetId="2" sqref="I329" start="0" length="0">
    <dxf>
      <font>
        <b val="0"/>
        <name val="Times New Roman"/>
        <scheme val="none"/>
      </font>
    </dxf>
  </rfmt>
  <rfmt sheetId="2" sqref="I331" start="0" length="0">
    <dxf>
      <font>
        <b val="0"/>
        <name val="Times New Roman"/>
        <scheme val="none"/>
      </font>
    </dxf>
  </rfmt>
  <rfmt sheetId="2" sqref="I332" start="0" length="0">
    <dxf>
      <font>
        <b val="0"/>
        <name val="Times New Roman"/>
        <scheme val="none"/>
      </font>
    </dxf>
  </rfmt>
  <rfmt sheetId="2" sqref="I333" start="0" length="0">
    <dxf>
      <font>
        <b val="0"/>
        <name val="Times New Roman"/>
        <scheme val="none"/>
      </font>
    </dxf>
  </rfmt>
  <rfmt sheetId="2" sqref="I335" start="0" length="0">
    <dxf>
      <font>
        <b val="0"/>
        <name val="Times New Roman"/>
        <scheme val="none"/>
      </font>
    </dxf>
  </rfmt>
  <rfmt sheetId="2" sqref="I336" start="0" length="0">
    <dxf>
      <font>
        <b val="0"/>
        <name val="Times New Roman"/>
        <scheme val="none"/>
      </font>
    </dxf>
  </rfmt>
  <rfmt sheetId="2" sqref="I337" start="0" length="0">
    <dxf>
      <font>
        <b val="0"/>
        <name val="Times New Roman"/>
        <scheme val="none"/>
      </font>
    </dxf>
  </rfmt>
  <rfmt sheetId="2" sqref="I338" start="0" length="0">
    <dxf>
      <font>
        <b val="0"/>
        <name val="Times New Roman"/>
        <scheme val="none"/>
      </font>
    </dxf>
  </rfmt>
  <rfmt sheetId="2" sqref="I339" start="0" length="0">
    <dxf>
      <font>
        <b val="0"/>
        <name val="Times New Roman"/>
        <scheme val="none"/>
      </font>
    </dxf>
  </rfmt>
  <rfmt sheetId="2" sqref="I340" start="0" length="0">
    <dxf>
      <font>
        <b val="0"/>
        <name val="Times New Roman"/>
        <scheme val="none"/>
      </font>
    </dxf>
  </rfmt>
  <rfmt sheetId="2" sqref="I341" start="0" length="0">
    <dxf>
      <font>
        <b val="0"/>
        <name val="Times New Roman"/>
        <scheme val="none"/>
      </font>
    </dxf>
  </rfmt>
  <rfmt sheetId="2" sqref="I342" start="0" length="0">
    <dxf>
      <font>
        <b val="0"/>
        <name val="Times New Roman"/>
        <scheme val="none"/>
      </font>
    </dxf>
  </rfmt>
  <rfmt sheetId="2" sqref="I343" start="0" length="0">
    <dxf>
      <font>
        <b val="0"/>
        <name val="Times New Roman"/>
        <scheme val="none"/>
      </font>
    </dxf>
  </rfmt>
  <rfmt sheetId="2" sqref="I344" start="0" length="0">
    <dxf>
      <font>
        <b val="0"/>
        <name val="Times New Roman"/>
        <scheme val="none"/>
      </font>
    </dxf>
  </rfmt>
  <rfmt sheetId="2" sqref="I345" start="0" length="0">
    <dxf>
      <font>
        <b val="0"/>
        <name val="Times New Roman"/>
        <scheme val="none"/>
      </font>
    </dxf>
  </rfmt>
  <rfmt sheetId="2" sqref="I346" start="0" length="0">
    <dxf>
      <font>
        <b val="0"/>
        <name val="Times New Roman"/>
        <scheme val="none"/>
      </font>
    </dxf>
  </rfmt>
  <rfmt sheetId="2" sqref="I347" start="0" length="0">
    <dxf>
      <font>
        <b val="0"/>
        <name val="Times New Roman"/>
        <scheme val="none"/>
      </font>
    </dxf>
  </rfmt>
  <rfmt sheetId="2" sqref="I348" start="0" length="0">
    <dxf>
      <font>
        <b val="0"/>
        <name val="Times New Roman"/>
        <scheme val="none"/>
      </font>
    </dxf>
  </rfmt>
  <rfmt sheetId="2" sqref="I349" start="0" length="0">
    <dxf>
      <font>
        <b val="0"/>
        <name val="Times New Roman"/>
        <scheme val="none"/>
      </font>
    </dxf>
  </rfmt>
  <rfmt sheetId="2" sqref="I350" start="0" length="0">
    <dxf>
      <font>
        <b val="0"/>
        <name val="Times New Roman"/>
        <scheme val="none"/>
      </font>
    </dxf>
  </rfmt>
  <rfmt sheetId="2" sqref="I351" start="0" length="0">
    <dxf>
      <font>
        <b val="0"/>
        <name val="Times New Roman"/>
        <scheme val="none"/>
      </font>
    </dxf>
  </rfmt>
  <rfmt sheetId="2" sqref="I352" start="0" length="0">
    <dxf>
      <font>
        <b val="0"/>
        <name val="Times New Roman"/>
        <scheme val="none"/>
      </font>
    </dxf>
  </rfmt>
  <rfmt sheetId="2" sqref="I353" start="0" length="0">
    <dxf>
      <font>
        <b val="0"/>
        <name val="Times New Roman"/>
        <scheme val="none"/>
      </font>
    </dxf>
  </rfmt>
  <rfmt sheetId="2" sqref="I354" start="0" length="0">
    <dxf>
      <font>
        <b val="0"/>
        <name val="Times New Roman"/>
        <scheme val="none"/>
      </font>
    </dxf>
  </rfmt>
  <rfmt sheetId="2" sqref="I355" start="0" length="0">
    <dxf>
      <font>
        <b val="0"/>
        <name val="Times New Roman"/>
        <scheme val="none"/>
      </font>
    </dxf>
  </rfmt>
  <rfmt sheetId="2" sqref="I356" start="0" length="0">
    <dxf>
      <font>
        <b val="0"/>
        <name val="Times New Roman"/>
        <scheme val="none"/>
      </font>
    </dxf>
  </rfmt>
  <rfmt sheetId="2" sqref="I357" start="0" length="0">
    <dxf>
      <font>
        <b val="0"/>
        <name val="Times New Roman"/>
        <scheme val="none"/>
      </font>
    </dxf>
  </rfmt>
  <rfmt sheetId="2" sqref="I358" start="0" length="0">
    <dxf>
      <font>
        <b val="0"/>
        <name val="Times New Roman"/>
        <scheme val="none"/>
      </font>
    </dxf>
  </rfmt>
  <rfmt sheetId="2" sqref="I359" start="0" length="0">
    <dxf>
      <font>
        <b val="0"/>
        <name val="Times New Roman"/>
        <scheme val="none"/>
      </font>
    </dxf>
  </rfmt>
  <rfmt sheetId="2" sqref="I360" start="0" length="0">
    <dxf>
      <font>
        <b val="0"/>
        <name val="Times New Roman"/>
        <scheme val="none"/>
      </font>
    </dxf>
  </rfmt>
  <rfmt sheetId="2" sqref="I361" start="0" length="0">
    <dxf>
      <font>
        <b val="0"/>
        <name val="Times New Roman"/>
        <scheme val="none"/>
      </font>
    </dxf>
  </rfmt>
  <rfmt sheetId="2" sqref="I362" start="0" length="0">
    <dxf>
      <font>
        <b val="0"/>
        <name val="Times New Roman"/>
        <scheme val="none"/>
      </font>
    </dxf>
  </rfmt>
  <rfmt sheetId="2" sqref="I363" start="0" length="0">
    <dxf>
      <font>
        <b val="0"/>
        <name val="Times New Roman"/>
        <scheme val="none"/>
      </font>
    </dxf>
  </rfmt>
  <rfmt sheetId="2" sqref="I364" start="0" length="0">
    <dxf>
      <font>
        <b val="0"/>
        <name val="Times New Roman"/>
        <scheme val="none"/>
      </font>
    </dxf>
  </rfmt>
  <rfmt sheetId="2" sqref="I365" start="0" length="0">
    <dxf>
      <font>
        <b val="0"/>
        <name val="Times New Roman"/>
        <scheme val="none"/>
      </font>
    </dxf>
  </rfmt>
  <rfmt sheetId="2" sqref="I366" start="0" length="0">
    <dxf>
      <font>
        <b val="0"/>
        <name val="Times New Roman"/>
        <scheme val="none"/>
      </font>
    </dxf>
  </rfmt>
  <rfmt sheetId="2" sqref="I367" start="0" length="0">
    <dxf>
      <font>
        <b val="0"/>
        <name val="Times New Roman"/>
        <scheme val="none"/>
      </font>
    </dxf>
  </rfmt>
  <rfmt sheetId="2" sqref="I368" start="0" length="0">
    <dxf>
      <font>
        <b val="0"/>
        <name val="Times New Roman"/>
        <scheme val="none"/>
      </font>
    </dxf>
  </rfmt>
  <rfmt sheetId="2" sqref="I369" start="0" length="0">
    <dxf>
      <font>
        <b val="0"/>
        <name val="Times New Roman"/>
        <scheme val="none"/>
      </font>
    </dxf>
  </rfmt>
  <rfmt sheetId="2" sqref="I370" start="0" length="0">
    <dxf>
      <font>
        <b val="0"/>
        <name val="Times New Roman"/>
        <scheme val="none"/>
      </font>
    </dxf>
  </rfmt>
  <rfmt sheetId="2" sqref="I371" start="0" length="0">
    <dxf>
      <font>
        <b val="0"/>
        <name val="Times New Roman"/>
        <scheme val="none"/>
      </font>
    </dxf>
  </rfmt>
  <rfmt sheetId="2" sqref="I372" start="0" length="0">
    <dxf>
      <font>
        <b val="0"/>
        <name val="Times New Roman"/>
        <scheme val="none"/>
      </font>
    </dxf>
  </rfmt>
  <rfmt sheetId="2" sqref="I373" start="0" length="0">
    <dxf>
      <font>
        <b val="0"/>
        <name val="Times New Roman"/>
        <scheme val="none"/>
      </font>
    </dxf>
  </rfmt>
  <rfmt sheetId="2" sqref="I374" start="0" length="0">
    <dxf>
      <font>
        <b val="0"/>
        <name val="Times New Roman"/>
        <scheme val="none"/>
      </font>
    </dxf>
  </rfmt>
  <rfmt sheetId="2" sqref="I375" start="0" length="0">
    <dxf>
      <font>
        <b val="0"/>
        <name val="Times New Roman"/>
        <scheme val="none"/>
      </font>
    </dxf>
  </rfmt>
  <rfmt sheetId="2" sqref="I376" start="0" length="0">
    <dxf>
      <font>
        <b val="0"/>
        <name val="Times New Roman"/>
        <scheme val="none"/>
      </font>
    </dxf>
  </rfmt>
  <rfmt sheetId="2" sqref="I377" start="0" length="0">
    <dxf>
      <font>
        <b val="0"/>
        <name val="Times New Roman"/>
        <scheme val="none"/>
      </font>
    </dxf>
  </rfmt>
  <rfmt sheetId="2" sqref="I378" start="0" length="0">
    <dxf>
      <font>
        <b val="0"/>
        <name val="Times New Roman"/>
        <scheme val="none"/>
      </font>
    </dxf>
  </rfmt>
  <rfmt sheetId="2" sqref="I379" start="0" length="0">
    <dxf>
      <font>
        <b val="0"/>
        <name val="Times New Roman"/>
        <scheme val="none"/>
      </font>
    </dxf>
  </rfmt>
  <rfmt sheetId="2" sqref="I380" start="0" length="0">
    <dxf>
      <font>
        <b val="0"/>
        <name val="Times New Roman"/>
        <scheme val="none"/>
      </font>
    </dxf>
  </rfmt>
  <rfmt sheetId="2" sqref="I381" start="0" length="0">
    <dxf>
      <font>
        <b val="0"/>
        <name val="Times New Roman"/>
        <scheme val="none"/>
      </font>
    </dxf>
  </rfmt>
  <rfmt sheetId="2" sqref="I382" start="0" length="0">
    <dxf>
      <font>
        <b val="0"/>
        <name val="Times New Roman"/>
        <scheme val="none"/>
      </font>
    </dxf>
  </rfmt>
  <rfmt sheetId="2" sqref="I383" start="0" length="0">
    <dxf>
      <font>
        <b val="0"/>
        <name val="Times New Roman"/>
        <scheme val="none"/>
      </font>
    </dxf>
  </rfmt>
  <rfmt sheetId="2" sqref="I384" start="0" length="0">
    <dxf>
      <font>
        <b val="0"/>
        <name val="Times New Roman"/>
        <scheme val="none"/>
      </font>
    </dxf>
  </rfmt>
  <rfmt sheetId="2" sqref="I385" start="0" length="0">
    <dxf>
      <font>
        <b val="0"/>
        <name val="Times New Roman"/>
        <scheme val="none"/>
      </font>
    </dxf>
  </rfmt>
  <rfmt sheetId="2" sqref="I386" start="0" length="0">
    <dxf>
      <font>
        <b val="0"/>
        <name val="Times New Roman"/>
        <scheme val="none"/>
      </font>
    </dxf>
  </rfmt>
  <rfmt sheetId="2" sqref="I387" start="0" length="0">
    <dxf>
      <font>
        <b val="0"/>
        <name val="Times New Roman"/>
        <scheme val="none"/>
      </font>
    </dxf>
  </rfmt>
  <rfmt sheetId="2" sqref="I388" start="0" length="0">
    <dxf>
      <font>
        <b val="0"/>
        <name val="Times New Roman"/>
        <scheme val="none"/>
      </font>
    </dxf>
  </rfmt>
  <rfmt sheetId="2" sqref="I389" start="0" length="0">
    <dxf>
      <font>
        <b val="0"/>
        <name val="Times New Roman"/>
        <scheme val="none"/>
      </font>
    </dxf>
  </rfmt>
  <rfmt sheetId="2" sqref="I390" start="0" length="0">
    <dxf>
      <font>
        <b val="0"/>
        <name val="Times New Roman"/>
        <scheme val="none"/>
      </font>
    </dxf>
  </rfmt>
  <rfmt sheetId="2" sqref="I391" start="0" length="0">
    <dxf>
      <font>
        <b val="0"/>
        <name val="Times New Roman"/>
        <scheme val="none"/>
      </font>
    </dxf>
  </rfmt>
  <rfmt sheetId="2" sqref="I392" start="0" length="0">
    <dxf>
      <font>
        <b val="0"/>
        <name val="Times New Roman"/>
        <scheme val="none"/>
      </font>
    </dxf>
  </rfmt>
  <rfmt sheetId="2" sqref="I393" start="0" length="0">
    <dxf>
      <font>
        <b val="0"/>
        <name val="Times New Roman"/>
        <scheme val="none"/>
      </font>
    </dxf>
  </rfmt>
  <rfmt sheetId="2" sqref="I394" start="0" length="0">
    <dxf>
      <font>
        <b val="0"/>
        <name val="Times New Roman"/>
        <scheme val="none"/>
      </font>
    </dxf>
  </rfmt>
  <rfmt sheetId="2" sqref="I395" start="0" length="0">
    <dxf>
      <font>
        <b val="0"/>
        <name val="Times New Roman"/>
        <scheme val="none"/>
      </font>
    </dxf>
  </rfmt>
  <rfmt sheetId="2" sqref="I396" start="0" length="0">
    <dxf>
      <font>
        <b val="0"/>
        <name val="Times New Roman"/>
        <scheme val="none"/>
      </font>
    </dxf>
  </rfmt>
  <rfmt sheetId="2" sqref="I397" start="0" length="0">
    <dxf>
      <font>
        <b val="0"/>
        <name val="Times New Roman"/>
        <scheme val="none"/>
      </font>
    </dxf>
  </rfmt>
  <rfmt sheetId="2" sqref="I398" start="0" length="0">
    <dxf>
      <font>
        <b val="0"/>
        <name val="Times New Roman"/>
        <scheme val="none"/>
      </font>
    </dxf>
  </rfmt>
  <rfmt sheetId="2" sqref="I399" start="0" length="0">
    <dxf>
      <font>
        <b val="0"/>
        <name val="Times New Roman"/>
        <scheme val="none"/>
      </font>
    </dxf>
  </rfmt>
  <rfmt sheetId="2" sqref="I400" start="0" length="0">
    <dxf>
      <font>
        <b val="0"/>
        <name val="Times New Roman"/>
        <scheme val="none"/>
      </font>
    </dxf>
  </rfmt>
  <rfmt sheetId="2" sqref="I401" start="0" length="0">
    <dxf>
      <font>
        <b val="0"/>
        <name val="Times New Roman"/>
        <scheme val="none"/>
      </font>
    </dxf>
  </rfmt>
  <rfmt sheetId="2" sqref="I402" start="0" length="0">
    <dxf>
      <font>
        <b val="0"/>
        <name val="Times New Roman"/>
        <scheme val="none"/>
      </font>
    </dxf>
  </rfmt>
  <rfmt sheetId="2" sqref="I403" start="0" length="0">
    <dxf>
      <font>
        <b val="0"/>
        <name val="Times New Roman"/>
        <scheme val="none"/>
      </font>
    </dxf>
  </rfmt>
  <rfmt sheetId="2" sqref="I404" start="0" length="0">
    <dxf>
      <font>
        <b val="0"/>
        <name val="Times New Roman"/>
        <scheme val="none"/>
      </font>
    </dxf>
  </rfmt>
  <rfmt sheetId="2" sqref="I405" start="0" length="0">
    <dxf>
      <font>
        <b val="0"/>
        <name val="Times New Roman"/>
        <scheme val="none"/>
      </font>
    </dxf>
  </rfmt>
  <rfmt sheetId="2" sqref="I406" start="0" length="0">
    <dxf>
      <font>
        <b val="0"/>
        <name val="Times New Roman"/>
        <scheme val="none"/>
      </font>
    </dxf>
  </rfmt>
  <rfmt sheetId="2" sqref="I407" start="0" length="0">
    <dxf>
      <font>
        <b val="0"/>
        <name val="Times New Roman"/>
        <scheme val="none"/>
      </font>
    </dxf>
  </rfmt>
  <rfmt sheetId="2" sqref="I408" start="0" length="0">
    <dxf>
      <font>
        <b val="0"/>
        <name val="Times New Roman"/>
        <scheme val="none"/>
      </font>
    </dxf>
  </rfmt>
  <rfmt sheetId="2" sqref="I409" start="0" length="0">
    <dxf>
      <font>
        <b val="0"/>
        <name val="Times New Roman"/>
        <scheme val="none"/>
      </font>
    </dxf>
  </rfmt>
  <rfmt sheetId="2" sqref="I410" start="0" length="0">
    <dxf>
      <font>
        <b val="0"/>
        <name val="Times New Roman"/>
        <scheme val="none"/>
      </font>
    </dxf>
  </rfmt>
  <rfmt sheetId="2" sqref="I411" start="0" length="0">
    <dxf>
      <font>
        <b val="0"/>
        <name val="Times New Roman"/>
        <scheme val="none"/>
      </font>
    </dxf>
  </rfmt>
  <rfmt sheetId="2" sqref="I412" start="0" length="0">
    <dxf>
      <font>
        <b val="0"/>
        <name val="Times New Roman"/>
        <scheme val="none"/>
      </font>
    </dxf>
  </rfmt>
  <rfmt sheetId="2" sqref="I413" start="0" length="0">
    <dxf>
      <font>
        <b val="0"/>
        <name val="Times New Roman"/>
        <scheme val="none"/>
      </font>
    </dxf>
  </rfmt>
  <rfmt sheetId="2" sqref="I414" start="0" length="0">
    <dxf>
      <font>
        <b val="0"/>
        <name val="Times New Roman"/>
        <scheme val="none"/>
      </font>
    </dxf>
  </rfmt>
  <rfmt sheetId="2" sqref="I415" start="0" length="0">
    <dxf>
      <font>
        <b val="0"/>
        <name val="Times New Roman"/>
        <scheme val="none"/>
      </font>
    </dxf>
  </rfmt>
  <rfmt sheetId="2" sqref="I416" start="0" length="0">
    <dxf>
      <font>
        <b val="0"/>
        <name val="Times New Roman"/>
        <scheme val="none"/>
      </font>
    </dxf>
  </rfmt>
  <rfmt sheetId="2" sqref="I417" start="0" length="0">
    <dxf>
      <font>
        <b val="0"/>
        <name val="Times New Roman"/>
        <scheme val="none"/>
      </font>
    </dxf>
  </rfmt>
  <rfmt sheetId="2" sqref="I418" start="0" length="0">
    <dxf>
      <font>
        <b val="0"/>
        <name val="Times New Roman"/>
        <scheme val="none"/>
      </font>
    </dxf>
  </rfmt>
  <rfmt sheetId="2" sqref="I419" start="0" length="0">
    <dxf>
      <font>
        <b val="0"/>
        <name val="Times New Roman"/>
        <scheme val="none"/>
      </font>
    </dxf>
  </rfmt>
  <rfmt sheetId="2" sqref="I420" start="0" length="0">
    <dxf>
      <font>
        <b val="0"/>
        <name val="Times New Roman"/>
        <scheme val="none"/>
      </font>
    </dxf>
  </rfmt>
  <rfmt sheetId="2" sqref="I421" start="0" length="0">
    <dxf>
      <font>
        <b val="0"/>
        <name val="Times New Roman"/>
        <scheme val="none"/>
      </font>
    </dxf>
  </rfmt>
  <rfmt sheetId="2" sqref="I422" start="0" length="0">
    <dxf>
      <font>
        <b val="0"/>
        <name val="Times New Roman"/>
        <scheme val="none"/>
      </font>
    </dxf>
  </rfmt>
  <rfmt sheetId="2" sqref="I423" start="0" length="0">
    <dxf>
      <font>
        <b val="0"/>
        <name val="Times New Roman"/>
        <scheme val="none"/>
      </font>
    </dxf>
  </rfmt>
  <rfmt sheetId="2" sqref="I424" start="0" length="0">
    <dxf>
      <font>
        <b val="0"/>
        <name val="Times New Roman"/>
        <scheme val="none"/>
      </font>
    </dxf>
  </rfmt>
  <rfmt sheetId="2" sqref="I425" start="0" length="0">
    <dxf>
      <font>
        <b val="0"/>
        <name val="Times New Roman"/>
        <scheme val="none"/>
      </font>
    </dxf>
  </rfmt>
  <rfmt sheetId="2" sqref="I426" start="0" length="0">
    <dxf>
      <font>
        <b val="0"/>
        <name val="Times New Roman"/>
        <scheme val="none"/>
      </font>
    </dxf>
  </rfmt>
  <rfmt sheetId="2" sqref="I427" start="0" length="0">
    <dxf>
      <font>
        <b val="0"/>
        <name val="Times New Roman"/>
        <scheme val="none"/>
      </font>
    </dxf>
  </rfmt>
  <rfmt sheetId="2" sqref="I428" start="0" length="0">
    <dxf>
      <font>
        <b val="0"/>
        <name val="Times New Roman"/>
        <scheme val="none"/>
      </font>
    </dxf>
  </rfmt>
  <rfmt sheetId="2" sqref="I429" start="0" length="0">
    <dxf>
      <font>
        <b val="0"/>
        <name val="Times New Roman"/>
        <scheme val="none"/>
      </font>
    </dxf>
  </rfmt>
  <rfmt sheetId="2" sqref="I430" start="0" length="0">
    <dxf>
      <font>
        <b val="0"/>
        <name val="Times New Roman"/>
        <scheme val="none"/>
      </font>
    </dxf>
  </rfmt>
  <rfmt sheetId="2" sqref="I431" start="0" length="0">
    <dxf>
      <font>
        <b val="0"/>
        <name val="Times New Roman"/>
        <scheme val="none"/>
      </font>
    </dxf>
  </rfmt>
  <rfmt sheetId="2" sqref="I432" start="0" length="0">
    <dxf>
      <font>
        <b val="0"/>
        <name val="Times New Roman"/>
        <scheme val="none"/>
      </font>
    </dxf>
  </rfmt>
  <rfmt sheetId="2" sqref="I433" start="0" length="0">
    <dxf>
      <font>
        <b val="0"/>
        <name val="Times New Roman"/>
        <scheme val="none"/>
      </font>
    </dxf>
  </rfmt>
  <rfmt sheetId="2" sqref="I434" start="0" length="0">
    <dxf>
      <font>
        <b val="0"/>
        <name val="Times New Roman"/>
        <scheme val="none"/>
      </font>
    </dxf>
  </rfmt>
  <rfmt sheetId="2" sqref="I435" start="0" length="0">
    <dxf>
      <font>
        <b val="0"/>
        <name val="Times New Roman"/>
        <scheme val="none"/>
      </font>
    </dxf>
  </rfmt>
  <rfmt sheetId="2" sqref="I436" start="0" length="0">
    <dxf>
      <font>
        <b val="0"/>
        <name val="Times New Roman"/>
        <scheme val="none"/>
      </font>
    </dxf>
  </rfmt>
  <rfmt sheetId="2" sqref="I437" start="0" length="0">
    <dxf>
      <font>
        <b val="0"/>
        <name val="Times New Roman"/>
        <scheme val="none"/>
      </font>
    </dxf>
  </rfmt>
  <rfmt sheetId="2" sqref="I438" start="0" length="0">
    <dxf>
      <font>
        <b val="0"/>
        <name val="Times New Roman"/>
        <scheme val="none"/>
      </font>
    </dxf>
  </rfmt>
  <rfmt sheetId="2" sqref="I439" start="0" length="0">
    <dxf>
      <font>
        <b val="0"/>
        <name val="Times New Roman"/>
        <scheme val="none"/>
      </font>
    </dxf>
  </rfmt>
  <rfmt sheetId="2" sqref="I440" start="0" length="0">
    <dxf>
      <font>
        <b val="0"/>
        <name val="Times New Roman"/>
        <scheme val="none"/>
      </font>
    </dxf>
  </rfmt>
  <rfmt sheetId="2" sqref="I441" start="0" length="0">
    <dxf>
      <font>
        <b val="0"/>
        <name val="Times New Roman"/>
        <scheme val="none"/>
      </font>
    </dxf>
  </rfmt>
  <rfmt sheetId="2" sqref="I442" start="0" length="0">
    <dxf>
      <font>
        <b val="0"/>
        <name val="Times New Roman"/>
        <scheme val="none"/>
      </font>
    </dxf>
  </rfmt>
  <rfmt sheetId="2" sqref="I443" start="0" length="0">
    <dxf>
      <font>
        <b val="0"/>
        <name val="Times New Roman"/>
        <scheme val="none"/>
      </font>
    </dxf>
  </rfmt>
  <rfmt sheetId="2" sqref="I444" start="0" length="0">
    <dxf>
      <font>
        <b val="0"/>
        <name val="Times New Roman"/>
        <scheme val="none"/>
      </font>
    </dxf>
  </rfmt>
  <rfmt sheetId="2" sqref="I445" start="0" length="0">
    <dxf>
      <font>
        <b val="0"/>
        <name val="Times New Roman"/>
        <scheme val="none"/>
      </font>
    </dxf>
  </rfmt>
  <rfmt sheetId="2" sqref="I446" start="0" length="0">
    <dxf>
      <font>
        <b val="0"/>
        <name val="Times New Roman"/>
        <scheme val="none"/>
      </font>
    </dxf>
  </rfmt>
  <rfmt sheetId="2" sqref="I447" start="0" length="0">
    <dxf>
      <font>
        <b val="0"/>
        <name val="Times New Roman"/>
        <scheme val="none"/>
      </font>
    </dxf>
  </rfmt>
  <rfmt sheetId="2" sqref="I448" start="0" length="0">
    <dxf>
      <font>
        <b val="0"/>
        <name val="Times New Roman"/>
        <scheme val="none"/>
      </font>
    </dxf>
  </rfmt>
  <rfmt sheetId="2" sqref="I449" start="0" length="0">
    <dxf>
      <font>
        <b val="0"/>
        <name val="Times New Roman"/>
        <scheme val="none"/>
      </font>
    </dxf>
  </rfmt>
  <rfmt sheetId="2" sqref="I450" start="0" length="0">
    <dxf>
      <font>
        <b val="0"/>
        <name val="Times New Roman"/>
        <scheme val="none"/>
      </font>
    </dxf>
  </rfmt>
  <rfmt sheetId="2" sqref="I451" start="0" length="0">
    <dxf>
      <font>
        <b val="0"/>
        <name val="Times New Roman"/>
        <scheme val="none"/>
      </font>
    </dxf>
  </rfmt>
  <rfmt sheetId="2" sqref="I452" start="0" length="0">
    <dxf>
      <font>
        <b val="0"/>
        <name val="Times New Roman"/>
        <scheme val="none"/>
      </font>
    </dxf>
  </rfmt>
  <rfmt sheetId="2" sqref="I453" start="0" length="0">
    <dxf>
      <font>
        <b val="0"/>
        <name val="Times New Roman"/>
        <scheme val="none"/>
      </font>
    </dxf>
  </rfmt>
  <rfmt sheetId="2" sqref="I454" start="0" length="0">
    <dxf>
      <font>
        <b val="0"/>
        <name val="Times New Roman"/>
        <scheme val="none"/>
      </font>
    </dxf>
  </rfmt>
  <rfmt sheetId="2" sqref="I455" start="0" length="0">
    <dxf>
      <font>
        <b val="0"/>
        <name val="Times New Roman"/>
        <scheme val="none"/>
      </font>
    </dxf>
  </rfmt>
  <rfmt sheetId="2" sqref="I456" start="0" length="0">
    <dxf>
      <font>
        <b val="0"/>
        <name val="Times New Roman"/>
        <scheme val="none"/>
      </font>
    </dxf>
  </rfmt>
  <rfmt sheetId="2" sqref="I457" start="0" length="0">
    <dxf>
      <font>
        <b val="0"/>
        <name val="Times New Roman"/>
        <scheme val="none"/>
      </font>
    </dxf>
  </rfmt>
  <rfmt sheetId="2" sqref="I458" start="0" length="0">
    <dxf>
      <font>
        <b val="0"/>
        <name val="Times New Roman"/>
        <scheme val="none"/>
      </font>
    </dxf>
  </rfmt>
  <rfmt sheetId="2" sqref="I459" start="0" length="0">
    <dxf>
      <font>
        <b val="0"/>
        <name val="Times New Roman"/>
        <scheme val="none"/>
      </font>
    </dxf>
  </rfmt>
  <rfmt sheetId="2" sqref="I460" start="0" length="0">
    <dxf>
      <font>
        <b val="0"/>
        <name val="Times New Roman"/>
        <scheme val="none"/>
      </font>
    </dxf>
  </rfmt>
  <rfmt sheetId="2" sqref="I461" start="0" length="0">
    <dxf>
      <font>
        <b val="0"/>
        <name val="Times New Roman"/>
        <scheme val="none"/>
      </font>
    </dxf>
  </rfmt>
  <rfmt sheetId="2" sqref="I462" start="0" length="0">
    <dxf>
      <font>
        <b val="0"/>
        <name val="Times New Roman"/>
        <scheme val="none"/>
      </font>
    </dxf>
  </rfmt>
  <rfmt sheetId="2" sqref="I463" start="0" length="0">
    <dxf>
      <font>
        <b val="0"/>
        <name val="Times New Roman"/>
        <scheme val="none"/>
      </font>
    </dxf>
  </rfmt>
  <rfmt sheetId="2" sqref="I464" start="0" length="0">
    <dxf>
      <font>
        <b val="0"/>
        <name val="Times New Roman"/>
        <scheme val="none"/>
      </font>
    </dxf>
  </rfmt>
  <rfmt sheetId="2" sqref="I465" start="0" length="0">
    <dxf>
      <font>
        <b val="0"/>
        <name val="Times New Roman"/>
        <scheme val="none"/>
      </font>
    </dxf>
  </rfmt>
  <rfmt sheetId="2" sqref="I466" start="0" length="0">
    <dxf>
      <font>
        <b val="0"/>
        <name val="Times New Roman"/>
        <scheme val="none"/>
      </font>
    </dxf>
  </rfmt>
  <rfmt sheetId="2" sqref="I467" start="0" length="0">
    <dxf>
      <font>
        <b val="0"/>
        <name val="Times New Roman"/>
        <scheme val="none"/>
      </font>
    </dxf>
  </rfmt>
  <rfmt sheetId="2" sqref="I468" start="0" length="0">
    <dxf>
      <font>
        <b val="0"/>
        <name val="Times New Roman"/>
        <scheme val="none"/>
      </font>
    </dxf>
  </rfmt>
  <rfmt sheetId="2" sqref="I469" start="0" length="0">
    <dxf>
      <font>
        <b val="0"/>
        <name val="Times New Roman"/>
        <scheme val="none"/>
      </font>
    </dxf>
  </rfmt>
  <rfmt sheetId="2" sqref="I470" start="0" length="0">
    <dxf>
      <font>
        <b val="0"/>
        <name val="Times New Roman"/>
        <scheme val="none"/>
      </font>
    </dxf>
  </rfmt>
  <rfmt sheetId="2" sqref="I471" start="0" length="0">
    <dxf>
      <font>
        <b val="0"/>
        <name val="Times New Roman"/>
        <scheme val="none"/>
      </font>
    </dxf>
  </rfmt>
  <rfmt sheetId="2" sqref="I472" start="0" length="0">
    <dxf>
      <font>
        <b val="0"/>
        <name val="Times New Roman"/>
        <scheme val="none"/>
      </font>
    </dxf>
  </rfmt>
  <rfmt sheetId="2" sqref="I473" start="0" length="0">
    <dxf>
      <font>
        <b val="0"/>
        <name val="Times New Roman"/>
        <scheme val="none"/>
      </font>
    </dxf>
  </rfmt>
  <rfmt sheetId="2" sqref="I474" start="0" length="0">
    <dxf>
      <font>
        <b val="0"/>
        <name val="Times New Roman"/>
        <scheme val="none"/>
      </font>
    </dxf>
  </rfmt>
  <rfmt sheetId="2" sqref="I475" start="0" length="0">
    <dxf>
      <font>
        <b val="0"/>
        <name val="Times New Roman"/>
        <scheme val="none"/>
      </font>
    </dxf>
  </rfmt>
  <rfmt sheetId="2" sqref="I476" start="0" length="0">
    <dxf>
      <font>
        <b val="0"/>
        <name val="Times New Roman"/>
        <scheme val="none"/>
      </font>
    </dxf>
  </rfmt>
  <rfmt sheetId="2" sqref="I477" start="0" length="0">
    <dxf>
      <font>
        <b val="0"/>
        <name val="Times New Roman"/>
        <scheme val="none"/>
      </font>
    </dxf>
  </rfmt>
  <rfmt sheetId="2" sqref="I478" start="0" length="0">
    <dxf>
      <font>
        <b val="0"/>
        <name val="Times New Roman"/>
        <scheme val="none"/>
      </font>
    </dxf>
  </rfmt>
  <rfmt sheetId="2" sqref="I479" start="0" length="0">
    <dxf>
      <font>
        <b val="0"/>
        <name val="Times New Roman"/>
        <scheme val="none"/>
      </font>
    </dxf>
  </rfmt>
  <rfmt sheetId="2" sqref="I480" start="0" length="0">
    <dxf>
      <font>
        <b val="0"/>
        <name val="Times New Roman"/>
        <scheme val="none"/>
      </font>
    </dxf>
  </rfmt>
  <rfmt sheetId="2" sqref="I481" start="0" length="0">
    <dxf>
      <font>
        <b val="0"/>
        <name val="Times New Roman"/>
        <scheme val="none"/>
      </font>
    </dxf>
  </rfmt>
  <rfmt sheetId="2" sqref="I482" start="0" length="0">
    <dxf>
      <font>
        <b val="0"/>
        <name val="Times New Roman"/>
        <scheme val="none"/>
      </font>
    </dxf>
  </rfmt>
  <rfmt sheetId="2" sqref="I483" start="0" length="0">
    <dxf>
      <font>
        <b val="0"/>
        <name val="Times New Roman"/>
        <scheme val="none"/>
      </font>
    </dxf>
  </rfmt>
  <rfmt sheetId="2" sqref="I484" start="0" length="0">
    <dxf>
      <font>
        <b val="0"/>
        <name val="Times New Roman"/>
        <scheme val="none"/>
      </font>
    </dxf>
  </rfmt>
  <rfmt sheetId="2" sqref="I485" start="0" length="0">
    <dxf>
      <font>
        <b val="0"/>
        <name val="Times New Roman"/>
        <scheme val="none"/>
      </font>
    </dxf>
  </rfmt>
  <rfmt sheetId="2" sqref="I486" start="0" length="0">
    <dxf>
      <font>
        <b val="0"/>
        <name val="Times New Roman"/>
        <scheme val="none"/>
      </font>
    </dxf>
  </rfmt>
  <rfmt sheetId="2" sqref="I487" start="0" length="0">
    <dxf>
      <font>
        <b val="0"/>
        <name val="Times New Roman"/>
        <scheme val="none"/>
      </font>
    </dxf>
  </rfmt>
  <rfmt sheetId="2" sqref="I488" start="0" length="0">
    <dxf>
      <font>
        <b val="0"/>
        <name val="Times New Roman"/>
        <scheme val="none"/>
      </font>
    </dxf>
  </rfmt>
  <rfmt sheetId="2" sqref="I489" start="0" length="0">
    <dxf>
      <font>
        <b val="0"/>
        <name val="Times New Roman"/>
        <scheme val="none"/>
      </font>
    </dxf>
  </rfmt>
  <rfmt sheetId="2" sqref="I490" start="0" length="0">
    <dxf>
      <font>
        <b val="0"/>
        <name val="Times New Roman"/>
        <scheme val="none"/>
      </font>
    </dxf>
  </rfmt>
  <rfmt sheetId="2" sqref="I491" start="0" length="0">
    <dxf>
      <font>
        <b val="0"/>
        <name val="Times New Roman"/>
        <scheme val="none"/>
      </font>
    </dxf>
  </rfmt>
  <rfmt sheetId="2" sqref="I492" start="0" length="0">
    <dxf>
      <font>
        <b val="0"/>
        <name val="Times New Roman"/>
        <scheme val="none"/>
      </font>
    </dxf>
  </rfmt>
  <rfmt sheetId="2" sqref="I493" start="0" length="0">
    <dxf>
      <font>
        <b val="0"/>
        <name val="Times New Roman"/>
        <scheme val="none"/>
      </font>
    </dxf>
  </rfmt>
  <rfmt sheetId="2" sqref="I494" start="0" length="0">
    <dxf>
      <font>
        <b val="0"/>
        <name val="Times New Roman"/>
        <scheme val="none"/>
      </font>
    </dxf>
  </rfmt>
  <rfmt sheetId="2" sqref="I495" start="0" length="0">
    <dxf>
      <font>
        <b val="0"/>
        <name val="Times New Roman"/>
        <scheme val="none"/>
      </font>
    </dxf>
  </rfmt>
  <rfmt sheetId="2" sqref="I496" start="0" length="0">
    <dxf>
      <font>
        <b val="0"/>
        <name val="Times New Roman"/>
        <scheme val="none"/>
      </font>
    </dxf>
  </rfmt>
  <rfmt sheetId="2" sqref="I497" start="0" length="0">
    <dxf>
      <font>
        <b val="0"/>
        <name val="Times New Roman"/>
        <scheme val="none"/>
      </font>
    </dxf>
  </rfmt>
  <rfmt sheetId="2" sqref="I498" start="0" length="0">
    <dxf>
      <font>
        <b val="0"/>
        <name val="Times New Roman"/>
        <scheme val="none"/>
      </font>
    </dxf>
  </rfmt>
  <rfmt sheetId="2" sqref="I499" start="0" length="0">
    <dxf>
      <font>
        <b val="0"/>
        <name val="Times New Roman"/>
        <scheme val="none"/>
      </font>
    </dxf>
  </rfmt>
  <rfmt sheetId="2" sqref="I500" start="0" length="0">
    <dxf>
      <font>
        <b val="0"/>
        <name val="Times New Roman"/>
        <scheme val="none"/>
      </font>
    </dxf>
  </rfmt>
  <rfmt sheetId="2" sqref="I501" start="0" length="0">
    <dxf>
      <font>
        <b val="0"/>
        <name val="Times New Roman"/>
        <scheme val="none"/>
      </font>
    </dxf>
  </rfmt>
  <rfmt sheetId="2" sqref="I502" start="0" length="0">
    <dxf>
      <font>
        <b val="0"/>
        <name val="Times New Roman"/>
        <scheme val="none"/>
      </font>
    </dxf>
  </rfmt>
  <rfmt sheetId="2" sqref="I503" start="0" length="0">
    <dxf>
      <font>
        <b val="0"/>
        <name val="Times New Roman"/>
        <scheme val="none"/>
      </font>
    </dxf>
  </rfmt>
  <rfmt sheetId="2" sqref="I504" start="0" length="0">
    <dxf>
      <font>
        <b val="0"/>
        <name val="Times New Roman"/>
        <scheme val="none"/>
      </font>
    </dxf>
  </rfmt>
  <rfmt sheetId="2" sqref="I505" start="0" length="0">
    <dxf>
      <font>
        <b val="0"/>
        <name val="Times New Roman"/>
        <scheme val="none"/>
      </font>
    </dxf>
  </rfmt>
  <rfmt sheetId="2" sqref="I506" start="0" length="0">
    <dxf>
      <font>
        <b val="0"/>
        <name val="Times New Roman"/>
        <scheme val="none"/>
      </font>
    </dxf>
  </rfmt>
  <rfmt sheetId="2" sqref="I507" start="0" length="0">
    <dxf>
      <font>
        <b val="0"/>
        <name val="Times New Roman"/>
        <scheme val="none"/>
      </font>
    </dxf>
  </rfmt>
  <rfmt sheetId="2" sqref="I508" start="0" length="0">
    <dxf>
      <font>
        <b val="0"/>
        <name val="Times New Roman"/>
        <scheme val="none"/>
      </font>
    </dxf>
  </rfmt>
  <rfmt sheetId="2" sqref="I509" start="0" length="0">
    <dxf>
      <font>
        <b val="0"/>
        <name val="Times New Roman"/>
        <scheme val="none"/>
      </font>
    </dxf>
  </rfmt>
  <rfmt sheetId="2" sqref="I510" start="0" length="0">
    <dxf>
      <font>
        <b val="0"/>
        <name val="Times New Roman"/>
        <scheme val="none"/>
      </font>
    </dxf>
  </rfmt>
  <rfmt sheetId="2" sqref="I511" start="0" length="0">
    <dxf>
      <font>
        <b val="0"/>
        <name val="Times New Roman"/>
        <scheme val="none"/>
      </font>
    </dxf>
  </rfmt>
  <rfmt sheetId="2" sqref="I512" start="0" length="0">
    <dxf>
      <font>
        <b val="0"/>
        <name val="Times New Roman"/>
        <scheme val="none"/>
      </font>
    </dxf>
  </rfmt>
  <rfmt sheetId="2" sqref="I513" start="0" length="0">
    <dxf>
      <font>
        <b val="0"/>
        <name val="Times New Roman"/>
        <scheme val="none"/>
      </font>
    </dxf>
  </rfmt>
  <rfmt sheetId="2" sqref="I514" start="0" length="0">
    <dxf>
      <font>
        <b val="0"/>
        <name val="Times New Roman"/>
        <scheme val="none"/>
      </font>
    </dxf>
  </rfmt>
  <rfmt sheetId="2" sqref="I515" start="0" length="0">
    <dxf>
      <font>
        <b val="0"/>
        <name val="Times New Roman"/>
        <scheme val="none"/>
      </font>
    </dxf>
  </rfmt>
  <rfmt sheetId="2" sqref="I516" start="0" length="0">
    <dxf>
      <font>
        <b val="0"/>
        <name val="Times New Roman"/>
        <scheme val="none"/>
      </font>
    </dxf>
  </rfmt>
  <rcc rId="7298" sId="2">
    <oc r="I7">
      <f>I8+I14+I29+I47+I51+I69+I72</f>
    </oc>
    <nc r="I7">
      <f>G7-H7</f>
    </nc>
  </rcc>
  <rcc rId="7299" sId="2">
    <oc r="I8">
      <f>I9</f>
    </oc>
    <nc r="I8">
      <f>G8-H8</f>
    </nc>
  </rcc>
  <rcc rId="7300" sId="2">
    <oc r="I9">
      <f>I10</f>
    </oc>
    <nc r="I9">
      <f>G9-H9</f>
    </nc>
  </rcc>
  <rcc rId="7301" sId="2">
    <oc r="I10">
      <f>I11+I12+I13</f>
    </oc>
    <nc r="I10">
      <f>G10-H10</f>
    </nc>
  </rcc>
  <rcc rId="7302" sId="2" odxf="1" dxf="1">
    <oc r="I11">
      <f>G11-H11</f>
    </oc>
    <nc r="I11">
      <f>G11-H11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03" sId="2" odxf="1" dxf="1">
    <oc r="I12">
      <f>G12-H12</f>
    </oc>
    <nc r="I12">
      <f>G12-H12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04" sId="2" odxf="1" dxf="1">
    <oc r="I13">
      <f>G13-H13</f>
    </oc>
    <nc r="I13">
      <f>G13-H13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05" sId="2" odxf="1" dxf="1">
    <oc r="I14">
      <f>I15+I21+I24+I26</f>
    </oc>
    <nc r="I14">
      <f>G14-H14</f>
    </nc>
    <odxf/>
    <ndxf/>
  </rcc>
  <rcc rId="7306" sId="2" odxf="1" dxf="1">
    <oc r="I15">
      <f>I16</f>
    </oc>
    <nc r="I15">
      <f>G15-H15</f>
    </nc>
    <odxf/>
    <ndxf/>
  </rcc>
  <rcc rId="7307" sId="2" odxf="1" dxf="1">
    <oc r="I16">
      <f>I17+I18+I19+I20</f>
    </oc>
    <nc r="I16">
      <f>G16-H16</f>
    </nc>
    <odxf/>
    <ndxf/>
  </rcc>
  <rcc rId="7308" sId="2" odxf="1" dxf="1">
    <oc r="I17">
      <f>G17-H17</f>
    </oc>
    <nc r="I17">
      <f>G17-H17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09" sId="2" odxf="1" dxf="1">
    <oc r="I18">
      <f>G18-H18</f>
    </oc>
    <nc r="I18">
      <f>G18-H18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10" sId="2" odxf="1" dxf="1">
    <oc r="I19">
      <f>G19-H19</f>
    </oc>
    <nc r="I19">
      <f>G19-H19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11" sId="2" odxf="1" dxf="1">
    <oc r="I20">
      <f>G20-H20</f>
    </oc>
    <nc r="I20">
      <f>G20-H20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12" sId="2" odxf="1" dxf="1">
    <oc r="I21">
      <f>I22</f>
    </oc>
    <nc r="I21">
      <f>G21-H21</f>
    </nc>
    <odxf/>
    <ndxf/>
  </rcc>
  <rcc rId="7313" sId="2" odxf="1" dxf="1">
    <oc r="I22">
      <f>I23</f>
    </oc>
    <nc r="I22">
      <f>G22-H22</f>
    </nc>
    <odxf/>
    <ndxf/>
  </rcc>
  <rcc rId="7314" sId="2" odxf="1" dxf="1">
    <oc r="I23">
      <f>G23-H23</f>
    </oc>
    <nc r="I23">
      <f>G23-H23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15" sId="2" odxf="1" dxf="1">
    <oc r="I24">
      <f>#REF!+I25</f>
    </oc>
    <nc r="I24">
      <f>G24-H24</f>
    </nc>
    <ndxf/>
  </rcc>
  <rcc rId="7316" sId="2" odxf="1" dxf="1" numFmtId="4">
    <oc r="I25">
      <v>114.9</v>
    </oc>
    <nc r="I25">
      <f>G25-H25</f>
    </nc>
    <odxf/>
    <ndxf/>
  </rcc>
  <rcc rId="7317" sId="2" odxf="1" dxf="1" numFmtId="4">
    <oc r="I26">
      <v>73.5</v>
    </oc>
    <nc r="I26">
      <f>G26-H26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7318" sId="2" odxf="1" dxf="1" numFmtId="4">
    <oc r="I27">
      <v>73.5</v>
    </oc>
    <nc r="I27">
      <f>G27-H27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7319" sId="2" odxf="1" dxf="1">
    <oc r="I28">
      <f>G28-H28</f>
    </oc>
    <nc r="I28">
      <f>G28-H28</f>
    </nc>
    <odxf>
      <font>
        <b val="0"/>
        <name val="Times New Roman"/>
        <scheme val="none"/>
      </font>
      <fill>
        <patternFill patternType="solid">
          <bgColor theme="0"/>
        </patternFill>
      </fill>
    </odxf>
    <ndxf>
      <font>
        <b/>
        <name val="Times New Roman"/>
        <scheme val="none"/>
      </font>
      <fill>
        <patternFill patternType="none">
          <bgColor indexed="65"/>
        </patternFill>
      </fill>
    </ndxf>
  </rcc>
  <rcc rId="7320" sId="2" odxf="1" dxf="1">
    <oc r="I29">
      <f>I30+I35+I40+I44</f>
    </oc>
    <nc r="I29">
      <f>G29-H29</f>
    </nc>
    <odxf/>
    <ndxf/>
  </rcc>
  <rcc rId="7321" sId="2" odxf="1" dxf="1">
    <oc r="I30">
      <f>I31</f>
    </oc>
    <nc r="I30">
      <f>G30-H30</f>
    </nc>
    <odxf/>
    <ndxf/>
  </rcc>
  <rcc rId="7322" sId="2" odxf="1" dxf="1">
    <oc r="I31">
      <f>I32+I33+I34</f>
    </oc>
    <nc r="I31">
      <f>G31-H31</f>
    </nc>
    <odxf/>
    <ndxf/>
  </rcc>
  <rcc rId="7323" sId="2" odxf="1" dxf="1">
    <oc r="I32">
      <f>G32-H32</f>
    </oc>
    <nc r="I32">
      <f>G32-H32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24" sId="2" odxf="1" dxf="1">
    <oc r="I33">
      <f>G33-H33</f>
    </oc>
    <nc r="I33">
      <f>G33-H33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25" sId="2" odxf="1" dxf="1">
    <oc r="I34">
      <f>G34-H34</f>
    </oc>
    <nc r="I34">
      <f>G34-H34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26" sId="2" odxf="1" dxf="1">
    <oc r="I35">
      <f>I36</f>
    </oc>
    <nc r="I35">
      <f>G35-H35</f>
    </nc>
    <odxf/>
    <ndxf/>
  </rcc>
  <rcc rId="7327" sId="2" odxf="1" dxf="1">
    <oc r="I36">
      <f>I38+I39+I37</f>
    </oc>
    <nc r="I36">
      <f>G36-H36</f>
    </nc>
    <odxf/>
    <ndxf/>
  </rcc>
  <rcc rId="7328" sId="2" odxf="1" dxf="1">
    <oc r="I37">
      <f>G37-H37</f>
    </oc>
    <nc r="I37">
      <f>G37-H37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29" sId="2" odxf="1" dxf="1">
    <oc r="I38">
      <f>G38-H38</f>
    </oc>
    <nc r="I38">
      <f>G38-H38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30" sId="2" odxf="1" dxf="1">
    <oc r="I39">
      <f>G39-H39</f>
    </oc>
    <nc r="I39">
      <f>G39-H39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31" sId="2" odxf="1" dxf="1">
    <oc r="I40">
      <f>I41+I43</f>
    </oc>
    <nc r="I40">
      <f>G40-H40</f>
    </nc>
    <odxf/>
    <ndxf/>
  </rcc>
  <rcc rId="7332" sId="2" odxf="1" dxf="1">
    <oc r="I41">
      <f>I42</f>
    </oc>
    <nc r="I41">
      <f>G41-H41</f>
    </nc>
    <odxf/>
    <ndxf/>
  </rcc>
  <rcc rId="7333" sId="2" odxf="1" dxf="1">
    <oc r="I42">
      <f>G42-H42</f>
    </oc>
    <nc r="I42">
      <f>G42-H42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34" sId="2" odxf="1" dxf="1" numFmtId="4">
    <oc r="I43">
      <v>649.4</v>
    </oc>
    <nc r="I43">
      <f>G43-H43</f>
    </nc>
    <odxf/>
    <ndxf/>
  </rcc>
  <rcc rId="7335" sId="2" odxf="1" dxf="1">
    <oc r="I44">
      <f>I45</f>
    </oc>
    <nc r="I44">
      <f>G44-H44</f>
    </nc>
    <odxf/>
    <ndxf/>
  </rcc>
  <rcc rId="7336" sId="2" odxf="1" dxf="1">
    <oc r="I45">
      <f>I46</f>
    </oc>
    <nc r="I45">
      <f>G45-H45</f>
    </nc>
    <odxf/>
    <ndxf/>
  </rcc>
  <rcc rId="7337" sId="2" odxf="1" dxf="1">
    <oc r="I46">
      <f>G46-H46</f>
    </oc>
    <nc r="I46">
      <f>G46-H46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38" sId="2" odxf="1" dxf="1">
    <oc r="I47">
      <f>I48</f>
    </oc>
    <nc r="I47">
      <f>G47-H47</f>
    </nc>
    <odxf/>
    <ndxf/>
  </rcc>
  <rcc rId="7339" sId="2" odxf="1" dxf="1">
    <oc r="I48">
      <f>I49</f>
    </oc>
    <nc r="I48">
      <f>G48-H48</f>
    </nc>
    <odxf/>
    <ndxf/>
  </rcc>
  <rcc rId="7340" sId="2" odxf="1" dxf="1">
    <oc r="I49">
      <f>I50</f>
    </oc>
    <nc r="I49">
      <f>G49-H49</f>
    </nc>
    <odxf/>
    <ndxf/>
  </rcc>
  <rcc rId="7341" sId="2" odxf="1" dxf="1">
    <oc r="I50">
      <f>G50-H50</f>
    </oc>
    <nc r="I50">
      <f>G50-H50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42" sId="2" odxf="1" dxf="1">
    <oc r="I51">
      <f>I52+I57+I62+I65</f>
    </oc>
    <nc r="I51">
      <f>G51-H51</f>
    </nc>
    <odxf/>
    <ndxf/>
  </rcc>
  <rcc rId="7343" sId="2" odxf="1" dxf="1">
    <oc r="I52">
      <f>I53</f>
    </oc>
    <nc r="I52">
      <f>G52-H52</f>
    </nc>
    <odxf/>
    <ndxf/>
  </rcc>
  <rcc rId="7344" sId="2" odxf="1" dxf="1">
    <oc r="I53">
      <f>I54+I55+I56</f>
    </oc>
    <nc r="I53">
      <f>G53-H53</f>
    </nc>
    <odxf/>
    <ndxf/>
  </rcc>
  <rcc rId="7345" sId="2" odxf="1" dxf="1">
    <oc r="I54">
      <f>G54-H54</f>
    </oc>
    <nc r="I54">
      <f>G54-H54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46" sId="2" odxf="1" dxf="1">
    <oc r="I55">
      <f>G55-H55</f>
    </oc>
    <nc r="I55">
      <f>G55-H55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47" sId="2" odxf="1" dxf="1">
    <oc r="I56">
      <f>G56-H56</f>
    </oc>
    <nc r="I56">
      <f>G56-H56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48" sId="2" odxf="1" dxf="1">
    <oc r="I57">
      <f>I58</f>
    </oc>
    <nc r="I57">
      <f>G57-H57</f>
    </nc>
    <odxf/>
    <ndxf/>
  </rcc>
  <rcc rId="7349" sId="2" odxf="1" dxf="1">
    <oc r="I58">
      <f>I60+I61+I59</f>
    </oc>
    <nc r="I58">
      <f>G58-H58</f>
    </nc>
    <odxf/>
    <ndxf/>
  </rcc>
  <rcc rId="7350" sId="2" odxf="1" dxf="1">
    <oc r="I59">
      <f>G59-H59</f>
    </oc>
    <nc r="I59">
      <f>G59-H59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51" sId="2" odxf="1" dxf="1">
    <oc r="I60">
      <f>G60-H60</f>
    </oc>
    <nc r="I60">
      <f>G60-H60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52" sId="2" odxf="1" dxf="1">
    <oc r="I61">
      <f>G61-H61</f>
    </oc>
    <nc r="I61">
      <f>G61-H61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53" sId="2" odxf="1" dxf="1">
    <oc r="I62">
      <f>I63</f>
    </oc>
    <nc r="I62">
      <f>G62-H62</f>
    </nc>
    <odxf/>
    <ndxf/>
  </rcc>
  <rcc rId="7354" sId="2" odxf="1" dxf="1">
    <oc r="I63">
      <f>I64</f>
    </oc>
    <nc r="I63">
      <f>G63-H63</f>
    </nc>
    <odxf/>
    <ndxf/>
  </rcc>
  <rcc rId="7355" sId="2" odxf="1" dxf="1">
    <oc r="I64">
      <f>G64-H64</f>
    </oc>
    <nc r="I64">
      <f>G64-H64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56" sId="2" odxf="1" dxf="1">
    <oc r="I65">
      <f>I66</f>
    </oc>
    <nc r="I65">
      <f>G65-H65</f>
    </nc>
    <odxf/>
    <ndxf/>
  </rcc>
  <rcc rId="7357" sId="2" odxf="1" dxf="1">
    <oc r="I66">
      <f>I67+I68</f>
    </oc>
    <nc r="I66">
      <f>G66-H66</f>
    </nc>
    <odxf/>
    <ndxf/>
  </rcc>
  <rcc rId="7358" sId="2" odxf="1" dxf="1">
    <oc r="I67">
      <f>G67-H67</f>
    </oc>
    <nc r="I67">
      <f>G67-H67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59" sId="2" odxf="1" dxf="1">
    <oc r="I68">
      <f>G68-H68</f>
    </oc>
    <nc r="I68">
      <f>G68-H68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60" sId="2" odxf="1" dxf="1">
    <oc r="I69">
      <f>I70</f>
    </oc>
    <nc r="I69">
      <f>G69-H69</f>
    </nc>
    <odxf/>
    <ndxf/>
  </rcc>
  <rcc rId="7361" sId="2" odxf="1" dxf="1">
    <oc r="I70">
      <f>I71</f>
    </oc>
    <nc r="I70">
      <f>G70-H70</f>
    </nc>
    <odxf/>
    <ndxf/>
  </rcc>
  <rcc rId="7362" sId="2" odxf="1" dxf="1" numFmtId="4">
    <oc r="I71">
      <v>0</v>
    </oc>
    <nc r="I71">
      <f>G71-H71</f>
    </nc>
    <odxf/>
    <ndxf/>
  </rcc>
  <rcc rId="7363" sId="2" odxf="1" dxf="1">
    <oc r="I72">
      <f>I73+I82+I87+I90+I93+I100</f>
    </oc>
    <nc r="I72">
      <f>G72-H72</f>
    </nc>
    <odxf/>
    <ndxf/>
  </rcc>
  <rcc rId="7364" sId="2" odxf="1" dxf="1">
    <oc r="I73">
      <f>I74+I78</f>
    </oc>
    <nc r="I73">
      <f>G73-H73</f>
    </nc>
    <odxf/>
    <ndxf/>
  </rcc>
  <rcc rId="7365" sId="2" odxf="1" dxf="1">
    <oc r="I74">
      <f>I75+I76+I77</f>
    </oc>
    <nc r="I74">
      <f>G74-H74</f>
    </nc>
    <odxf/>
    <ndxf/>
  </rcc>
  <rcc rId="7366" sId="2" odxf="1" dxf="1">
    <oc r="I75">
      <f>G75-H75</f>
    </oc>
    <nc r="I75">
      <f>G75-H75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67" sId="2" odxf="1" dxf="1">
    <oc r="I76">
      <f>G76-H76</f>
    </oc>
    <nc r="I76">
      <f>G76-H76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68" sId="2" odxf="1" dxf="1">
    <oc r="I77">
      <f>G77-H77</f>
    </oc>
    <nc r="I77">
      <f>G77-H77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69" sId="2" odxf="1" dxf="1">
    <oc r="I78">
      <f>I79+I80+I81</f>
    </oc>
    <nc r="I78">
      <f>G78-H78</f>
    </nc>
    <odxf/>
    <ndxf/>
  </rcc>
  <rcc rId="7370" sId="2" odxf="1" dxf="1">
    <oc r="I79">
      <f>G79-H79</f>
    </oc>
    <nc r="I79">
      <f>G79-H79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1" sId="2" odxf="1" dxf="1">
    <oc r="I80">
      <f>G80-H80</f>
    </oc>
    <nc r="I80">
      <f>G80-H80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2" sId="2" odxf="1" dxf="1">
    <oc r="I81">
      <f>G81-H81</f>
    </oc>
    <nc r="I81">
      <f>G81-H81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3" sId="2" odxf="1" dxf="1">
    <oc r="I82">
      <f>I83</f>
    </oc>
    <nc r="I82">
      <f>G82-H82</f>
    </nc>
    <odxf/>
    <ndxf/>
  </rcc>
  <rcc rId="7374" sId="2" odxf="1" dxf="1">
    <oc r="I83">
      <f>I84+I85+I86</f>
    </oc>
    <nc r="I83">
      <f>G83-H83</f>
    </nc>
    <odxf/>
    <ndxf/>
  </rcc>
  <rcc rId="7375" sId="2" odxf="1" dxf="1">
    <oc r="I84">
      <f>G84-H84</f>
    </oc>
    <nc r="I84">
      <f>G84-H84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6" sId="2" odxf="1" dxf="1">
    <oc r="I85">
      <f>G85-H85</f>
    </oc>
    <nc r="I85">
      <f>G85-H85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7" sId="2" odxf="1" dxf="1">
    <oc r="I86">
      <f>G86-H86</f>
    </oc>
    <nc r="I86">
      <f>G86-H86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78" sId="2" odxf="1" dxf="1">
    <oc r="I87">
      <f>I88</f>
    </oc>
    <nc r="I87">
      <f>G87-H87</f>
    </nc>
    <odxf/>
    <ndxf/>
  </rcc>
  <rcc rId="7379" sId="2" odxf="1" dxf="1">
    <oc r="I88">
      <f>I89</f>
    </oc>
    <nc r="I88">
      <f>G88-H88</f>
    </nc>
    <odxf/>
    <ndxf/>
  </rcc>
  <rcc rId="7380" sId="2" odxf="1" dxf="1">
    <oc r="I89">
      <f>G89-H89</f>
    </oc>
    <nc r="I89">
      <f>G89-H89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81" sId="2" odxf="1" dxf="1">
    <oc r="I90">
      <f>I91</f>
    </oc>
    <nc r="I90">
      <f>G90-H90</f>
    </nc>
    <odxf/>
    <ndxf/>
  </rcc>
  <rcc rId="7382" sId="2" odxf="1" dxf="1">
    <oc r="I91">
      <f>I92</f>
    </oc>
    <nc r="I91">
      <f>G91-H91</f>
    </nc>
    <odxf/>
    <ndxf/>
  </rcc>
  <rcc rId="7383" sId="2" odxf="1" dxf="1">
    <oc r="I92">
      <f>G92-H92</f>
    </oc>
    <nc r="I92">
      <f>G92-H92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84" sId="2" odxf="1" dxf="1">
    <oc r="I93">
      <f>I94+I97</f>
    </oc>
    <nc r="I93">
      <f>G93-H93</f>
    </nc>
    <odxf/>
    <ndxf/>
  </rcc>
  <rcc rId="7385" sId="2" odxf="1" dxf="1">
    <oc r="I94">
      <f>I95+I96</f>
    </oc>
    <nc r="I94">
      <f>G94-H94</f>
    </nc>
    <odxf/>
    <ndxf/>
  </rcc>
  <rcc rId="7386" sId="2" odxf="1" dxf="1">
    <oc r="I95">
      <f>G95-H95</f>
    </oc>
    <nc r="I95">
      <f>G95-H95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87" sId="2" odxf="1" dxf="1">
    <oc r="I96">
      <f>G96-H96</f>
    </oc>
    <nc r="I96">
      <f>G96-H96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88" sId="2" odxf="1" dxf="1">
    <oc r="I97">
      <f>I98+I99</f>
    </oc>
    <nc r="I97">
      <f>G97-H97</f>
    </nc>
    <odxf/>
    <ndxf/>
  </rcc>
  <rcc rId="7389" sId="2" odxf="1" dxf="1">
    <oc r="I98">
      <f>G98-H98</f>
    </oc>
    <nc r="I98">
      <f>G98-H98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0" sId="2" odxf="1" dxf="1">
    <oc r="I99">
      <f>G99-H99</f>
    </oc>
    <nc r="I99">
      <f>G99-H99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1" sId="2" odxf="1" dxf="1">
    <oc r="I100">
      <f>I101+I106+I104+I109</f>
    </oc>
    <nc r="I100">
      <f>G100-H100</f>
    </nc>
    <odxf/>
    <ndxf/>
  </rcc>
  <rcc rId="7392" sId="2" odxf="1" dxf="1">
    <oc r="I101">
      <f>I102+I103</f>
    </oc>
    <nc r="I101">
      <f>G101-H101</f>
    </nc>
    <odxf/>
    <ndxf/>
  </rcc>
  <rcc rId="7393" sId="2" odxf="1" dxf="1">
    <oc r="I102">
      <f>G102-H102</f>
    </oc>
    <nc r="I102">
      <f>G102-H102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4" sId="2" odxf="1" dxf="1">
    <oc r="I103">
      <f>G103-H103</f>
    </oc>
    <nc r="I103">
      <f>G103-H103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5" sId="2" odxf="1" dxf="1">
    <oc r="I104">
      <f>I105</f>
    </oc>
    <nc r="I104">
      <f>G104-H104</f>
    </nc>
    <odxf/>
    <ndxf/>
  </rcc>
  <rcc rId="7396" sId="2" odxf="1" dxf="1">
    <oc r="I105">
      <f>G105-H105</f>
    </oc>
    <nc r="I105">
      <f>G105-H105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7" sId="2" odxf="1" dxf="1">
    <oc r="I106">
      <f>I107+I108</f>
    </oc>
    <nc r="I106">
      <f>G106-H106</f>
    </nc>
    <odxf/>
    <ndxf/>
  </rcc>
  <rcc rId="7398" sId="2" odxf="1" dxf="1">
    <oc r="I107">
      <f>G107-H107</f>
    </oc>
    <nc r="I107">
      <f>G107-H107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399" sId="2" odxf="1" dxf="1">
    <oc r="I108">
      <f>G108-H108</f>
    </oc>
    <nc r="I108">
      <f>G108-H108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00" sId="2" odxf="1" dxf="1" numFmtId="4">
    <oc r="I109">
      <v>0</v>
    </oc>
    <nc r="I109">
      <f>G109-H109</f>
    </nc>
    <odxf/>
    <ndxf/>
  </rcc>
  <rcc rId="7401" sId="2" odxf="1" dxf="1">
    <oc r="I110">
      <f>I111+I121+I137</f>
    </oc>
    <nc r="I110">
      <f>G110-H110</f>
    </nc>
    <odxf/>
    <ndxf/>
  </rcc>
  <rcc rId="7402" sId="2" odxf="1" dxf="1">
    <oc r="I111">
      <f>I112+I117</f>
    </oc>
    <nc r="I111">
      <f>G111-H111</f>
    </nc>
    <odxf/>
    <ndxf/>
  </rcc>
  <rcc rId="7403" sId="2" odxf="1" dxf="1">
    <oc r="I112">
      <f>I113</f>
    </oc>
    <nc r="I112">
      <f>G112-H112</f>
    </nc>
    <odxf/>
    <ndxf/>
  </rcc>
  <rcc rId="7404" sId="2" odxf="1" dxf="1">
    <oc r="I113">
      <f>I114+I115+I116</f>
    </oc>
    <nc r="I113">
      <f>G113-H113</f>
    </nc>
    <odxf/>
    <ndxf/>
  </rcc>
  <rcc rId="7405" sId="2" odxf="1" dxf="1">
    <oc r="I114">
      <f>G114-H114</f>
    </oc>
    <nc r="I114">
      <f>G114-H114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06" sId="2" odxf="1" dxf="1">
    <oc r="I115">
      <f>G115-H115</f>
    </oc>
    <nc r="I115">
      <f>G115-H115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07" sId="2" odxf="1" dxf="1">
    <oc r="I116">
      <f>G116-H116</f>
    </oc>
    <nc r="I116">
      <f>G116-H116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08" sId="2" odxf="1" dxf="1">
    <oc r="I117">
      <f>I118</f>
    </oc>
    <nc r="I117">
      <f>G117-H117</f>
    </nc>
    <odxf/>
    <ndxf/>
  </rcc>
  <rcc rId="7409" sId="2" odxf="1" dxf="1">
    <oc r="I118">
      <f>I119+I120</f>
    </oc>
    <nc r="I118">
      <f>G118-H118</f>
    </nc>
    <odxf/>
    <ndxf/>
  </rcc>
  <rcc rId="7410" sId="2" odxf="1" dxf="1">
    <oc r="I119">
      <f>G119-H119</f>
    </oc>
    <nc r="I119">
      <f>G119-H119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11" sId="2" odxf="1" dxf="1">
    <oc r="I120">
      <f>G120-H120</f>
    </oc>
    <nc r="I120">
      <f>G120-H120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12" sId="2" odxf="1" dxf="1">
    <oc r="I121">
      <f>I122+I127+I131+I134</f>
    </oc>
    <nc r="I121">
      <f>G121-H121</f>
    </nc>
    <odxf/>
    <ndxf/>
  </rcc>
  <rcc rId="7413" sId="2" odxf="1" dxf="1">
    <oc r="I122">
      <f>I123</f>
    </oc>
    <nc r="I122">
      <f>G122-H122</f>
    </nc>
    <odxf/>
    <ndxf/>
  </rcc>
  <rcc rId="7414" sId="2" odxf="1" dxf="1">
    <oc r="I123">
      <f>I124+I125+I126</f>
    </oc>
    <nc r="I123">
      <f>G123-H123</f>
    </nc>
    <odxf/>
    <ndxf/>
  </rcc>
  <rcc rId="7415" sId="2" odxf="1" dxf="1">
    <oc r="I124">
      <f>G124-H124</f>
    </oc>
    <nc r="I124">
      <f>G124-H124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16" sId="2" odxf="1" dxf="1">
    <oc r="I125">
      <f>G125-H125</f>
    </oc>
    <nc r="I125">
      <f>G125-H125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17" sId="2" odxf="1" dxf="1">
    <oc r="I126">
      <f>G126-H126</f>
    </oc>
    <nc r="I126">
      <f>G126-H126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18" sId="2" odxf="1" dxf="1">
    <oc r="I127">
      <f>I128</f>
    </oc>
    <nc r="I127">
      <f>G127-H127</f>
    </nc>
    <odxf/>
    <ndxf/>
  </rcc>
  <rcc rId="7419" sId="2" odxf="1" dxf="1">
    <oc r="I128">
      <f>I129+I130</f>
    </oc>
    <nc r="I128">
      <f>G128-H128</f>
    </nc>
    <odxf/>
    <ndxf/>
  </rcc>
  <rcc rId="7420" sId="2" odxf="1" dxf="1">
    <oc r="I129">
      <f>G129-H129</f>
    </oc>
    <nc r="I129">
      <f>G129-H129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21" sId="2" odxf="1" dxf="1">
    <oc r="I130">
      <f>G130-H130</f>
    </oc>
    <nc r="I130">
      <f>G130-H130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22" sId="2" odxf="1" dxf="1">
    <oc r="I131">
      <f>I132</f>
    </oc>
    <nc r="I131">
      <f>G131-H131</f>
    </nc>
    <odxf/>
    <ndxf/>
  </rcc>
  <rcc rId="7423" sId="2" odxf="1" dxf="1">
    <oc r="I132">
      <f>I133</f>
    </oc>
    <nc r="I132">
      <f>G132-H132</f>
    </nc>
    <odxf/>
    <ndxf/>
  </rcc>
  <rcc rId="7424" sId="2" odxf="1" dxf="1">
    <oc r="I133">
      <f>G133-H133</f>
    </oc>
    <nc r="I133">
      <f>G133-H133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25" sId="2" odxf="1" dxf="1">
    <oc r="I134">
      <f>I135</f>
    </oc>
    <nc r="I134">
      <f>G134-H134</f>
    </nc>
    <odxf/>
    <ndxf/>
  </rcc>
  <rcc rId="7426" sId="2" odxf="1" dxf="1">
    <oc r="I135">
      <f>I136</f>
    </oc>
    <nc r="I135">
      <f>G135-H135</f>
    </nc>
    <odxf/>
    <ndxf/>
  </rcc>
  <rcc rId="7427" sId="2" odxf="1" dxf="1">
    <oc r="I136">
      <f>G136-H136</f>
    </oc>
    <nc r="I136">
      <f>G136-H136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28" sId="2" odxf="1" dxf="1">
    <oc r="I137">
      <f>I138+I142</f>
    </oc>
    <nc r="I137">
      <f>G137-H137</f>
    </nc>
    <odxf/>
    <ndxf/>
  </rcc>
  <rcc rId="7429" sId="2" odxf="1" dxf="1">
    <oc r="I138">
      <f>I139</f>
    </oc>
    <nc r="I138">
      <f>G138-H138</f>
    </nc>
    <odxf/>
    <ndxf/>
  </rcc>
  <rcc rId="7430" sId="2" odxf="1" dxf="1">
    <oc r="I139">
      <f>I140+I141</f>
    </oc>
    <nc r="I139">
      <f>G139-H139</f>
    </nc>
    <odxf/>
    <ndxf/>
  </rcc>
  <rcc rId="7431" sId="2" odxf="1" dxf="1">
    <oc r="I140">
      <f>G140-H140</f>
    </oc>
    <nc r="I140">
      <f>G140-H140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7432" sId="2" odxf="1" dxf="1">
    <oc r="I141">
      <v>25.6</v>
    </oc>
    <nc r="I141">
      <f>G141-H141</f>
    </nc>
    <ndxf>
      <font>
        <b/>
        <name val="Times New Roman"/>
        <scheme val="none"/>
      </font>
    </ndxf>
  </rcc>
  <rcc rId="7433" sId="2" odxf="1" dxf="1">
    <oc r="I142">
      <f>I143+I145</f>
    </oc>
    <nc r="I142">
      <f>G142-H142</f>
    </nc>
    <ndxf>
      <font>
        <b/>
        <name val="Times New Roman"/>
        <scheme val="none"/>
      </font>
    </ndxf>
  </rcc>
  <rcc rId="7434" sId="2" odxf="1" dxf="1">
    <oc r="I143">
      <f>I144+#REF!</f>
    </oc>
    <nc r="I143">
      <f>G143-H143</f>
    </nc>
    <ndxf>
      <font>
        <b/>
        <name val="Times New Roman"/>
        <scheme val="none"/>
      </font>
    </ndxf>
  </rcc>
  <rcc rId="7435" sId="2" odxf="1" dxf="1">
    <oc r="I144">
      <f>G144-H144</f>
    </oc>
    <nc r="I144">
      <f>G144-H144</f>
    </nc>
    <ndxf>
      <font>
        <b/>
        <name val="Times New Roman"/>
        <scheme val="none"/>
      </font>
    </ndxf>
  </rcc>
  <rcc rId="7436" sId="2" odxf="1" dxf="1">
    <oc r="I145">
      <f>I146</f>
    </oc>
    <nc r="I145">
      <f>G145-H145</f>
    </nc>
    <ndxf>
      <font>
        <b/>
        <name val="Times New Roman"/>
        <scheme val="none"/>
      </font>
    </ndxf>
  </rcc>
  <rcc rId="7437" sId="2" odxf="1" dxf="1">
    <oc r="I146">
      <f>G146-H146</f>
    </oc>
    <nc r="I146">
      <f>G146-H146</f>
    </nc>
    <ndxf>
      <font>
        <b/>
        <name val="Times New Roman"/>
        <scheme val="none"/>
      </font>
    </ndxf>
  </rcc>
  <rcc rId="7438" sId="2" odxf="1" dxf="1">
    <oc r="I147">
      <f>I148+I156+I178+I187</f>
    </oc>
    <nc r="I147">
      <f>G147-H147</f>
    </nc>
    <ndxf>
      <font>
        <b/>
        <name val="Times New Roman"/>
        <scheme val="none"/>
      </font>
    </ndxf>
  </rcc>
  <rcc rId="7439" sId="2" odxf="1" dxf="1">
    <oc r="I148">
      <f>I149+I152</f>
    </oc>
    <nc r="I148">
      <f>G148-H148</f>
    </nc>
    <ndxf>
      <font>
        <b/>
        <name val="Times New Roman"/>
        <scheme val="none"/>
      </font>
    </ndxf>
  </rcc>
  <rcc rId="7440" sId="2" odxf="1" dxf="1">
    <oc r="I149">
      <f>I150</f>
    </oc>
    <nc r="I149">
      <f>G149-H149</f>
    </nc>
    <ndxf>
      <font>
        <b/>
        <name val="Times New Roman"/>
        <scheme val="none"/>
      </font>
    </ndxf>
  </rcc>
  <rcc rId="7441" sId="2" odxf="1" dxf="1">
    <oc r="I150">
      <f>I151</f>
    </oc>
    <nc r="I150">
      <f>G150-H150</f>
    </nc>
    <ndxf>
      <font>
        <b/>
        <name val="Times New Roman"/>
        <scheme val="none"/>
      </font>
    </ndxf>
  </rcc>
  <rcc rId="7442" sId="2" odxf="1" dxf="1">
    <oc r="I151">
      <f>G151-H151</f>
    </oc>
    <nc r="I151">
      <f>G151-H151</f>
    </nc>
    <ndxf>
      <font>
        <b/>
        <name val="Times New Roman"/>
        <scheme val="none"/>
      </font>
    </ndxf>
  </rcc>
  <rcc rId="7443" sId="2" odxf="1" dxf="1">
    <oc r="I152">
      <f>I153</f>
    </oc>
    <nc r="I152">
      <f>G152-H152</f>
    </nc>
    <ndxf>
      <font>
        <b/>
        <name val="Times New Roman"/>
        <scheme val="none"/>
      </font>
    </ndxf>
  </rcc>
  <rcc rId="7444" sId="2" odxf="1" dxf="1">
    <oc r="I153">
      <f>I154+I155</f>
    </oc>
    <nc r="I153">
      <f>G153-H153</f>
    </nc>
    <ndxf>
      <font>
        <b/>
        <name val="Times New Roman"/>
        <scheme val="none"/>
      </font>
    </ndxf>
  </rcc>
  <rcc rId="7445" sId="2" odxf="1" dxf="1">
    <oc r="I154">
      <f>G154-H154</f>
    </oc>
    <nc r="I154">
      <f>G154-H154</f>
    </nc>
    <ndxf>
      <font>
        <b/>
        <name val="Times New Roman"/>
        <scheme val="none"/>
      </font>
    </ndxf>
  </rcc>
  <rcc rId="7446" sId="2" odxf="1" dxf="1">
    <oc r="I155">
      <f>G155-H155</f>
    </oc>
    <nc r="I155">
      <f>G155-H155</f>
    </nc>
    <ndxf>
      <font>
        <b/>
        <name val="Times New Roman"/>
        <scheme val="none"/>
      </font>
    </ndxf>
  </rcc>
  <rcc rId="7447" sId="2" odxf="1" dxf="1">
    <oc r="I156">
      <f>I157+I162+I167+I170+I173</f>
    </oc>
    <nc r="I156">
      <f>G156-H156</f>
    </nc>
    <ndxf>
      <font>
        <b/>
        <name val="Times New Roman"/>
        <scheme val="none"/>
      </font>
    </ndxf>
  </rcc>
  <rcc rId="7448" sId="2" odxf="1" dxf="1">
    <oc r="I157">
      <f>I158</f>
    </oc>
    <nc r="I157">
      <f>G157-H157</f>
    </nc>
    <ndxf>
      <font>
        <b/>
        <name val="Times New Roman"/>
        <scheme val="none"/>
      </font>
    </ndxf>
  </rcc>
  <rcc rId="7449" sId="2" odxf="1" dxf="1">
    <oc r="I158">
      <f>I159+I160+I161</f>
    </oc>
    <nc r="I158">
      <f>G158-H158</f>
    </nc>
    <ndxf>
      <font>
        <b/>
        <name val="Times New Roman"/>
        <scheme val="none"/>
      </font>
    </ndxf>
  </rcc>
  <rcc rId="7450" sId="2" odxf="1" dxf="1">
    <oc r="I159">
      <f>G159-H159</f>
    </oc>
    <nc r="I159">
      <f>G159-H159</f>
    </nc>
    <ndxf>
      <font>
        <b/>
        <name val="Times New Roman"/>
        <scheme val="none"/>
      </font>
    </ndxf>
  </rcc>
  <rcc rId="7451" sId="2" odxf="1" dxf="1">
    <oc r="I160">
      <f>G160-H160</f>
    </oc>
    <nc r="I160">
      <f>G160-H160</f>
    </nc>
    <ndxf>
      <font>
        <b/>
        <name val="Times New Roman"/>
        <scheme val="none"/>
      </font>
    </ndxf>
  </rcc>
  <rcc rId="7452" sId="2" odxf="1" dxf="1">
    <oc r="I161">
      <f>G161-H161</f>
    </oc>
    <nc r="I161">
      <f>G161-H161</f>
    </nc>
    <ndxf>
      <font>
        <b/>
        <name val="Times New Roman"/>
        <scheme val="none"/>
      </font>
    </ndxf>
  </rcc>
  <rcc rId="7453" sId="2" odxf="1" dxf="1">
    <oc r="I162">
      <f>I163</f>
    </oc>
    <nc r="I162">
      <f>G162-H162</f>
    </nc>
    <ndxf>
      <font>
        <b/>
        <name val="Times New Roman"/>
        <scheme val="none"/>
      </font>
    </ndxf>
  </rcc>
  <rcc rId="7454" sId="2" odxf="1" dxf="1">
    <oc r="I163">
      <f>I166+I165+I164</f>
    </oc>
    <nc r="I163">
      <f>G163-H163</f>
    </nc>
    <ndxf>
      <font>
        <b/>
        <name val="Times New Roman"/>
        <scheme val="none"/>
      </font>
    </ndxf>
  </rcc>
  <rcc rId="7455" sId="2" odxf="1" dxf="1">
    <oc r="I164">
      <f>G164-H164</f>
    </oc>
    <nc r="I164">
      <f>G164-H164</f>
    </nc>
    <ndxf>
      <font>
        <b/>
        <name val="Times New Roman"/>
        <scheme val="none"/>
      </font>
    </ndxf>
  </rcc>
  <rcc rId="7456" sId="2" odxf="1" dxf="1">
    <oc r="I165">
      <f>G165-H165</f>
    </oc>
    <nc r="I165">
      <f>G165-H165</f>
    </nc>
    <ndxf>
      <font>
        <b/>
        <name val="Times New Roman"/>
        <scheme val="none"/>
      </font>
    </ndxf>
  </rcc>
  <rcc rId="7457" sId="2" odxf="1" dxf="1">
    <oc r="I166">
      <f>G166-H166</f>
    </oc>
    <nc r="I166">
      <f>G166-H166</f>
    </nc>
    <ndxf>
      <font>
        <b/>
        <name val="Times New Roman"/>
        <scheme val="none"/>
      </font>
    </ndxf>
  </rcc>
  <rcc rId="7458" sId="2" odxf="1" dxf="1">
    <oc r="I167">
      <f>I168</f>
    </oc>
    <nc r="I167">
      <f>G167-H167</f>
    </nc>
    <ndxf>
      <font>
        <b/>
        <name val="Times New Roman"/>
        <scheme val="none"/>
      </font>
    </ndxf>
  </rcc>
  <rcc rId="7459" sId="2" odxf="1" dxf="1">
    <oc r="I168">
      <f>I169</f>
    </oc>
    <nc r="I168">
      <f>G168-H168</f>
    </nc>
    <ndxf>
      <font>
        <b/>
        <name val="Times New Roman"/>
        <scheme val="none"/>
      </font>
    </ndxf>
  </rcc>
  <rcc rId="7460" sId="2" odxf="1" dxf="1">
    <oc r="I169">
      <f>G169-H169</f>
    </oc>
    <nc r="I169">
      <f>G169-H169</f>
    </nc>
    <ndxf>
      <font>
        <b/>
        <name val="Times New Roman"/>
        <scheme val="none"/>
      </font>
    </ndxf>
  </rcc>
  <rcc rId="7461" sId="2" odxf="1" dxf="1">
    <oc r="I170">
      <f>I171</f>
    </oc>
    <nc r="I170">
      <f>G170-H170</f>
    </nc>
    <ndxf>
      <font>
        <b/>
        <name val="Times New Roman"/>
        <scheme val="none"/>
      </font>
    </ndxf>
  </rcc>
  <rcc rId="7462" sId="2" odxf="1" dxf="1">
    <oc r="I171">
      <f>I172</f>
    </oc>
    <nc r="I171">
      <f>G171-H171</f>
    </nc>
    <ndxf>
      <font>
        <b/>
        <name val="Times New Roman"/>
        <scheme val="none"/>
      </font>
    </ndxf>
  </rcc>
  <rcc rId="7463" sId="2" odxf="1" dxf="1">
    <oc r="I172">
      <f>G172-H172</f>
    </oc>
    <nc r="I172">
      <f>G172-H172</f>
    </nc>
    <ndxf>
      <font>
        <b/>
        <name val="Times New Roman"/>
        <scheme val="none"/>
      </font>
    </ndxf>
  </rcc>
  <rcc rId="7464" sId="2" odxf="1" dxf="1">
    <oc r="I173">
      <f>I174+I176</f>
    </oc>
    <nc r="I173">
      <f>G173-H173</f>
    </nc>
    <ndxf>
      <font>
        <b/>
        <name val="Times New Roman"/>
        <scheme val="none"/>
      </font>
    </ndxf>
  </rcc>
  <rcc rId="7465" sId="2" odxf="1" dxf="1">
    <oc r="I174">
      <f>I175</f>
    </oc>
    <nc r="I174">
      <f>G174-H174</f>
    </nc>
    <ndxf>
      <font>
        <b/>
        <name val="Times New Roman"/>
        <scheme val="none"/>
      </font>
    </ndxf>
  </rcc>
  <rcc rId="7466" sId="2" odxf="1" dxf="1">
    <oc r="I175">
      <f>G175-H175</f>
    </oc>
    <nc r="I175">
      <f>G175-H175</f>
    </nc>
    <ndxf>
      <font>
        <b/>
        <name val="Times New Roman"/>
        <scheme val="none"/>
      </font>
    </ndxf>
  </rcc>
  <rcc rId="7467" sId="2" odxf="1" dxf="1">
    <oc r="I176">
      <f>I177</f>
    </oc>
    <nc r="I176">
      <f>G176-H176</f>
    </nc>
    <ndxf>
      <font>
        <b/>
        <name val="Times New Roman"/>
        <scheme val="none"/>
      </font>
    </ndxf>
  </rcc>
  <rcc rId="7468" sId="2" odxf="1" dxf="1">
    <oc r="I177">
      <f>G177-H177</f>
    </oc>
    <nc r="I177">
      <f>G177-H177</f>
    </nc>
    <ndxf>
      <font>
        <b/>
        <name val="Times New Roman"/>
        <scheme val="none"/>
      </font>
    </ndxf>
  </rcc>
  <rcc rId="7469" sId="2" odxf="1" dxf="1">
    <oc r="I178">
      <f>I179+I184</f>
    </oc>
    <nc r="I178">
      <f>G178-H178</f>
    </nc>
    <ndxf>
      <font>
        <b/>
        <name val="Times New Roman"/>
        <scheme val="none"/>
      </font>
    </ndxf>
  </rcc>
  <rcc rId="7470" sId="2" odxf="1" dxf="1">
    <oc r="I179">
      <f>I180</f>
    </oc>
    <nc r="I179">
      <f>G179-H179</f>
    </nc>
    <ndxf>
      <font>
        <b/>
        <name val="Times New Roman"/>
        <scheme val="none"/>
      </font>
    </ndxf>
  </rcc>
  <rcc rId="7471" sId="2" odxf="1" dxf="1">
    <oc r="I180">
      <f>I181+I182+I183</f>
    </oc>
    <nc r="I180">
      <f>G180-H180</f>
    </nc>
    <ndxf>
      <font>
        <b/>
        <name val="Times New Roman"/>
        <scheme val="none"/>
      </font>
    </ndxf>
  </rcc>
  <rcc rId="7472" sId="2" odxf="1" dxf="1">
    <oc r="I181">
      <f>G181-H181</f>
    </oc>
    <nc r="I181">
      <f>G181-H181</f>
    </nc>
    <ndxf>
      <font>
        <b/>
        <name val="Times New Roman"/>
        <scheme val="none"/>
      </font>
    </ndxf>
  </rcc>
  <rcc rId="7473" sId="2" odxf="1" dxf="1">
    <oc r="I182">
      <f>G182-H182</f>
    </oc>
    <nc r="I182">
      <f>G182-H182</f>
    </nc>
    <ndxf>
      <font>
        <b/>
        <name val="Times New Roman"/>
        <scheme val="none"/>
      </font>
    </ndxf>
  </rcc>
  <rcc rId="7474" sId="2" odxf="1" dxf="1">
    <oc r="I183">
      <f>G183-H183</f>
    </oc>
    <nc r="I183">
      <f>G183-H183</f>
    </nc>
    <ndxf>
      <font>
        <b/>
        <name val="Times New Roman"/>
        <scheme val="none"/>
      </font>
    </ndxf>
  </rcc>
  <rcc rId="7475" sId="2" odxf="1" dxf="1">
    <oc r="I184">
      <f>I185</f>
    </oc>
    <nc r="I184">
      <f>G184-H184</f>
    </nc>
    <ndxf>
      <font>
        <b/>
        <name val="Times New Roman"/>
        <scheme val="none"/>
      </font>
    </ndxf>
  </rcc>
  <rcc rId="7476" sId="2" odxf="1" dxf="1">
    <oc r="I185">
      <f>I186</f>
    </oc>
    <nc r="I185">
      <f>G185-H185</f>
    </nc>
    <ndxf>
      <font>
        <b/>
        <name val="Times New Roman"/>
        <scheme val="none"/>
      </font>
    </ndxf>
  </rcc>
  <rcc rId="7477" sId="2" odxf="1" dxf="1">
    <oc r="I186">
      <f>G186-H186</f>
    </oc>
    <nc r="I186">
      <f>G186-H186</f>
    </nc>
    <ndxf>
      <font>
        <b/>
        <name val="Times New Roman"/>
        <scheme val="none"/>
      </font>
    </ndxf>
  </rcc>
  <rcc rId="7478" sId="2" odxf="1" dxf="1">
    <oc r="I187">
      <f>I188+I191</f>
    </oc>
    <nc r="I187">
      <f>G187-H187</f>
    </nc>
    <ndxf>
      <font>
        <b/>
        <name val="Times New Roman"/>
        <scheme val="none"/>
      </font>
    </ndxf>
  </rcc>
  <rcc rId="7479" sId="2" odxf="1" dxf="1">
    <oc r="I188">
      <f>I189</f>
    </oc>
    <nc r="I188">
      <f>G188-H188</f>
    </nc>
    <ndxf>
      <font>
        <b/>
        <name val="Times New Roman"/>
        <scheme val="none"/>
      </font>
    </ndxf>
  </rcc>
  <rcc rId="7480" sId="2" odxf="1" dxf="1">
    <oc r="I189">
      <f>I190</f>
    </oc>
    <nc r="I189">
      <f>G189-H189</f>
    </nc>
    <ndxf>
      <font>
        <b/>
        <name val="Times New Roman"/>
        <scheme val="none"/>
      </font>
    </ndxf>
  </rcc>
  <rcc rId="7481" sId="2" odxf="1" dxf="1">
    <oc r="I190">
      <f>G190-H190</f>
    </oc>
    <nc r="I190">
      <f>G190-H190</f>
    </nc>
    <ndxf>
      <font>
        <b/>
        <name val="Times New Roman"/>
        <scheme val="none"/>
      </font>
    </ndxf>
  </rcc>
  <rcc rId="7482" sId="2" odxf="1" dxf="1">
    <oc r="I191">
      <f>I192</f>
    </oc>
    <nc r="I191">
      <f>G191-H191</f>
    </nc>
    <ndxf>
      <font>
        <b/>
        <name val="Times New Roman"/>
        <scheme val="none"/>
      </font>
    </ndxf>
  </rcc>
  <rcc rId="7483" sId="2" odxf="1" dxf="1">
    <oc r="I192">
      <f>I193</f>
    </oc>
    <nc r="I192">
      <f>G192-H192</f>
    </nc>
    <ndxf>
      <font>
        <b/>
        <name val="Times New Roman"/>
        <scheme val="none"/>
      </font>
    </ndxf>
  </rcc>
  <rcc rId="7484" sId="2" odxf="1" dxf="1">
    <oc r="I193">
      <f>G193-H193</f>
    </oc>
    <nc r="I193">
      <f>G193-H193</f>
    </nc>
    <ndxf>
      <font>
        <b/>
        <name val="Times New Roman"/>
        <scheme val="none"/>
      </font>
    </ndxf>
  </rcc>
  <rcc rId="7485" sId="2" odxf="1" dxf="1">
    <oc r="I194">
      <f>I195+I209+I222+I235</f>
    </oc>
    <nc r="I194">
      <f>G194-H194</f>
    </nc>
    <ndxf>
      <font>
        <b/>
        <name val="Times New Roman"/>
        <scheme val="none"/>
      </font>
    </ndxf>
  </rcc>
  <rcc rId="7486" sId="2" odxf="1" dxf="1">
    <oc r="I195">
      <f>I196+I202+I199</f>
    </oc>
    <nc r="I195">
      <f>G195-H195</f>
    </nc>
    <ndxf>
      <font>
        <b/>
        <name val="Times New Roman"/>
        <scheme val="none"/>
      </font>
    </ndxf>
  </rcc>
  <rcc rId="7487" sId="2" odxf="1" dxf="1">
    <oc r="I196">
      <f>I197</f>
    </oc>
    <nc r="I196">
      <f>G196-H196</f>
    </nc>
    <ndxf>
      <font>
        <b/>
        <name val="Times New Roman"/>
        <scheme val="none"/>
      </font>
    </ndxf>
  </rcc>
  <rcc rId="7488" sId="2" odxf="1" dxf="1">
    <oc r="I197">
      <f>I198</f>
    </oc>
    <nc r="I197">
      <f>G197-H197</f>
    </nc>
    <ndxf>
      <font>
        <b/>
        <name val="Times New Roman"/>
        <scheme val="none"/>
      </font>
    </ndxf>
  </rcc>
  <rcc rId="7489" sId="2" odxf="1" dxf="1">
    <oc r="I198">
      <f>G198-H198</f>
    </oc>
    <nc r="I198">
      <f>G198-H198</f>
    </nc>
    <ndxf>
      <font>
        <b/>
        <name val="Times New Roman"/>
        <scheme val="none"/>
      </font>
    </ndxf>
  </rcc>
  <rcc rId="7490" sId="2" odxf="1" dxf="1">
    <oc r="I199">
      <f>I200</f>
    </oc>
    <nc r="I199">
      <f>G199-H199</f>
    </nc>
    <ndxf>
      <font>
        <b/>
        <name val="Times New Roman"/>
        <scheme val="none"/>
      </font>
    </ndxf>
  </rcc>
  <rcc rId="7491" sId="2" odxf="1" dxf="1">
    <oc r="I200">
      <f>I201</f>
    </oc>
    <nc r="I200">
      <f>G200-H200</f>
    </nc>
    <ndxf>
      <font>
        <b/>
        <name val="Times New Roman"/>
        <scheme val="none"/>
      </font>
    </ndxf>
  </rcc>
  <rcc rId="7492" sId="2" odxf="1" dxf="1">
    <oc r="I201">
      <f>G201-H201</f>
    </oc>
    <nc r="I201">
      <f>G201-H201</f>
    </nc>
    <ndxf>
      <font>
        <b/>
        <name val="Times New Roman"/>
        <scheme val="none"/>
      </font>
    </ndxf>
  </rcc>
  <rcc rId="7493" sId="2" odxf="1" dxf="1">
    <oc r="I202">
      <f>I203+I207+I205</f>
    </oc>
    <nc r="I202">
      <f>G202-H202</f>
    </nc>
    <ndxf>
      <font>
        <b/>
        <name val="Times New Roman"/>
        <scheme val="none"/>
      </font>
    </ndxf>
  </rcc>
  <rcc rId="7494" sId="2" odxf="1" dxf="1">
    <oc r="I203">
      <f>I204</f>
    </oc>
    <nc r="I203">
      <f>G203-H203</f>
    </nc>
    <ndxf>
      <font>
        <b/>
        <name val="Times New Roman"/>
        <scheme val="none"/>
      </font>
    </ndxf>
  </rcc>
  <rcc rId="7495" sId="2" odxf="1" dxf="1">
    <oc r="I204">
      <f>G204-H204</f>
    </oc>
    <nc r="I204">
      <f>G204-H204</f>
    </nc>
    <ndxf>
      <font>
        <b/>
        <name val="Times New Roman"/>
        <scheme val="none"/>
      </font>
    </ndxf>
  </rcc>
  <rcc rId="7496" sId="2" odxf="1" dxf="1">
    <oc r="I205">
      <f>I206</f>
    </oc>
    <nc r="I205">
      <f>G205-H205</f>
    </nc>
    <ndxf>
      <font>
        <b/>
        <name val="Times New Roman"/>
        <scheme val="none"/>
      </font>
    </ndxf>
  </rcc>
  <rcc rId="7497" sId="2" odxf="1" dxf="1">
    <oc r="I206">
      <f>G206-H206</f>
    </oc>
    <nc r="I206">
      <f>G206-H206</f>
    </nc>
    <ndxf>
      <font>
        <b/>
        <name val="Times New Roman"/>
        <scheme val="none"/>
      </font>
    </ndxf>
  </rcc>
  <rcc rId="7498" sId="2" odxf="1" dxf="1">
    <oc r="I207">
      <f>I208</f>
    </oc>
    <nc r="I207">
      <f>G207-H207</f>
    </nc>
    <ndxf>
      <font>
        <b/>
        <name val="Times New Roman"/>
        <scheme val="none"/>
      </font>
    </ndxf>
  </rcc>
  <rcc rId="7499" sId="2" odxf="1" dxf="1">
    <oc r="I208">
      <f>G208-H208</f>
    </oc>
    <nc r="I208">
      <f>G208-H208</f>
    </nc>
    <ndxf>
      <font>
        <b/>
        <name val="Times New Roman"/>
        <scheme val="none"/>
      </font>
    </ndxf>
  </rcc>
  <rcc rId="7500" sId="2" odxf="1" dxf="1">
    <oc r="I209">
      <f>I210+I214</f>
    </oc>
    <nc r="I209">
      <f>G209-H209</f>
    </nc>
    <ndxf>
      <font>
        <b/>
        <name val="Times New Roman"/>
        <scheme val="none"/>
      </font>
    </ndxf>
  </rcc>
  <rcc rId="7501" sId="2" odxf="1" dxf="1">
    <oc r="I210">
      <f>I211</f>
    </oc>
    <nc r="I210">
      <f>G210-H210</f>
    </nc>
    <ndxf>
      <font>
        <b/>
        <name val="Times New Roman"/>
        <scheme val="none"/>
      </font>
    </ndxf>
  </rcc>
  <rcc rId="7502" sId="2" odxf="1" dxf="1">
    <oc r="I211">
      <f>I212+I213</f>
    </oc>
    <nc r="I211">
      <f>G211-H211</f>
    </nc>
    <ndxf>
      <font>
        <b/>
        <name val="Times New Roman"/>
        <scheme val="none"/>
      </font>
    </ndxf>
  </rcc>
  <rcc rId="7503" sId="2" odxf="1" dxf="1">
    <oc r="I212">
      <f>G212-H212</f>
    </oc>
    <nc r="I212">
      <f>G212-H212</f>
    </nc>
    <ndxf>
      <font>
        <b/>
        <name val="Times New Roman"/>
        <scheme val="none"/>
      </font>
    </ndxf>
  </rcc>
  <rcc rId="7504" sId="2" odxf="1" dxf="1">
    <oc r="I213">
      <f>G213-H213</f>
    </oc>
    <nc r="I213">
      <f>G213-H213</f>
    </nc>
    <ndxf>
      <font>
        <b/>
        <name val="Times New Roman"/>
        <scheme val="none"/>
      </font>
    </ndxf>
  </rcc>
  <rcc rId="7505" sId="2" odxf="1" dxf="1">
    <oc r="I214">
      <f>I215+I218+I220</f>
    </oc>
    <nc r="I214">
      <f>G214-H214</f>
    </nc>
    <ndxf>
      <font>
        <b/>
        <name val="Times New Roman"/>
        <scheme val="none"/>
      </font>
    </ndxf>
  </rcc>
  <rcc rId="7506" sId="2" odxf="1" dxf="1">
    <oc r="I215">
      <f>I216</f>
    </oc>
    <nc r="I215">
      <f>G215-H215</f>
    </nc>
    <ndxf>
      <font>
        <b/>
        <name val="Times New Roman"/>
        <scheme val="none"/>
      </font>
    </ndxf>
  </rcc>
  <rcc rId="7507" sId="2" odxf="1" dxf="1">
    <oc r="I216">
      <f>G216-H216</f>
    </oc>
    <nc r="I216">
      <f>G216-H216</f>
    </nc>
    <ndxf>
      <font>
        <b/>
        <name val="Times New Roman"/>
        <scheme val="none"/>
      </font>
    </ndxf>
  </rcc>
  <rcc rId="7508" sId="2" odxf="1" dxf="1">
    <oc r="I217">
      <f>G217-H217</f>
    </oc>
    <nc r="I217">
      <f>G217-H217</f>
    </nc>
    <ndxf>
      <font>
        <b/>
        <name val="Times New Roman"/>
        <scheme val="none"/>
      </font>
    </ndxf>
  </rcc>
  <rcc rId="7509" sId="2" odxf="1" dxf="1">
    <oc r="I218">
      <f>I219</f>
    </oc>
    <nc r="I218">
      <f>G218-H218</f>
    </nc>
    <ndxf>
      <font>
        <b/>
        <name val="Times New Roman"/>
        <scheme val="none"/>
      </font>
    </ndxf>
  </rcc>
  <rcc rId="7510" sId="2" odxf="1" dxf="1">
    <oc r="I219">
      <f>G219-H219</f>
    </oc>
    <nc r="I219">
      <f>G219-H219</f>
    </nc>
    <ndxf>
      <font>
        <b/>
        <name val="Times New Roman"/>
        <scheme val="none"/>
      </font>
    </ndxf>
  </rcc>
  <rcc rId="7511" sId="2" odxf="1" dxf="1">
    <oc r="I220">
      <f>I221</f>
    </oc>
    <nc r="I220">
      <f>G220-H220</f>
    </nc>
    <ndxf>
      <font>
        <b/>
        <name val="Times New Roman"/>
        <scheme val="none"/>
      </font>
    </ndxf>
  </rcc>
  <rcc rId="7512" sId="2" odxf="1" dxf="1">
    <oc r="I221">
      <f>G221-H221</f>
    </oc>
    <nc r="I221">
      <f>G221-H221</f>
    </nc>
    <ndxf>
      <font>
        <b/>
        <name val="Times New Roman"/>
        <scheme val="none"/>
      </font>
    </ndxf>
  </rcc>
  <rcc rId="7513" sId="2" odxf="1" dxf="1">
    <oc r="I222">
      <f>I223+I227+I230</f>
    </oc>
    <nc r="I222">
      <f>G222-H222</f>
    </nc>
    <ndxf>
      <font>
        <b/>
        <name val="Times New Roman"/>
        <scheme val="none"/>
      </font>
    </ndxf>
  </rcc>
  <rcc rId="7514" sId="2" odxf="1" dxf="1">
    <oc r="I223">
      <f>I224</f>
    </oc>
    <nc r="I223">
      <f>G223-H223</f>
    </nc>
    <ndxf>
      <font>
        <b/>
        <name val="Times New Roman"/>
        <scheme val="none"/>
      </font>
    </ndxf>
  </rcc>
  <rcc rId="7515" sId="2" odxf="1" dxf="1">
    <oc r="I224">
      <f>SUM(I225:I226)</f>
    </oc>
    <nc r="I224">
      <f>G224-H224</f>
    </nc>
    <ndxf>
      <font>
        <b/>
        <name val="Times New Roman"/>
        <scheme val="none"/>
      </font>
    </ndxf>
  </rcc>
  <rcc rId="7516" sId="2" odxf="1" dxf="1">
    <oc r="I225">
      <f>G225-H225</f>
    </oc>
    <nc r="I225">
      <f>G225-H225</f>
    </nc>
    <ndxf>
      <font>
        <b/>
        <name val="Times New Roman"/>
        <scheme val="none"/>
      </font>
    </ndxf>
  </rcc>
  <rcc rId="7517" sId="2" odxf="1" dxf="1">
    <oc r="I226">
      <f>G226-H226</f>
    </oc>
    <nc r="I226">
      <f>G226-H226</f>
    </nc>
    <ndxf>
      <font>
        <b/>
        <name val="Times New Roman"/>
        <scheme val="none"/>
      </font>
    </ndxf>
  </rcc>
  <rcc rId="7518" sId="2" odxf="1" dxf="1">
    <oc r="I227">
      <f>I228</f>
    </oc>
    <nc r="I227">
      <f>G227-H227</f>
    </nc>
    <ndxf>
      <font>
        <b/>
        <name val="Times New Roman"/>
        <scheme val="none"/>
      </font>
    </ndxf>
  </rcc>
  <rcc rId="7519" sId="2" odxf="1" dxf="1">
    <oc r="I228">
      <f>I229</f>
    </oc>
    <nc r="I228">
      <f>G228-H228</f>
    </nc>
    <ndxf>
      <font>
        <b/>
        <name val="Times New Roman"/>
        <scheme val="none"/>
      </font>
    </ndxf>
  </rcc>
  <rcc rId="7520" sId="2" odxf="1" dxf="1">
    <oc r="I229">
      <f>G229-H229</f>
    </oc>
    <nc r="I229">
      <f>G229-H229</f>
    </nc>
    <ndxf>
      <font>
        <b/>
        <name val="Times New Roman"/>
        <scheme val="none"/>
      </font>
    </ndxf>
  </rcc>
  <rcc rId="7521" sId="2" odxf="1" dxf="1">
    <oc r="I230">
      <f>I231+I233</f>
    </oc>
    <nc r="I230">
      <f>G230-H230</f>
    </nc>
    <ndxf>
      <font>
        <b/>
        <name val="Times New Roman"/>
        <scheme val="none"/>
      </font>
    </ndxf>
  </rcc>
  <rcc rId="7522" sId="2" odxf="1" dxf="1">
    <oc r="I231">
      <f>I232</f>
    </oc>
    <nc r="I231">
      <f>G231-H231</f>
    </nc>
    <ndxf>
      <font>
        <b/>
        <name val="Times New Roman"/>
        <scheme val="none"/>
      </font>
    </ndxf>
  </rcc>
  <rcc rId="7523" sId="2" odxf="1" dxf="1">
    <oc r="I232">
      <f>G232-H232</f>
    </oc>
    <nc r="I232">
      <f>G232-H232</f>
    </nc>
    <ndxf>
      <font>
        <b/>
        <name val="Times New Roman"/>
        <scheme val="none"/>
      </font>
    </ndxf>
  </rcc>
  <rcc rId="7524" sId="2" odxf="1" dxf="1">
    <oc r="I233">
      <f>I234</f>
    </oc>
    <nc r="I233">
      <f>G233-H233</f>
    </nc>
    <ndxf>
      <font>
        <b/>
        <name val="Times New Roman"/>
        <scheme val="none"/>
      </font>
    </ndxf>
  </rcc>
  <rcc rId="7525" sId="2" odxf="1" dxf="1">
    <oc r="I234">
      <f>G234-H234</f>
    </oc>
    <nc r="I234">
      <f>G234-H234</f>
    </nc>
    <ndxf>
      <font>
        <b/>
        <name val="Times New Roman"/>
        <scheme val="none"/>
      </font>
    </ndxf>
  </rcc>
  <rcc rId="7526" sId="2" odxf="1" dxf="1">
    <oc r="I235">
      <f>I236+I245+I250+I253</f>
    </oc>
    <nc r="I235">
      <f>G235-H235</f>
    </nc>
    <ndxf>
      <font>
        <b/>
        <name val="Times New Roman"/>
        <scheme val="none"/>
      </font>
    </ndxf>
  </rcc>
  <rcc rId="7527" sId="2" odxf="1" dxf="1">
    <oc r="I236">
      <f>I241+I237</f>
    </oc>
    <nc r="I236">
      <f>G236-H236</f>
    </nc>
    <ndxf>
      <font>
        <b/>
        <name val="Times New Roman"/>
        <scheme val="none"/>
      </font>
    </ndxf>
  </rcc>
  <rcc rId="7528" sId="2" odxf="1" dxf="1">
    <oc r="I237">
      <f>SUM(I238:I240)</f>
    </oc>
    <nc r="I237">
      <f>G237-H237</f>
    </nc>
    <ndxf>
      <font>
        <b/>
        <name val="Times New Roman"/>
        <scheme val="none"/>
      </font>
    </ndxf>
  </rcc>
  <rcc rId="7529" sId="2" odxf="1" dxf="1">
    <oc r="I238">
      <f>G238-H238</f>
    </oc>
    <nc r="I238">
      <f>G238-H238</f>
    </nc>
    <ndxf>
      <font>
        <b/>
        <name val="Times New Roman"/>
        <scheme val="none"/>
      </font>
    </ndxf>
  </rcc>
  <rcc rId="7530" sId="2" odxf="1" dxf="1">
    <oc r="I239">
      <f>G239-H239</f>
    </oc>
    <nc r="I239">
      <f>G239-H239</f>
    </nc>
    <ndxf>
      <font>
        <b/>
        <name val="Times New Roman"/>
        <scheme val="none"/>
      </font>
    </ndxf>
  </rcc>
  <rcc rId="7531" sId="2" odxf="1" dxf="1">
    <oc r="I240">
      <f>G240-H240</f>
    </oc>
    <nc r="I240">
      <f>G240-H240</f>
    </nc>
    <ndxf>
      <font>
        <b/>
        <name val="Times New Roman"/>
        <scheme val="none"/>
      </font>
    </ndxf>
  </rcc>
  <rcc rId="7532" sId="2" odxf="1" dxf="1">
    <oc r="I241">
      <f>SUM(I242:I244)</f>
    </oc>
    <nc r="I241">
      <f>G241-H241</f>
    </nc>
    <ndxf>
      <font>
        <b/>
        <name val="Times New Roman"/>
        <scheme val="none"/>
      </font>
    </ndxf>
  </rcc>
  <rcc rId="7533" sId="2" odxf="1" dxf="1">
    <oc r="I242">
      <f>G242-H242</f>
    </oc>
    <nc r="I242">
      <f>G242-H242</f>
    </nc>
    <ndxf>
      <font>
        <b/>
        <name val="Times New Roman"/>
        <scheme val="none"/>
      </font>
    </ndxf>
  </rcc>
  <rcc rId="7534" sId="2" odxf="1" dxf="1">
    <oc r="I243">
      <f>G243-H243</f>
    </oc>
    <nc r="I243">
      <f>G243-H243</f>
    </nc>
    <ndxf>
      <font>
        <b/>
        <name val="Times New Roman"/>
        <scheme val="none"/>
      </font>
    </ndxf>
  </rcc>
  <rcc rId="7535" sId="2" odxf="1" dxf="1">
    <oc r="I244">
      <f>G244-H244</f>
    </oc>
    <nc r="I244">
      <f>G244-H244</f>
    </nc>
    <ndxf>
      <font>
        <b/>
        <name val="Times New Roman"/>
        <scheme val="none"/>
      </font>
    </ndxf>
  </rcc>
  <rcc rId="7536" sId="2" odxf="1" dxf="1">
    <oc r="I245">
      <f>I246</f>
    </oc>
    <nc r="I245">
      <f>G245-H245</f>
    </nc>
    <ndxf>
      <font>
        <b/>
        <name val="Times New Roman"/>
        <scheme val="none"/>
      </font>
    </ndxf>
  </rcc>
  <rcc rId="7537" sId="2" odxf="1" dxf="1">
    <oc r="I246">
      <f>I248+I249+I247</f>
    </oc>
    <nc r="I246">
      <f>G246-H246</f>
    </nc>
    <ndxf>
      <font>
        <b/>
        <name val="Times New Roman"/>
        <scheme val="none"/>
      </font>
    </ndxf>
  </rcc>
  <rcc rId="7538" sId="2" odxf="1" dxf="1">
    <oc r="I247">
      <f>G247-H247</f>
    </oc>
    <nc r="I247">
      <f>G247-H247</f>
    </nc>
    <ndxf>
      <font>
        <b/>
        <name val="Times New Roman"/>
        <scheme val="none"/>
      </font>
    </ndxf>
  </rcc>
  <rcc rId="7539" sId="2" odxf="1" dxf="1">
    <oc r="I248">
      <f>G248-H248</f>
    </oc>
    <nc r="I248">
      <f>G248-H248</f>
    </nc>
    <ndxf>
      <font>
        <b/>
        <name val="Times New Roman"/>
        <scheme val="none"/>
      </font>
    </ndxf>
  </rcc>
  <rcc rId="7540" sId="2" odxf="1" dxf="1">
    <oc r="I249">
      <f>G249-H249</f>
    </oc>
    <nc r="I249">
      <f>G249-H249</f>
    </nc>
    <ndxf>
      <font>
        <b/>
        <name val="Times New Roman"/>
        <scheme val="none"/>
      </font>
    </ndxf>
  </rcc>
  <rcc rId="7541" sId="2" odxf="1" dxf="1">
    <oc r="I250">
      <f>I251</f>
    </oc>
    <nc r="I250">
      <f>G250-H250</f>
    </nc>
    <ndxf>
      <font>
        <b/>
        <name val="Times New Roman"/>
        <scheme val="none"/>
      </font>
    </ndxf>
  </rcc>
  <rcc rId="7542" sId="2" odxf="1" dxf="1">
    <oc r="I251">
      <f>I252</f>
    </oc>
    <nc r="I251">
      <f>G251-H251</f>
    </nc>
    <ndxf>
      <font>
        <b/>
        <name val="Times New Roman"/>
        <scheme val="none"/>
      </font>
    </ndxf>
  </rcc>
  <rcc rId="7543" sId="2" odxf="1" dxf="1">
    <oc r="I252">
      <f>G252-H252</f>
    </oc>
    <nc r="I252">
      <f>G252-H252</f>
    </nc>
    <ndxf>
      <font>
        <b/>
        <name val="Times New Roman"/>
        <scheme val="none"/>
      </font>
    </ndxf>
  </rcc>
  <rcc rId="7544" sId="2" odxf="1" dxf="1">
    <oc r="I253">
      <f>I254+I256</f>
    </oc>
    <nc r="I253">
      <f>G253-H253</f>
    </nc>
    <ndxf>
      <font>
        <b/>
        <name val="Times New Roman"/>
        <scheme val="none"/>
      </font>
    </ndxf>
  </rcc>
  <rcc rId="7545" sId="2" odxf="1" dxf="1">
    <oc r="I254">
      <f>I255</f>
    </oc>
    <nc r="I254">
      <f>G254-H254</f>
    </nc>
    <ndxf>
      <font>
        <b/>
        <name val="Times New Roman"/>
        <scheme val="none"/>
      </font>
    </ndxf>
  </rcc>
  <rcc rId="7546" sId="2" odxf="1" dxf="1">
    <oc r="I255">
      <f>G255-H255</f>
    </oc>
    <nc r="I255">
      <f>G255-H255</f>
    </nc>
    <ndxf>
      <font>
        <b/>
        <name val="Times New Roman"/>
        <scheme val="none"/>
      </font>
    </ndxf>
  </rcc>
  <rcc rId="7547" sId="2" odxf="1" dxf="1">
    <oc r="I256">
      <f>I258</f>
    </oc>
    <nc r="I256">
      <f>G256-H256</f>
    </nc>
    <ndxf>
      <font>
        <b/>
        <name val="Times New Roman"/>
        <scheme val="none"/>
      </font>
    </ndxf>
  </rcc>
  <rcc rId="7548" sId="2" odxf="1" dxf="1">
    <oc r="I257">
      <v>0</v>
    </oc>
    <nc r="I257">
      <f>G257-H257</f>
    </nc>
    <ndxf>
      <font>
        <b/>
        <name val="Times New Roman"/>
        <scheme val="none"/>
      </font>
    </ndxf>
  </rcc>
  <rcc rId="7549" sId="2" odxf="1" dxf="1">
    <oc r="I258">
      <f>G258-H258</f>
    </oc>
    <nc r="I258">
      <f>G258-H258</f>
    </nc>
    <ndxf>
      <font>
        <b/>
        <name val="Times New Roman"/>
        <scheme val="none"/>
      </font>
    </ndxf>
  </rcc>
  <rcc rId="7550" sId="2" odxf="1" dxf="1">
    <oc r="I259">
      <f>I260+I264+I272</f>
    </oc>
    <nc r="I259">
      <f>G259-H259</f>
    </nc>
    <ndxf>
      <font>
        <b/>
        <name val="Times New Roman"/>
        <scheme val="none"/>
      </font>
    </ndxf>
  </rcc>
  <rcc rId="7551" sId="2" odxf="1" dxf="1">
    <oc r="I260">
      <f>I261</f>
    </oc>
    <nc r="I260">
      <f>G260-H260</f>
    </nc>
    <ndxf>
      <font>
        <b/>
        <name val="Times New Roman"/>
        <scheme val="none"/>
      </font>
    </ndxf>
  </rcc>
  <rcc rId="7552" sId="2" odxf="1" dxf="1">
    <oc r="I261">
      <f>I262</f>
    </oc>
    <nc r="I261">
      <f>G261-H261</f>
    </nc>
    <ndxf>
      <font>
        <b/>
        <name val="Times New Roman"/>
        <scheme val="none"/>
      </font>
    </ndxf>
  </rcc>
  <rcc rId="7553" sId="2" odxf="1" dxf="1">
    <oc r="I262">
      <f>I263</f>
    </oc>
    <nc r="I262">
      <f>G262-H262</f>
    </nc>
    <ndxf>
      <font>
        <b/>
        <name val="Times New Roman"/>
        <scheme val="none"/>
      </font>
    </ndxf>
  </rcc>
  <rcc rId="7554" sId="2" odxf="1" dxf="1">
    <oc r="I263">
      <f>G263-H263</f>
    </oc>
    <nc r="I263">
      <f>G263-H263</f>
    </nc>
    <ndxf>
      <font>
        <b/>
        <name val="Times New Roman"/>
        <scheme val="none"/>
      </font>
    </ndxf>
  </rcc>
  <rcc rId="7555" sId="2" odxf="1" dxf="1">
    <oc r="I264">
      <f>I265+I269</f>
    </oc>
    <nc r="I264">
      <f>G264-H264</f>
    </nc>
    <ndxf>
      <font>
        <b/>
        <name val="Times New Roman"/>
        <scheme val="none"/>
      </font>
    </ndxf>
  </rcc>
  <rcc rId="7556" sId="2" odxf="1" dxf="1">
    <oc r="I265">
      <f>I266</f>
    </oc>
    <nc r="I265">
      <f>G265-H265</f>
    </nc>
    <ndxf>
      <font>
        <b/>
        <name val="Times New Roman"/>
        <scheme val="none"/>
      </font>
    </ndxf>
  </rcc>
  <rcc rId="7557" sId="2" odxf="1" dxf="1">
    <oc r="I266">
      <f>I267+I268</f>
    </oc>
    <nc r="I266">
      <f>G266-H266</f>
    </nc>
    <ndxf>
      <font>
        <b/>
        <name val="Times New Roman"/>
        <scheme val="none"/>
      </font>
    </ndxf>
  </rcc>
  <rcc rId="7558" sId="2" odxf="1" dxf="1">
    <oc r="I267">
      <f>G267-H267</f>
    </oc>
    <nc r="I267">
      <f>G267-H267</f>
    </nc>
    <ndxf>
      <font>
        <b/>
        <name val="Times New Roman"/>
        <scheme val="none"/>
      </font>
    </ndxf>
  </rcc>
  <rcc rId="7559" sId="2" odxf="1" dxf="1">
    <oc r="I268">
      <f>G268-H268</f>
    </oc>
    <nc r="I268">
      <f>G268-H268</f>
    </nc>
    <ndxf>
      <font>
        <b/>
        <name val="Times New Roman"/>
        <scheme val="none"/>
      </font>
    </ndxf>
  </rcc>
  <rcc rId="7560" sId="2" odxf="1" dxf="1">
    <oc r="I269">
      <f>I270</f>
    </oc>
    <nc r="I269">
      <f>G269-H269</f>
    </nc>
    <ndxf>
      <font>
        <b/>
        <name val="Times New Roman"/>
        <scheme val="none"/>
      </font>
    </ndxf>
  </rcc>
  <rcc rId="7561" sId="2" odxf="1" dxf="1">
    <oc r="I270">
      <f>I271</f>
    </oc>
    <nc r="I270">
      <f>G270-H270</f>
    </nc>
    <ndxf>
      <font>
        <b/>
        <name val="Times New Roman"/>
        <scheme val="none"/>
      </font>
    </ndxf>
  </rcc>
  <rcc rId="7562" sId="2" odxf="1" dxf="1">
    <oc r="I271">
      <f>G271-H271</f>
    </oc>
    <nc r="I271">
      <f>G271-H271</f>
    </nc>
    <ndxf>
      <font>
        <b/>
        <name val="Times New Roman"/>
        <scheme val="none"/>
      </font>
    </ndxf>
  </rcc>
  <rcc rId="7563" sId="2" odxf="1" dxf="1">
    <oc r="I272">
      <f>I273+I278+I281</f>
    </oc>
    <nc r="I272">
      <f>G272-H272</f>
    </nc>
    <ndxf>
      <font>
        <b/>
        <name val="Times New Roman"/>
        <scheme val="none"/>
      </font>
    </ndxf>
  </rcc>
  <rcc rId="7564" sId="2" odxf="1" dxf="1">
    <oc r="I273">
      <f>I274</f>
    </oc>
    <nc r="I273">
      <f>G273-H273</f>
    </nc>
    <ndxf>
      <font>
        <b/>
        <name val="Times New Roman"/>
        <scheme val="none"/>
      </font>
    </ndxf>
  </rcc>
  <rcc rId="7565" sId="2" odxf="1" dxf="1">
    <oc r="I274">
      <f>I275+I276+I277</f>
    </oc>
    <nc r="I274">
      <f>G274-H274</f>
    </nc>
    <ndxf>
      <font>
        <b/>
        <name val="Times New Roman"/>
        <scheme val="none"/>
      </font>
    </ndxf>
  </rcc>
  <rcc rId="7566" sId="2" odxf="1" dxf="1">
    <oc r="I275">
      <f>G275-H275</f>
    </oc>
    <nc r="I275">
      <f>G275-H275</f>
    </nc>
    <ndxf>
      <font>
        <b/>
        <name val="Times New Roman"/>
        <scheme val="none"/>
      </font>
    </ndxf>
  </rcc>
  <rcc rId="7567" sId="2" odxf="1" dxf="1">
    <oc r="I276">
      <f>G276-H276</f>
    </oc>
    <nc r="I276">
      <f>G276-H276</f>
    </nc>
    <ndxf>
      <font>
        <b/>
        <name val="Times New Roman"/>
        <scheme val="none"/>
      </font>
    </ndxf>
  </rcc>
  <rcc rId="7568" sId="2" odxf="1" dxf="1">
    <oc r="I277">
      <f>G277-H277</f>
    </oc>
    <nc r="I277">
      <f>G277-H277</f>
    </nc>
    <ndxf>
      <font>
        <b/>
        <name val="Times New Roman"/>
        <scheme val="none"/>
      </font>
    </ndxf>
  </rcc>
  <rcc rId="7569" sId="2" odxf="1" dxf="1">
    <oc r="I278">
      <f>I279</f>
    </oc>
    <nc r="I278">
      <f>G278-H278</f>
    </nc>
    <ndxf>
      <font>
        <b/>
        <name val="Times New Roman"/>
        <scheme val="none"/>
      </font>
    </ndxf>
  </rcc>
  <rcc rId="7570" sId="2" odxf="1" dxf="1">
    <oc r="I279">
      <f>I280</f>
    </oc>
    <nc r="I279">
      <f>G279-H279</f>
    </nc>
    <ndxf>
      <font>
        <b/>
        <name val="Times New Roman"/>
        <scheme val="none"/>
      </font>
    </ndxf>
  </rcc>
  <rcc rId="7571" sId="2" odxf="1" dxf="1">
    <oc r="I280">
      <f>G280-H280</f>
    </oc>
    <nc r="I280">
      <f>G280-H280</f>
    </nc>
    <ndxf>
      <font>
        <b/>
        <name val="Times New Roman"/>
        <scheme val="none"/>
      </font>
    </ndxf>
  </rcc>
  <rcc rId="7572" sId="2" odxf="1" dxf="1">
    <oc r="I281">
      <f>I282</f>
    </oc>
    <nc r="I281">
      <f>G281-H281</f>
    </nc>
    <ndxf>
      <font>
        <b/>
        <name val="Times New Roman"/>
        <scheme val="none"/>
      </font>
    </ndxf>
  </rcc>
  <rcc rId="7573" sId="2" odxf="1" dxf="1">
    <oc r="I282">
      <f>I283</f>
    </oc>
    <nc r="I282">
      <f>G282-H282</f>
    </nc>
    <ndxf>
      <font>
        <b/>
        <name val="Times New Roman"/>
        <scheme val="none"/>
      </font>
    </ndxf>
  </rcc>
  <rcc rId="7574" sId="2" odxf="1" dxf="1">
    <oc r="I283">
      <f>G283-H283</f>
    </oc>
    <nc r="I283">
      <f>G283-H283</f>
    </nc>
    <ndxf>
      <font>
        <b/>
        <name val="Times New Roman"/>
        <scheme val="none"/>
      </font>
    </ndxf>
  </rcc>
  <rcc rId="7575" sId="2" odxf="1" dxf="1">
    <oc r="I284">
      <f>I285+I296+I307+I327+I331+I350</f>
    </oc>
    <nc r="I284">
      <f>G284-H284</f>
    </nc>
    <ndxf>
      <font>
        <b/>
        <name val="Times New Roman"/>
        <scheme val="none"/>
      </font>
    </ndxf>
  </rcc>
  <rcc rId="7576" sId="2" odxf="1" dxf="1">
    <oc r="I285">
      <f>I286+I289</f>
    </oc>
    <nc r="I285">
      <f>G285-H285</f>
    </nc>
    <ndxf>
      <font>
        <b/>
        <name val="Times New Roman"/>
        <scheme val="none"/>
      </font>
    </ndxf>
  </rcc>
  <rcc rId="7577" sId="2" odxf="1" dxf="1">
    <oc r="I286">
      <f>I287</f>
    </oc>
    <nc r="I286">
      <f>G286-H286</f>
    </nc>
    <ndxf>
      <font>
        <b/>
        <name val="Times New Roman"/>
        <scheme val="none"/>
      </font>
    </ndxf>
  </rcc>
  <rcc rId="7578" sId="2" odxf="1" dxf="1">
    <oc r="I287">
      <f>I288</f>
    </oc>
    <nc r="I287">
      <f>G287-H287</f>
    </nc>
    <ndxf>
      <font>
        <b/>
        <name val="Times New Roman"/>
        <scheme val="none"/>
      </font>
    </ndxf>
  </rcc>
  <rcc rId="7579" sId="2" odxf="1" dxf="1">
    <oc r="I288">
      <f>G288-H288</f>
    </oc>
    <nc r="I288">
      <f>G288-H288</f>
    </nc>
    <ndxf>
      <font>
        <b/>
        <name val="Times New Roman"/>
        <scheme val="none"/>
      </font>
    </ndxf>
  </rcc>
  <rcc rId="7580" sId="2" odxf="1" dxf="1">
    <oc r="I289">
      <f>I290+I293</f>
    </oc>
    <nc r="I289">
      <f>G289-H289</f>
    </nc>
    <ndxf>
      <font>
        <b/>
        <name val="Times New Roman"/>
        <scheme val="none"/>
      </font>
    </ndxf>
  </rcc>
  <rcc rId="7581" sId="2" odxf="1" dxf="1">
    <oc r="I290">
      <f>I291+I292</f>
    </oc>
    <nc r="I290">
      <f>G290-H290</f>
    </nc>
    <ndxf>
      <font>
        <b/>
        <name val="Times New Roman"/>
        <scheme val="none"/>
      </font>
    </ndxf>
  </rcc>
  <rcc rId="7582" sId="2" odxf="1" dxf="1">
    <oc r="I291">
      <f>G291-H291</f>
    </oc>
    <nc r="I291">
      <f>G291-H291</f>
    </nc>
    <ndxf>
      <font>
        <b/>
        <name val="Times New Roman"/>
        <scheme val="none"/>
      </font>
    </ndxf>
  </rcc>
  <rcc rId="7583" sId="2" odxf="1" dxf="1">
    <oc r="I292">
      <f>G292-H292</f>
    </oc>
    <nc r="I292">
      <f>G292-H292</f>
    </nc>
    <ndxf>
      <font>
        <b/>
        <name val="Times New Roman"/>
        <scheme val="none"/>
      </font>
    </ndxf>
  </rcc>
  <rcc rId="7584" sId="2" odxf="1" dxf="1">
    <oc r="I293">
      <f>I294+I295</f>
    </oc>
    <nc r="I293">
      <f>G293-H293</f>
    </nc>
    <ndxf>
      <font>
        <b/>
        <name val="Times New Roman"/>
        <scheme val="none"/>
      </font>
    </ndxf>
  </rcc>
  <rcc rId="7585" sId="2" odxf="1" dxf="1">
    <oc r="I294">
      <f>G294-H294</f>
    </oc>
    <nc r="I294">
      <f>G294-H294</f>
    </nc>
    <ndxf>
      <font>
        <b/>
        <name val="Times New Roman"/>
        <scheme val="none"/>
      </font>
    </ndxf>
  </rcc>
  <rcc rId="7586" sId="2" odxf="1" dxf="1">
    <oc r="I295">
      <f>G295-H295</f>
    </oc>
    <nc r="I295">
      <f>G295-H295</f>
    </nc>
    <ndxf>
      <font>
        <b/>
        <name val="Times New Roman"/>
        <scheme val="none"/>
      </font>
    </ndxf>
  </rcc>
  <rcc rId="7587" sId="2" odxf="1" dxf="1">
    <oc r="I296">
      <f>I297+I300</f>
    </oc>
    <nc r="I296">
      <f>G296-H296</f>
    </nc>
    <ndxf>
      <font>
        <b/>
        <name val="Times New Roman"/>
        <scheme val="none"/>
      </font>
    </ndxf>
  </rcc>
  <rcc rId="7588" sId="2" odxf="1" dxf="1">
    <oc r="I297">
      <f>I298</f>
    </oc>
    <nc r="I297">
      <f>G297-H297</f>
    </nc>
    <ndxf>
      <font>
        <b/>
        <name val="Times New Roman"/>
        <scheme val="none"/>
      </font>
    </ndxf>
  </rcc>
  <rcc rId="7589" sId="2" odxf="1" dxf="1">
    <oc r="I298">
      <f>I299</f>
    </oc>
    <nc r="I298">
      <f>G298-H298</f>
    </nc>
    <ndxf>
      <font>
        <b/>
        <name val="Times New Roman"/>
        <scheme val="none"/>
      </font>
    </ndxf>
  </rcc>
  <rcc rId="7590" sId="2" odxf="1" dxf="1">
    <oc r="I299">
      <f>G299-H299</f>
    </oc>
    <nc r="I299">
      <f>G299-H299</f>
    </nc>
    <ndxf>
      <font>
        <b/>
        <name val="Times New Roman"/>
        <scheme val="none"/>
      </font>
    </ndxf>
  </rcc>
  <rcc rId="7591" sId="2" odxf="1" dxf="1">
    <oc r="I300">
      <f>I301+I304</f>
    </oc>
    <nc r="I300">
      <f>G300-H300</f>
    </nc>
    <ndxf>
      <font>
        <b/>
        <name val="Times New Roman"/>
        <scheme val="none"/>
      </font>
    </ndxf>
  </rcc>
  <rcc rId="7592" sId="2" odxf="1" dxf="1">
    <oc r="I301">
      <f>I302+I303</f>
    </oc>
    <nc r="I301">
      <f>G301-H301</f>
    </nc>
    <ndxf>
      <font>
        <b/>
        <name val="Times New Roman"/>
        <scheme val="none"/>
      </font>
    </ndxf>
  </rcc>
  <rcc rId="7593" sId="2" odxf="1" dxf="1">
    <oc r="I302">
      <f>G302-H302</f>
    </oc>
    <nc r="I302">
      <f>G302-H302</f>
    </nc>
    <ndxf>
      <font>
        <b/>
        <name val="Times New Roman"/>
        <scheme val="none"/>
      </font>
    </ndxf>
  </rcc>
  <rcc rId="7594" sId="2" odxf="1" dxf="1">
    <oc r="I303">
      <f>G303-H303</f>
    </oc>
    <nc r="I303">
      <f>G303-H303</f>
    </nc>
    <ndxf>
      <font>
        <b/>
        <name val="Times New Roman"/>
        <scheme val="none"/>
      </font>
    </ndxf>
  </rcc>
  <rcc rId="7595" sId="2" odxf="1" dxf="1">
    <oc r="I304">
      <f>I305+I306</f>
    </oc>
    <nc r="I304">
      <f>G304-H304</f>
    </nc>
    <ndxf>
      <font>
        <b/>
        <name val="Times New Roman"/>
        <scheme val="none"/>
      </font>
    </ndxf>
  </rcc>
  <rcc rId="7596" sId="2" odxf="1" dxf="1">
    <oc r="I305">
      <f>G305-H305</f>
    </oc>
    <nc r="I305">
      <f>G305-H305</f>
    </nc>
    <ndxf>
      <font>
        <b/>
        <name val="Times New Roman"/>
        <scheme val="none"/>
      </font>
    </ndxf>
  </rcc>
  <rcc rId="7597" sId="2" odxf="1" dxf="1">
    <oc r="I306">
      <f>G306-H306</f>
    </oc>
    <nc r="I306">
      <f>G306-H306</f>
    </nc>
    <ndxf>
      <font>
        <b/>
        <name val="Times New Roman"/>
        <scheme val="none"/>
      </font>
    </ndxf>
  </rcc>
  <rcc rId="7598" sId="2" odxf="1" dxf="1">
    <oc r="I307">
      <f>I308+I311+I324</f>
    </oc>
    <nc r="I307">
      <f>G307-H307</f>
    </nc>
    <ndxf>
      <font>
        <b/>
        <name val="Times New Roman"/>
        <scheme val="none"/>
      </font>
    </ndxf>
  </rcc>
  <rcc rId="7599" sId="2" odxf="1" dxf="1">
    <oc r="I308">
      <f>I309</f>
    </oc>
    <nc r="I308">
      <f>G308-H308</f>
    </nc>
    <ndxf>
      <font>
        <b/>
        <name val="Times New Roman"/>
        <scheme val="none"/>
      </font>
    </ndxf>
  </rcc>
  <rcc rId="7600" sId="2" odxf="1" dxf="1">
    <oc r="I309">
      <f>I310</f>
    </oc>
    <nc r="I309">
      <f>G309-H309</f>
    </nc>
    <ndxf>
      <font>
        <b/>
        <name val="Times New Roman"/>
        <scheme val="none"/>
      </font>
    </ndxf>
  </rcc>
  <rcc rId="7601" sId="2" odxf="1" dxf="1">
    <oc r="I310">
      <f>G310-H310</f>
    </oc>
    <nc r="I310">
      <f>G310-H310</f>
    </nc>
    <ndxf>
      <font>
        <b/>
        <name val="Times New Roman"/>
        <scheme val="none"/>
      </font>
    </ndxf>
  </rcc>
  <rcc rId="7602" sId="2" odxf="1" dxf="1">
    <oc r="I311">
      <f>I312+I317+I322</f>
    </oc>
    <nc r="I311">
      <f>G311-H311</f>
    </nc>
    <ndxf>
      <font>
        <b/>
        <name val="Times New Roman"/>
        <scheme val="none"/>
      </font>
    </ndxf>
  </rcc>
  <rcc rId="7603" sId="2" odxf="1" dxf="1">
    <oc r="I312">
      <f>I313+I314+I316+I315</f>
    </oc>
    <nc r="I312">
      <f>G312-H312</f>
    </nc>
    <ndxf>
      <font>
        <b/>
        <name val="Times New Roman"/>
        <scheme val="none"/>
      </font>
    </ndxf>
  </rcc>
  <rcc rId="7604" sId="2" odxf="1" dxf="1">
    <oc r="I313">
      <f>G313-H313</f>
    </oc>
    <nc r="I313">
      <f>G313-H313</f>
    </nc>
    <ndxf>
      <font>
        <b/>
        <name val="Times New Roman"/>
        <scheme val="none"/>
      </font>
    </ndxf>
  </rcc>
  <rcc rId="7605" sId="2" odxf="1" dxf="1">
    <oc r="I314">
      <f>G314-H314</f>
    </oc>
    <nc r="I314">
      <f>G314-H314</f>
    </nc>
    <ndxf>
      <font>
        <b/>
        <name val="Times New Roman"/>
        <scheme val="none"/>
      </font>
    </ndxf>
  </rcc>
  <rcc rId="7606" sId="2" odxf="1" dxf="1">
    <oc r="I315">
      <f>G315-H315</f>
    </oc>
    <nc r="I315">
      <f>G315-H315</f>
    </nc>
    <ndxf>
      <font>
        <b/>
        <name val="Times New Roman"/>
        <scheme val="none"/>
      </font>
    </ndxf>
  </rcc>
  <rcc rId="7607" sId="2" odxf="1" dxf="1">
    <oc r="I316">
      <f>G316-H316</f>
    </oc>
    <nc r="I316">
      <f>G316-H316</f>
    </nc>
    <ndxf>
      <font>
        <b/>
        <name val="Times New Roman"/>
        <scheme val="none"/>
      </font>
    </ndxf>
  </rcc>
  <rcc rId="7608" sId="2" odxf="1" dxf="1">
    <oc r="I317">
      <f>G317-H317</f>
    </oc>
    <nc r="I317">
      <f>G317-H317</f>
    </nc>
    <ndxf>
      <font>
        <b/>
        <name val="Times New Roman"/>
        <scheme val="none"/>
      </font>
    </ndxf>
  </rcc>
  <rcc rId="7609" sId="2" odxf="1" dxf="1">
    <oc r="I318">
      <f>G318-H318</f>
    </oc>
    <nc r="I318">
      <f>G318-H318</f>
    </nc>
    <ndxf>
      <font>
        <b/>
        <name val="Times New Roman"/>
        <scheme val="none"/>
      </font>
    </ndxf>
  </rcc>
  <rcc rId="7610" sId="2" odxf="1" dxf="1">
    <oc r="I319">
      <f>G319-H319</f>
    </oc>
    <nc r="I319">
      <f>G319-H319</f>
    </nc>
    <ndxf>
      <font>
        <b/>
        <name val="Times New Roman"/>
        <scheme val="none"/>
      </font>
    </ndxf>
  </rcc>
  <rcc rId="7611" sId="2" odxf="1" dxf="1">
    <oc r="I320">
      <f>G320-H320</f>
    </oc>
    <nc r="I320">
      <f>G320-H320</f>
    </nc>
    <ndxf>
      <font>
        <b/>
        <name val="Times New Roman"/>
        <scheme val="none"/>
      </font>
    </ndxf>
  </rcc>
  <rcc rId="7612" sId="2" odxf="1" dxf="1">
    <oc r="I321">
      <f>G321-H321</f>
    </oc>
    <nc r="I321">
      <f>G321-H321</f>
    </nc>
    <ndxf>
      <font>
        <b/>
        <name val="Times New Roman"/>
        <scheme val="none"/>
      </font>
    </ndxf>
  </rcc>
  <rcc rId="7613" sId="2" odxf="1" dxf="1">
    <oc r="I322">
      <f>G322-H322</f>
    </oc>
    <nc r="I322">
      <f>G322-H322</f>
    </nc>
    <ndxf>
      <font>
        <b/>
        <name val="Times New Roman"/>
        <scheme val="none"/>
      </font>
    </ndxf>
  </rcc>
  <rcc rId="7614" sId="2" odxf="1" dxf="1">
    <oc r="I323">
      <f>G323-H323</f>
    </oc>
    <nc r="I323">
      <f>G323-H323</f>
    </nc>
    <ndxf>
      <font>
        <b/>
        <name val="Times New Roman"/>
        <scheme val="none"/>
      </font>
    </ndxf>
  </rcc>
  <rcc rId="7615" sId="2" odxf="1" dxf="1">
    <oc r="I324">
      <f>G324-H324</f>
    </oc>
    <nc r="I324">
      <f>G324-H324</f>
    </nc>
    <ndxf>
      <font>
        <b/>
        <name val="Times New Roman"/>
        <scheme val="none"/>
      </font>
    </ndxf>
  </rcc>
  <rcc rId="7616" sId="2" odxf="1" dxf="1">
    <oc r="I325">
      <f>G325-H325</f>
    </oc>
    <nc r="I325">
      <f>G325-H325</f>
    </nc>
    <ndxf>
      <font>
        <b/>
        <name val="Times New Roman"/>
        <scheme val="none"/>
      </font>
    </ndxf>
  </rcc>
  <rcc rId="7617" sId="2" odxf="1" dxf="1">
    <oc r="I326">
      <f>G326-H326</f>
    </oc>
    <nc r="I326">
      <f>G326-H326</f>
    </nc>
    <ndxf>
      <font>
        <b/>
        <name val="Times New Roman"/>
        <scheme val="none"/>
      </font>
    </ndxf>
  </rcc>
  <rcc rId="7618" sId="2" odxf="1" dxf="1">
    <oc r="I327">
      <f>I328</f>
    </oc>
    <nc r="I327">
      <f>G327-H327</f>
    </nc>
    <ndxf>
      <font>
        <b/>
        <name val="Times New Roman"/>
        <scheme val="none"/>
      </font>
    </ndxf>
  </rcc>
  <rcc rId="7619" sId="2" odxf="1" dxf="1">
    <oc r="I328">
      <f>I329</f>
    </oc>
    <nc r="I328">
      <f>G328-H328</f>
    </nc>
    <ndxf>
      <font>
        <b/>
        <name val="Times New Roman"/>
        <scheme val="none"/>
      </font>
    </ndxf>
  </rcc>
  <rcc rId="7620" sId="2" odxf="1" dxf="1">
    <oc r="I329">
      <f>I330</f>
    </oc>
    <nc r="I329">
      <f>G329-H329</f>
    </nc>
    <ndxf>
      <font>
        <b/>
        <name val="Times New Roman"/>
        <scheme val="none"/>
      </font>
    </ndxf>
  </rcc>
  <rcc rId="7621" sId="2" odxf="1" dxf="1">
    <oc r="I330">
      <v>2753.5</v>
    </oc>
    <nc r="I330">
      <f>G330-H330</f>
    </nc>
    <ndxf>
      <font>
        <b/>
        <name val="Times New Roman"/>
        <scheme val="none"/>
      </font>
    </ndxf>
  </rcc>
  <rcc rId="7622" sId="2" odxf="1" dxf="1">
    <oc r="I331">
      <f>I332+I335+I339+I342</f>
    </oc>
    <nc r="I331">
      <f>G331-H331</f>
    </nc>
    <ndxf>
      <font>
        <b/>
        <name val="Times New Roman"/>
        <scheme val="none"/>
      </font>
    </ndxf>
  </rcc>
  <rcc rId="7623" sId="2" odxf="1" dxf="1">
    <oc r="I332">
      <f>I333</f>
    </oc>
    <nc r="I332">
      <f>G332-H332</f>
    </nc>
    <ndxf>
      <font>
        <b/>
        <name val="Times New Roman"/>
        <scheme val="none"/>
      </font>
    </ndxf>
  </rcc>
  <rcc rId="7624" sId="2" odxf="1" dxf="1">
    <oc r="I333">
      <f>I334</f>
    </oc>
    <nc r="I333">
      <f>G333-H333</f>
    </nc>
    <ndxf>
      <font>
        <b/>
        <name val="Times New Roman"/>
        <scheme val="none"/>
      </font>
    </ndxf>
  </rcc>
  <rcc rId="7625" sId="2" odxf="1" dxf="1">
    <oc r="I334">
      <f>G334-H334</f>
    </oc>
    <nc r="I334">
      <f>G334-H334</f>
    </nc>
    <ndxf>
      <font>
        <b/>
        <name val="Times New Roman"/>
        <scheme val="none"/>
      </font>
    </ndxf>
  </rcc>
  <rcc rId="7626" sId="2" odxf="1" dxf="1">
    <oc r="I335">
      <f>G335-H335</f>
    </oc>
    <nc r="I335">
      <f>G335-H335</f>
    </nc>
    <ndxf>
      <font>
        <b/>
        <name val="Times New Roman"/>
        <scheme val="none"/>
      </font>
    </ndxf>
  </rcc>
  <rcc rId="7627" sId="2" odxf="1" dxf="1">
    <oc r="I336">
      <f>G336-H336</f>
    </oc>
    <nc r="I336">
      <f>G336-H336</f>
    </nc>
    <ndxf>
      <font>
        <b/>
        <name val="Times New Roman"/>
        <scheme val="none"/>
      </font>
    </ndxf>
  </rcc>
  <rcc rId="7628" sId="2" odxf="1" dxf="1">
    <oc r="I337">
      <f>G337-H337</f>
    </oc>
    <nc r="I337">
      <f>G337-H337</f>
    </nc>
    <ndxf>
      <font>
        <b/>
        <name val="Times New Roman"/>
        <scheme val="none"/>
      </font>
    </ndxf>
  </rcc>
  <rcc rId="7629" sId="2" odxf="1" dxf="1">
    <oc r="I338">
      <f>G338-H338</f>
    </oc>
    <nc r="I338">
      <f>G338-H338</f>
    </nc>
    <ndxf>
      <font>
        <b/>
        <name val="Times New Roman"/>
        <scheme val="none"/>
      </font>
    </ndxf>
  </rcc>
  <rcc rId="7630" sId="2" odxf="1" dxf="1">
    <oc r="I339">
      <f>G339-H339</f>
    </oc>
    <nc r="I339">
      <f>G339-H339</f>
    </nc>
    <ndxf>
      <font>
        <b/>
        <name val="Times New Roman"/>
        <scheme val="none"/>
      </font>
    </ndxf>
  </rcc>
  <rcc rId="7631" sId="2" odxf="1" dxf="1">
    <oc r="I340">
      <f>G340-H340</f>
    </oc>
    <nc r="I340">
      <f>G340-H340</f>
    </nc>
    <ndxf>
      <font>
        <b/>
        <name val="Times New Roman"/>
        <scheme val="none"/>
      </font>
    </ndxf>
  </rcc>
  <rcc rId="7632" sId="2" odxf="1" dxf="1">
    <oc r="I341">
      <f>G341-H341</f>
    </oc>
    <nc r="I341">
      <f>G341-H341</f>
    </nc>
    <ndxf>
      <font>
        <b/>
        <name val="Times New Roman"/>
        <scheme val="none"/>
      </font>
    </ndxf>
  </rcc>
  <rcc rId="7633" sId="2" odxf="1" dxf="1">
    <oc r="I342">
      <f>G342-H342</f>
    </oc>
    <nc r="I342">
      <f>G342-H342</f>
    </nc>
    <ndxf>
      <font>
        <b/>
        <name val="Times New Roman"/>
        <scheme val="none"/>
      </font>
    </ndxf>
  </rcc>
  <rcc rId="7634" sId="2" odxf="1" dxf="1">
    <oc r="I343">
      <f>G343-H343</f>
    </oc>
    <nc r="I343">
      <f>G343-H343</f>
    </nc>
    <ndxf>
      <font>
        <b/>
        <name val="Times New Roman"/>
        <scheme val="none"/>
      </font>
    </ndxf>
  </rcc>
  <rcc rId="7635" sId="2" odxf="1" dxf="1">
    <oc r="I344">
      <f>G344-H344</f>
    </oc>
    <nc r="I344">
      <f>G344-H344</f>
    </nc>
    <ndxf>
      <font>
        <b/>
        <name val="Times New Roman"/>
        <scheme val="none"/>
      </font>
    </ndxf>
  </rcc>
  <rcc rId="7636" sId="2" odxf="1" dxf="1">
    <oc r="I345">
      <f>G345-H345</f>
    </oc>
    <nc r="I345">
      <f>G345-H345</f>
    </nc>
    <ndxf>
      <font>
        <b/>
        <name val="Times New Roman"/>
        <scheme val="none"/>
      </font>
    </ndxf>
  </rcc>
  <rcc rId="7637" sId="2" odxf="1" dxf="1">
    <oc r="I346">
      <f>G346-H346</f>
    </oc>
    <nc r="I346">
      <f>G346-H346</f>
    </nc>
    <ndxf>
      <font>
        <b/>
        <name val="Times New Roman"/>
        <scheme val="none"/>
      </font>
    </ndxf>
  </rcc>
  <rcc rId="7638" sId="2" odxf="1" dxf="1">
    <oc r="I347">
      <f>G347-H347</f>
    </oc>
    <nc r="I347">
      <f>G347-H347</f>
    </nc>
    <ndxf>
      <font>
        <b/>
        <name val="Times New Roman"/>
        <scheme val="none"/>
      </font>
    </ndxf>
  </rcc>
  <rcc rId="7639" sId="2" odxf="1" dxf="1">
    <oc r="I348">
      <f>G348-H348</f>
    </oc>
    <nc r="I348">
      <f>G348-H348</f>
    </nc>
    <ndxf>
      <font>
        <b/>
        <name val="Times New Roman"/>
        <scheme val="none"/>
      </font>
    </ndxf>
  </rcc>
  <rcc rId="7640" sId="2" odxf="1" dxf="1">
    <oc r="I349">
      <f>G349-H349</f>
    </oc>
    <nc r="I349">
      <f>G349-H349</f>
    </nc>
    <ndxf>
      <font>
        <b/>
        <name val="Times New Roman"/>
        <scheme val="none"/>
      </font>
    </ndxf>
  </rcc>
  <rcc rId="7641" sId="2" odxf="1" dxf="1">
    <oc r="I350">
      <f>G350-H350</f>
    </oc>
    <nc r="I350">
      <f>G350-H350</f>
    </nc>
    <ndxf>
      <font>
        <b/>
        <name val="Times New Roman"/>
        <scheme val="none"/>
      </font>
    </ndxf>
  </rcc>
  <rcc rId="7642" sId="2" odxf="1" dxf="1">
    <oc r="I351">
      <f>G351-H351</f>
    </oc>
    <nc r="I351">
      <f>G351-H351</f>
    </nc>
    <ndxf>
      <font>
        <b/>
        <name val="Times New Roman"/>
        <scheme val="none"/>
      </font>
    </ndxf>
  </rcc>
  <rcc rId="7643" sId="2" odxf="1" dxf="1">
    <oc r="I352">
      <f>G352-H352</f>
    </oc>
    <nc r="I352">
      <f>G352-H352</f>
    </nc>
    <ndxf>
      <font>
        <b/>
        <name val="Times New Roman"/>
        <scheme val="none"/>
      </font>
    </ndxf>
  </rcc>
  <rcc rId="7644" sId="2" odxf="1" dxf="1">
    <oc r="I353">
      <f>G353-H353</f>
    </oc>
    <nc r="I353">
      <f>G353-H353</f>
    </nc>
    <ndxf>
      <font>
        <b/>
        <name val="Times New Roman"/>
        <scheme val="none"/>
      </font>
    </ndxf>
  </rcc>
  <rcc rId="7645" sId="2" odxf="1" dxf="1">
    <oc r="I354">
      <f>G354-H354</f>
    </oc>
    <nc r="I354">
      <f>G354-H354</f>
    </nc>
    <ndxf>
      <font>
        <b/>
        <name val="Times New Roman"/>
        <scheme val="none"/>
      </font>
    </ndxf>
  </rcc>
  <rcc rId="7646" sId="2" odxf="1" dxf="1">
    <oc r="I355">
      <f>G355-H355</f>
    </oc>
    <nc r="I355">
      <f>G355-H355</f>
    </nc>
    <ndxf>
      <font>
        <b/>
        <name val="Times New Roman"/>
        <scheme val="none"/>
      </font>
    </ndxf>
  </rcc>
  <rcc rId="7647" sId="2" odxf="1" dxf="1">
    <oc r="I356">
      <f>G356-H356</f>
    </oc>
    <nc r="I356">
      <f>G356-H356</f>
    </nc>
    <ndxf>
      <font>
        <b/>
        <name val="Times New Roman"/>
        <scheme val="none"/>
      </font>
    </ndxf>
  </rcc>
  <rcc rId="7648" sId="2" odxf="1" dxf="1">
    <oc r="I357">
      <f>G357-H357</f>
    </oc>
    <nc r="I357">
      <f>G357-H357</f>
    </nc>
    <ndxf>
      <font>
        <b/>
        <name val="Times New Roman"/>
        <scheme val="none"/>
      </font>
    </ndxf>
  </rcc>
  <rcc rId="7649" sId="2" odxf="1" dxf="1">
    <oc r="I358">
      <f>G358-H358</f>
    </oc>
    <nc r="I358">
      <f>G358-H358</f>
    </nc>
    <ndxf>
      <font>
        <b/>
        <name val="Times New Roman"/>
        <scheme val="none"/>
      </font>
    </ndxf>
  </rcc>
  <rcc rId="7650" sId="2" odxf="1" dxf="1">
    <oc r="I359">
      <f>G359-H359</f>
    </oc>
    <nc r="I359">
      <f>G359-H359</f>
    </nc>
    <ndxf>
      <font>
        <b/>
        <name val="Times New Roman"/>
        <scheme val="none"/>
      </font>
    </ndxf>
  </rcc>
  <rcc rId="7651" sId="2" odxf="1" dxf="1">
    <oc r="I360">
      <f>G360-H360</f>
    </oc>
    <nc r="I360">
      <f>G360-H360</f>
    </nc>
    <ndxf>
      <font>
        <b/>
        <name val="Times New Roman"/>
        <scheme val="none"/>
      </font>
    </ndxf>
  </rcc>
  <rcc rId="7652" sId="2" odxf="1" dxf="1">
    <oc r="I361">
      <f>G361-H361</f>
    </oc>
    <nc r="I361">
      <f>G361-H361</f>
    </nc>
    <ndxf>
      <font>
        <b/>
        <name val="Times New Roman"/>
        <scheme val="none"/>
      </font>
    </ndxf>
  </rcc>
  <rcc rId="7653" sId="2" odxf="1" dxf="1">
    <oc r="I362">
      <f>G362-H362</f>
    </oc>
    <nc r="I362">
      <f>G362-H362</f>
    </nc>
    <ndxf>
      <font>
        <b/>
        <name val="Times New Roman"/>
        <scheme val="none"/>
      </font>
    </ndxf>
  </rcc>
  <rcc rId="7654" sId="2" odxf="1" dxf="1">
    <oc r="I363">
      <f>G363-H363</f>
    </oc>
    <nc r="I363">
      <f>G363-H363</f>
    </nc>
    <ndxf>
      <font>
        <b/>
        <name val="Times New Roman"/>
        <scheme val="none"/>
      </font>
    </ndxf>
  </rcc>
  <rcc rId="7655" sId="2" odxf="1" dxf="1">
    <oc r="I364">
      <f>G364-H364</f>
    </oc>
    <nc r="I364">
      <f>G364-H364</f>
    </nc>
    <ndxf>
      <font>
        <b/>
        <name val="Times New Roman"/>
        <scheme val="none"/>
      </font>
    </ndxf>
  </rcc>
  <rcc rId="7656" sId="2" odxf="1" dxf="1">
    <oc r="I365">
      <f>G365-H365</f>
    </oc>
    <nc r="I365">
      <f>G365-H365</f>
    </nc>
    <ndxf>
      <font>
        <b/>
        <name val="Times New Roman"/>
        <scheme val="none"/>
      </font>
    </ndxf>
  </rcc>
  <rcc rId="7657" sId="2" odxf="1" dxf="1">
    <oc r="I366">
      <f>G366-H366</f>
    </oc>
    <nc r="I366">
      <f>G366-H366</f>
    </nc>
    <ndxf>
      <font>
        <b/>
        <name val="Times New Roman"/>
        <scheme val="none"/>
      </font>
    </ndxf>
  </rcc>
  <rcc rId="7658" sId="2" odxf="1" dxf="1">
    <oc r="I367">
      <f>G367-H367</f>
    </oc>
    <nc r="I367">
      <f>G367-H367</f>
    </nc>
    <ndxf>
      <font>
        <b/>
        <name val="Times New Roman"/>
        <scheme val="none"/>
      </font>
    </ndxf>
  </rcc>
  <rcc rId="7659" sId="2" odxf="1" dxf="1">
    <oc r="I368">
      <f>G368-H368</f>
    </oc>
    <nc r="I368">
      <f>G368-H368</f>
    </nc>
    <ndxf>
      <font>
        <b/>
        <name val="Times New Roman"/>
        <scheme val="none"/>
      </font>
    </ndxf>
  </rcc>
  <rcc rId="7660" sId="2" odxf="1" dxf="1">
    <oc r="I369">
      <f>G369-H369</f>
    </oc>
    <nc r="I369">
      <f>G369-H369</f>
    </nc>
    <ndxf>
      <font>
        <b/>
        <name val="Times New Roman"/>
        <scheme val="none"/>
      </font>
    </ndxf>
  </rcc>
  <rcc rId="7661" sId="2" odxf="1" dxf="1">
    <oc r="I370">
      <f>G370-H370</f>
    </oc>
    <nc r="I370">
      <f>G370-H370</f>
    </nc>
    <ndxf>
      <font>
        <b/>
        <name val="Times New Roman"/>
        <scheme val="none"/>
      </font>
    </ndxf>
  </rcc>
  <rcc rId="7662" sId="2" odxf="1" dxf="1">
    <oc r="I371">
      <f>G371-H371</f>
    </oc>
    <nc r="I371">
      <f>G371-H371</f>
    </nc>
    <ndxf>
      <font>
        <b/>
        <name val="Times New Roman"/>
        <scheme val="none"/>
      </font>
    </ndxf>
  </rcc>
  <rcc rId="7663" sId="2" odxf="1" dxf="1">
    <oc r="I372">
      <f>G372-H372</f>
    </oc>
    <nc r="I372">
      <f>G372-H372</f>
    </nc>
    <ndxf>
      <font>
        <b/>
        <name val="Times New Roman"/>
        <scheme val="none"/>
      </font>
    </ndxf>
  </rcc>
  <rcc rId="7664" sId="2" odxf="1" dxf="1">
    <oc r="I373">
      <f>G373-H373</f>
    </oc>
    <nc r="I373">
      <f>G373-H373</f>
    </nc>
    <ndxf>
      <font>
        <b/>
        <name val="Times New Roman"/>
        <scheme val="none"/>
      </font>
    </ndxf>
  </rcc>
  <rcc rId="7665" sId="2" odxf="1" dxf="1">
    <oc r="I374">
      <f>G374-H374</f>
    </oc>
    <nc r="I374">
      <f>G374-H374</f>
    </nc>
    <ndxf>
      <font>
        <b/>
        <name val="Times New Roman"/>
        <scheme val="none"/>
      </font>
    </ndxf>
  </rcc>
  <rcc rId="7666" sId="2" odxf="1" dxf="1">
    <oc r="I375">
      <f>G375-H375</f>
    </oc>
    <nc r="I375">
      <f>G375-H375</f>
    </nc>
    <ndxf>
      <font>
        <b/>
        <name val="Times New Roman"/>
        <scheme val="none"/>
      </font>
    </ndxf>
  </rcc>
  <rcc rId="7667" sId="2" odxf="1" dxf="1">
    <oc r="I376">
      <f>G376-H376</f>
    </oc>
    <nc r="I376">
      <f>G376-H376</f>
    </nc>
    <ndxf>
      <font>
        <b/>
        <name val="Times New Roman"/>
        <scheme val="none"/>
      </font>
    </ndxf>
  </rcc>
  <rcc rId="7668" sId="2" odxf="1" dxf="1">
    <oc r="I377">
      <f>G377-H377</f>
    </oc>
    <nc r="I377">
      <f>G377-H377</f>
    </nc>
    <ndxf>
      <font>
        <b/>
        <name val="Times New Roman"/>
        <scheme val="none"/>
      </font>
    </ndxf>
  </rcc>
  <rcc rId="7669" sId="2" odxf="1" dxf="1">
    <oc r="I378">
      <f>G378-H378</f>
    </oc>
    <nc r="I378">
      <f>G378-H378</f>
    </nc>
    <ndxf>
      <font>
        <b/>
        <name val="Times New Roman"/>
        <scheme val="none"/>
      </font>
    </ndxf>
  </rcc>
  <rcc rId="7670" sId="2" odxf="1" dxf="1">
    <oc r="I379">
      <f>G379-H379</f>
    </oc>
    <nc r="I379">
      <f>G379-H379</f>
    </nc>
    <ndxf>
      <font>
        <b/>
        <name val="Times New Roman"/>
        <scheme val="none"/>
      </font>
    </ndxf>
  </rcc>
  <rcc rId="7671" sId="2" odxf="1" dxf="1">
    <oc r="I380">
      <f>G380-H380</f>
    </oc>
    <nc r="I380">
      <f>G380-H380</f>
    </nc>
    <ndxf>
      <font>
        <b/>
        <name val="Times New Roman"/>
        <scheme val="none"/>
      </font>
    </ndxf>
  </rcc>
  <rcc rId="7672" sId="2" odxf="1" dxf="1">
    <oc r="I381">
      <f>G381-H381</f>
    </oc>
    <nc r="I381">
      <f>G381-H381</f>
    </nc>
    <ndxf>
      <font>
        <b/>
        <name val="Times New Roman"/>
        <scheme val="none"/>
      </font>
    </ndxf>
  </rcc>
  <rcc rId="7673" sId="2" odxf="1" dxf="1">
    <oc r="I382">
      <f>G382-H382</f>
    </oc>
    <nc r="I382">
      <f>G382-H382</f>
    </nc>
    <ndxf>
      <font>
        <b/>
        <name val="Times New Roman"/>
        <scheme val="none"/>
      </font>
    </ndxf>
  </rcc>
  <rcc rId="7674" sId="2" odxf="1" dxf="1">
    <oc r="I383">
      <f>G383-H383</f>
    </oc>
    <nc r="I383">
      <f>G383-H383</f>
    </nc>
    <ndxf>
      <font>
        <b/>
        <name val="Times New Roman"/>
        <scheme val="none"/>
      </font>
    </ndxf>
  </rcc>
  <rcc rId="7675" sId="2" odxf="1" dxf="1">
    <oc r="I384">
      <f>G384-H384</f>
    </oc>
    <nc r="I384">
      <f>G384-H384</f>
    </nc>
    <ndxf>
      <font>
        <b/>
        <name val="Times New Roman"/>
        <scheme val="none"/>
      </font>
    </ndxf>
  </rcc>
  <rcc rId="7676" sId="2" odxf="1" dxf="1">
    <oc r="I385">
      <f>G385-H385</f>
    </oc>
    <nc r="I385">
      <f>G385-H385</f>
    </nc>
    <ndxf>
      <font>
        <b/>
        <name val="Times New Roman"/>
        <scheme val="none"/>
      </font>
    </ndxf>
  </rcc>
  <rcc rId="7677" sId="2" odxf="1" dxf="1">
    <oc r="I386">
      <f>G386-H386</f>
    </oc>
    <nc r="I386">
      <f>G386-H386</f>
    </nc>
    <ndxf>
      <font>
        <b/>
        <name val="Times New Roman"/>
        <scheme val="none"/>
      </font>
    </ndxf>
  </rcc>
  <rcc rId="7678" sId="2" odxf="1" dxf="1">
    <oc r="I387">
      <f>G387-H387</f>
    </oc>
    <nc r="I387">
      <f>G387-H387</f>
    </nc>
    <ndxf>
      <font>
        <b/>
        <name val="Times New Roman"/>
        <scheme val="none"/>
      </font>
    </ndxf>
  </rcc>
  <rcc rId="7679" sId="2" odxf="1" dxf="1">
    <oc r="I388">
      <f>G388-H388</f>
    </oc>
    <nc r="I388">
      <f>G388-H388</f>
    </nc>
    <ndxf>
      <font>
        <b/>
        <name val="Times New Roman"/>
        <scheme val="none"/>
      </font>
    </ndxf>
  </rcc>
  <rcc rId="7680" sId="2" odxf="1" dxf="1">
    <oc r="I389">
      <f>G389-H389</f>
    </oc>
    <nc r="I389">
      <f>G389-H389</f>
    </nc>
    <ndxf>
      <font>
        <b/>
        <name val="Times New Roman"/>
        <scheme val="none"/>
      </font>
    </ndxf>
  </rcc>
  <rcc rId="7681" sId="2" odxf="1" dxf="1">
    <oc r="I390">
      <f>G390-H390</f>
    </oc>
    <nc r="I390">
      <f>G390-H390</f>
    </nc>
    <ndxf>
      <font>
        <b/>
        <name val="Times New Roman"/>
        <scheme val="none"/>
      </font>
    </ndxf>
  </rcc>
  <rcc rId="7682" sId="2" odxf="1" dxf="1">
    <oc r="I391">
      <f>G391-H391</f>
    </oc>
    <nc r="I391">
      <f>G391-H391</f>
    </nc>
    <ndxf>
      <font>
        <b/>
        <name val="Times New Roman"/>
        <scheme val="none"/>
      </font>
    </ndxf>
  </rcc>
  <rcc rId="7683" sId="2" odxf="1" dxf="1">
    <oc r="I392">
      <f>G392-H392</f>
    </oc>
    <nc r="I392">
      <f>G392-H392</f>
    </nc>
    <ndxf>
      <font>
        <b/>
        <name val="Times New Roman"/>
        <scheme val="none"/>
      </font>
    </ndxf>
  </rcc>
  <rcc rId="7684" sId="2" odxf="1" dxf="1">
    <oc r="I393">
      <f>G393-H393</f>
    </oc>
    <nc r="I393">
      <f>G393-H393</f>
    </nc>
    <ndxf>
      <font>
        <b/>
        <name val="Times New Roman"/>
        <scheme val="none"/>
      </font>
    </ndxf>
  </rcc>
  <rcc rId="7685" sId="2" odxf="1" dxf="1">
    <oc r="I394">
      <f>G394-H394</f>
    </oc>
    <nc r="I394">
      <f>G394-H394</f>
    </nc>
    <ndxf>
      <font>
        <b/>
        <name val="Times New Roman"/>
        <scheme val="none"/>
      </font>
    </ndxf>
  </rcc>
  <rcc rId="7686" sId="2" odxf="1" dxf="1">
    <oc r="I395">
      <f>G395-H395</f>
    </oc>
    <nc r="I395">
      <f>G395-H395</f>
    </nc>
    <ndxf>
      <font>
        <b/>
        <name val="Times New Roman"/>
        <scheme val="none"/>
      </font>
    </ndxf>
  </rcc>
  <rcc rId="7687" sId="2" odxf="1" dxf="1">
    <oc r="I396">
      <f>G396-H396</f>
    </oc>
    <nc r="I396">
      <f>G396-H396</f>
    </nc>
    <ndxf>
      <font>
        <b/>
        <name val="Times New Roman"/>
        <scheme val="none"/>
      </font>
    </ndxf>
  </rcc>
  <rcc rId="7688" sId="2" odxf="1" dxf="1">
    <oc r="I397">
      <f>G397-H397</f>
    </oc>
    <nc r="I397">
      <f>G397-H397</f>
    </nc>
    <ndxf>
      <font>
        <b/>
        <name val="Times New Roman"/>
        <scheme val="none"/>
      </font>
    </ndxf>
  </rcc>
  <rcc rId="7689" sId="2" odxf="1" dxf="1">
    <oc r="I398">
      <f>G398-H398</f>
    </oc>
    <nc r="I398">
      <f>G398-H398</f>
    </nc>
    <ndxf>
      <font>
        <b/>
        <name val="Times New Roman"/>
        <scheme val="none"/>
      </font>
    </ndxf>
  </rcc>
  <rcc rId="7690" sId="2" odxf="1" dxf="1">
    <oc r="I399">
      <f>G399-H399</f>
    </oc>
    <nc r="I399">
      <f>G399-H399</f>
    </nc>
    <ndxf>
      <font>
        <b/>
        <name val="Times New Roman"/>
        <scheme val="none"/>
      </font>
    </ndxf>
  </rcc>
  <rcc rId="7691" sId="2" odxf="1" dxf="1">
    <oc r="I400">
      <f>G400-H400</f>
    </oc>
    <nc r="I400">
      <f>G400-H400</f>
    </nc>
    <ndxf>
      <font>
        <b/>
        <name val="Times New Roman"/>
        <scheme val="none"/>
      </font>
    </ndxf>
  </rcc>
  <rcc rId="7692" sId="2" odxf="1" dxf="1">
    <oc r="I401">
      <f>G401-H401</f>
    </oc>
    <nc r="I401">
      <f>G401-H401</f>
    </nc>
    <ndxf>
      <font>
        <b/>
        <name val="Times New Roman"/>
        <scheme val="none"/>
      </font>
    </ndxf>
  </rcc>
  <rcc rId="7693" sId="2" odxf="1" dxf="1">
    <oc r="I402">
      <f>G402-H402</f>
    </oc>
    <nc r="I402">
      <f>G402-H402</f>
    </nc>
    <ndxf>
      <font>
        <b/>
        <name val="Times New Roman"/>
        <scheme val="none"/>
      </font>
    </ndxf>
  </rcc>
  <rcc rId="7694" sId="2" odxf="1" dxf="1">
    <oc r="I403">
      <f>G403-H403</f>
    </oc>
    <nc r="I403">
      <f>G403-H403</f>
    </nc>
    <ndxf>
      <font>
        <b/>
        <name val="Times New Roman"/>
        <scheme val="none"/>
      </font>
    </ndxf>
  </rcc>
  <rcc rId="7695" sId="2" odxf="1" dxf="1">
    <oc r="I404">
      <f>G404-H404</f>
    </oc>
    <nc r="I404">
      <f>G404-H404</f>
    </nc>
    <ndxf>
      <font>
        <b/>
        <name val="Times New Roman"/>
        <scheme val="none"/>
      </font>
    </ndxf>
  </rcc>
  <rcc rId="7696" sId="2" odxf="1" dxf="1">
    <oc r="I405">
      <f>G405-H405</f>
    </oc>
    <nc r="I405">
      <f>G405-H405</f>
    </nc>
    <ndxf>
      <font>
        <b/>
        <name val="Times New Roman"/>
        <scheme val="none"/>
      </font>
    </ndxf>
  </rcc>
  <rcc rId="7697" sId="2" odxf="1" dxf="1">
    <oc r="I406">
      <f>G406-H406</f>
    </oc>
    <nc r="I406">
      <f>G406-H406</f>
    </nc>
    <ndxf>
      <font>
        <b/>
        <name val="Times New Roman"/>
        <scheme val="none"/>
      </font>
    </ndxf>
  </rcc>
  <rcc rId="7698" sId="2" odxf="1" dxf="1">
    <oc r="I407">
      <f>G407-H407</f>
    </oc>
    <nc r="I407">
      <f>G407-H407</f>
    </nc>
    <ndxf>
      <font>
        <b/>
        <name val="Times New Roman"/>
        <scheme val="none"/>
      </font>
    </ndxf>
  </rcc>
  <rcc rId="7699" sId="2" odxf="1" dxf="1">
    <oc r="I408">
      <f>G408-H408</f>
    </oc>
    <nc r="I408">
      <f>G408-H408</f>
    </nc>
    <ndxf>
      <font>
        <b/>
        <name val="Times New Roman"/>
        <scheme val="none"/>
      </font>
    </ndxf>
  </rcc>
  <rcc rId="7700" sId="2" odxf="1" dxf="1">
    <oc r="I409">
      <f>G409-H409</f>
    </oc>
    <nc r="I409">
      <f>G409-H409</f>
    </nc>
    <ndxf>
      <font>
        <b/>
        <name val="Times New Roman"/>
        <scheme val="none"/>
      </font>
    </ndxf>
  </rcc>
  <rcc rId="7701" sId="2" odxf="1" dxf="1">
    <oc r="I410">
      <f>G410-H410</f>
    </oc>
    <nc r="I410">
      <f>G410-H410</f>
    </nc>
    <ndxf>
      <font>
        <b/>
        <name val="Times New Roman"/>
        <scheme val="none"/>
      </font>
    </ndxf>
  </rcc>
  <rcc rId="7702" sId="2" odxf="1" dxf="1">
    <oc r="I411">
      <f>G411-H411</f>
    </oc>
    <nc r="I411">
      <f>G411-H411</f>
    </nc>
    <ndxf>
      <font>
        <b/>
        <name val="Times New Roman"/>
        <scheme val="none"/>
      </font>
    </ndxf>
  </rcc>
  <rcc rId="7703" sId="2" odxf="1" dxf="1">
    <oc r="I412">
      <f>G412-H412</f>
    </oc>
    <nc r="I412">
      <f>G412-H412</f>
    </nc>
    <ndxf>
      <font>
        <b/>
        <name val="Times New Roman"/>
        <scheme val="none"/>
      </font>
    </ndxf>
  </rcc>
  <rcc rId="7704" sId="2" odxf="1" dxf="1">
    <oc r="I413">
      <f>G413-H413</f>
    </oc>
    <nc r="I413">
      <f>G413-H413</f>
    </nc>
    <ndxf>
      <font>
        <b/>
        <name val="Times New Roman"/>
        <scheme val="none"/>
      </font>
    </ndxf>
  </rcc>
  <rcc rId="7705" sId="2" odxf="1" dxf="1">
    <oc r="I414">
      <f>G414-H414</f>
    </oc>
    <nc r="I414">
      <f>G414-H414</f>
    </nc>
    <ndxf>
      <font>
        <b/>
        <name val="Times New Roman"/>
        <scheme val="none"/>
      </font>
    </ndxf>
  </rcc>
  <rcc rId="7706" sId="2" odxf="1" dxf="1">
    <oc r="I415">
      <f>G415-H415</f>
    </oc>
    <nc r="I415">
      <f>G415-H415</f>
    </nc>
    <ndxf>
      <font>
        <b/>
        <name val="Times New Roman"/>
        <scheme val="none"/>
      </font>
    </ndxf>
  </rcc>
  <rcc rId="7707" sId="2" odxf="1" dxf="1">
    <oc r="I416">
      <f>G416-H416</f>
    </oc>
    <nc r="I416">
      <f>G416-H416</f>
    </nc>
    <ndxf>
      <font>
        <b/>
        <name val="Times New Roman"/>
        <scheme val="none"/>
      </font>
    </ndxf>
  </rcc>
  <rcc rId="7708" sId="2" odxf="1" dxf="1">
    <oc r="I417">
      <f>G417-H417</f>
    </oc>
    <nc r="I417">
      <f>G417-H417</f>
    </nc>
    <ndxf>
      <font>
        <b/>
        <name val="Times New Roman"/>
        <scheme val="none"/>
      </font>
    </ndxf>
  </rcc>
  <rcc rId="7709" sId="2" odxf="1" dxf="1">
    <oc r="I418">
      <f>G418-H418</f>
    </oc>
    <nc r="I418">
      <f>G418-H418</f>
    </nc>
    <ndxf>
      <font>
        <b/>
        <name val="Times New Roman"/>
        <scheme val="none"/>
      </font>
    </ndxf>
  </rcc>
  <rcc rId="7710" sId="2" odxf="1" dxf="1">
    <oc r="I419">
      <f>G419-H419</f>
    </oc>
    <nc r="I419">
      <f>G419-H419</f>
    </nc>
    <ndxf>
      <font>
        <b/>
        <name val="Times New Roman"/>
        <scheme val="none"/>
      </font>
    </ndxf>
  </rcc>
  <rcc rId="7711" sId="2" odxf="1" dxf="1">
    <oc r="I420">
      <f>G420-H420</f>
    </oc>
    <nc r="I420">
      <f>G420-H420</f>
    </nc>
    <ndxf>
      <font>
        <b/>
        <name val="Times New Roman"/>
        <scheme val="none"/>
      </font>
    </ndxf>
  </rcc>
  <rcc rId="7712" sId="2" odxf="1" dxf="1">
    <oc r="I421">
      <f>G421-H421</f>
    </oc>
    <nc r="I421">
      <f>G421-H421</f>
    </nc>
    <ndxf>
      <font>
        <b/>
        <name val="Times New Roman"/>
        <scheme val="none"/>
      </font>
    </ndxf>
  </rcc>
  <rcc rId="7713" sId="2" odxf="1" dxf="1">
    <oc r="I422">
      <f>G422-H422</f>
    </oc>
    <nc r="I422">
      <f>G422-H422</f>
    </nc>
    <ndxf>
      <font>
        <b/>
        <name val="Times New Roman"/>
        <scheme val="none"/>
      </font>
    </ndxf>
  </rcc>
  <rcc rId="7714" sId="2" odxf="1" dxf="1">
    <oc r="I423">
      <f>G423-H423</f>
    </oc>
    <nc r="I423">
      <f>G423-H423</f>
    </nc>
    <ndxf>
      <font>
        <b/>
        <name val="Times New Roman"/>
        <scheme val="none"/>
      </font>
    </ndxf>
  </rcc>
  <rcc rId="7715" sId="2" odxf="1" dxf="1">
    <oc r="I424">
      <f>G424-H424</f>
    </oc>
    <nc r="I424">
      <f>G424-H424</f>
    </nc>
    <ndxf>
      <font>
        <b/>
        <name val="Times New Roman"/>
        <scheme val="none"/>
      </font>
    </ndxf>
  </rcc>
  <rcc rId="7716" sId="2" odxf="1" dxf="1">
    <oc r="I425">
      <f>G425-H425</f>
    </oc>
    <nc r="I425">
      <f>G425-H425</f>
    </nc>
    <ndxf>
      <font>
        <b/>
        <name val="Times New Roman"/>
        <scheme val="none"/>
      </font>
    </ndxf>
  </rcc>
  <rcc rId="7717" sId="2" odxf="1" dxf="1">
    <oc r="I426">
      <f>G426-H426</f>
    </oc>
    <nc r="I426">
      <f>G426-H426</f>
    </nc>
    <ndxf>
      <font>
        <b/>
        <name val="Times New Roman"/>
        <scheme val="none"/>
      </font>
    </ndxf>
  </rcc>
  <rcc rId="7718" sId="2" odxf="1" dxf="1">
    <oc r="I427">
      <f>G427-H427</f>
    </oc>
    <nc r="I427">
      <f>G427-H427</f>
    </nc>
    <ndxf>
      <font>
        <b/>
        <name val="Times New Roman"/>
        <scheme val="none"/>
      </font>
    </ndxf>
  </rcc>
  <rcc rId="7719" sId="2" odxf="1" dxf="1">
    <oc r="I428">
      <f>G428-H428</f>
    </oc>
    <nc r="I428">
      <f>G428-H428</f>
    </nc>
    <ndxf>
      <font>
        <b/>
        <name val="Times New Roman"/>
        <scheme val="none"/>
      </font>
    </ndxf>
  </rcc>
  <rcc rId="7720" sId="2" odxf="1" dxf="1">
    <oc r="I429">
      <f>G429-H429</f>
    </oc>
    <nc r="I429">
      <f>G429-H429</f>
    </nc>
    <ndxf>
      <font>
        <b/>
        <name val="Times New Roman"/>
        <scheme val="none"/>
      </font>
    </ndxf>
  </rcc>
  <rcc rId="7721" sId="2" odxf="1" dxf="1">
    <oc r="I430">
      <f>G430-H430</f>
    </oc>
    <nc r="I430">
      <f>G430-H430</f>
    </nc>
    <ndxf>
      <font>
        <b/>
        <name val="Times New Roman"/>
        <scheme val="none"/>
      </font>
    </ndxf>
  </rcc>
  <rcc rId="7722" sId="2" odxf="1" dxf="1">
    <oc r="I431">
      <f>G431-H431</f>
    </oc>
    <nc r="I431">
      <f>G431-H431</f>
    </nc>
    <ndxf>
      <font>
        <b/>
        <name val="Times New Roman"/>
        <scheme val="none"/>
      </font>
    </ndxf>
  </rcc>
  <rcc rId="7723" sId="2" odxf="1" dxf="1">
    <oc r="I432">
      <f>G432-H432</f>
    </oc>
    <nc r="I432">
      <f>G432-H432</f>
    </nc>
    <ndxf>
      <font>
        <b/>
        <name val="Times New Roman"/>
        <scheme val="none"/>
      </font>
    </ndxf>
  </rcc>
  <rcc rId="7724" sId="2" odxf="1" dxf="1">
    <oc r="I433">
      <f>G433-H433</f>
    </oc>
    <nc r="I433">
      <f>G433-H433</f>
    </nc>
    <ndxf>
      <font>
        <b/>
        <name val="Times New Roman"/>
        <scheme val="none"/>
      </font>
    </ndxf>
  </rcc>
  <rcc rId="7725" sId="2" odxf="1" dxf="1">
    <oc r="I434">
      <f>G434-H434</f>
    </oc>
    <nc r="I434">
      <f>G434-H434</f>
    </nc>
    <ndxf>
      <font>
        <b/>
        <name val="Times New Roman"/>
        <scheme val="none"/>
      </font>
    </ndxf>
  </rcc>
  <rcc rId="7726" sId="2" odxf="1" dxf="1">
    <oc r="I435">
      <f>G435-H435</f>
    </oc>
    <nc r="I435">
      <f>G435-H435</f>
    </nc>
    <ndxf>
      <font>
        <b/>
        <name val="Times New Roman"/>
        <scheme val="none"/>
      </font>
    </ndxf>
  </rcc>
  <rcc rId="7727" sId="2" odxf="1" dxf="1">
    <oc r="I436">
      <f>G436-H436</f>
    </oc>
    <nc r="I436">
      <f>G436-H436</f>
    </nc>
    <ndxf>
      <font>
        <b/>
        <name val="Times New Roman"/>
        <scheme val="none"/>
      </font>
    </ndxf>
  </rcc>
  <rcc rId="7728" sId="2" odxf="1" dxf="1">
    <oc r="I437">
      <f>G437-H437</f>
    </oc>
    <nc r="I437">
      <f>G437-H437</f>
    </nc>
    <ndxf>
      <font>
        <b/>
        <name val="Times New Roman"/>
        <scheme val="none"/>
      </font>
    </ndxf>
  </rcc>
  <rcc rId="7729" sId="2" odxf="1" dxf="1">
    <oc r="I438">
      <f>G438-H438</f>
    </oc>
    <nc r="I438">
      <f>G438-H438</f>
    </nc>
    <ndxf>
      <font>
        <b/>
        <name val="Times New Roman"/>
        <scheme val="none"/>
      </font>
    </ndxf>
  </rcc>
  <rcc rId="7730" sId="2" odxf="1" dxf="1">
    <oc r="I439">
      <f>G439-H439</f>
    </oc>
    <nc r="I439">
      <f>G439-H439</f>
    </nc>
    <ndxf>
      <font>
        <b/>
        <name val="Times New Roman"/>
        <scheme val="none"/>
      </font>
    </ndxf>
  </rcc>
  <rcc rId="7731" sId="2" odxf="1" dxf="1">
    <oc r="I440">
      <f>G440-H440</f>
    </oc>
    <nc r="I440">
      <f>G440-H440</f>
    </nc>
    <ndxf>
      <font>
        <b/>
        <name val="Times New Roman"/>
        <scheme val="none"/>
      </font>
    </ndxf>
  </rcc>
  <rcc rId="7732" sId="2" odxf="1" dxf="1">
    <oc r="I441">
      <f>G441-H441</f>
    </oc>
    <nc r="I441">
      <f>G441-H441</f>
    </nc>
    <ndxf>
      <font>
        <b/>
        <name val="Times New Roman"/>
        <scheme val="none"/>
      </font>
    </ndxf>
  </rcc>
  <rcc rId="7733" sId="2" odxf="1" dxf="1">
    <oc r="I442">
      <f>G442-H442</f>
    </oc>
    <nc r="I442">
      <f>G442-H442</f>
    </nc>
    <ndxf>
      <font>
        <b/>
        <name val="Times New Roman"/>
        <scheme val="none"/>
      </font>
    </ndxf>
  </rcc>
  <rcc rId="7734" sId="2" odxf="1" dxf="1">
    <oc r="I443">
      <f>G443-H443</f>
    </oc>
    <nc r="I443">
      <f>G443-H443</f>
    </nc>
    <ndxf>
      <font>
        <b/>
        <name val="Times New Roman"/>
        <scheme val="none"/>
      </font>
    </ndxf>
  </rcc>
  <rcc rId="7735" sId="2" odxf="1" dxf="1">
    <oc r="I444">
      <f>G444-H444</f>
    </oc>
    <nc r="I444">
      <f>G444-H444</f>
    </nc>
    <ndxf>
      <font>
        <b/>
        <name val="Times New Roman"/>
        <scheme val="none"/>
      </font>
    </ndxf>
  </rcc>
  <rcc rId="7736" sId="2" odxf="1" dxf="1">
    <oc r="I445">
      <f>G445-H445</f>
    </oc>
    <nc r="I445">
      <f>G445-H445</f>
    </nc>
    <ndxf>
      <font>
        <b/>
        <name val="Times New Roman"/>
        <scheme val="none"/>
      </font>
    </ndxf>
  </rcc>
  <rcc rId="7737" sId="2" odxf="1" dxf="1">
    <oc r="I446">
      <f>G446-H446</f>
    </oc>
    <nc r="I446">
      <f>G446-H446</f>
    </nc>
    <ndxf>
      <font>
        <b/>
        <name val="Times New Roman"/>
        <scheme val="none"/>
      </font>
    </ndxf>
  </rcc>
  <rcc rId="7738" sId="2" odxf="1" dxf="1">
    <oc r="I447">
      <f>G447-H447</f>
    </oc>
    <nc r="I447">
      <f>G447-H447</f>
    </nc>
    <ndxf>
      <font>
        <b/>
        <name val="Times New Roman"/>
        <scheme val="none"/>
      </font>
    </ndxf>
  </rcc>
  <rcc rId="7739" sId="2" odxf="1" dxf="1">
    <oc r="I448">
      <f>G448-H448</f>
    </oc>
    <nc r="I448">
      <f>G448-H448</f>
    </nc>
    <ndxf>
      <font>
        <b/>
        <name val="Times New Roman"/>
        <scheme val="none"/>
      </font>
    </ndxf>
  </rcc>
  <rcc rId="7740" sId="2" odxf="1" dxf="1">
    <oc r="I449">
      <f>G449-H449</f>
    </oc>
    <nc r="I449">
      <f>G449-H449</f>
    </nc>
    <ndxf>
      <font>
        <b/>
        <name val="Times New Roman"/>
        <scheme val="none"/>
      </font>
    </ndxf>
  </rcc>
  <rcc rId="7741" sId="2" odxf="1" dxf="1">
    <oc r="I450">
      <f>G450-H450</f>
    </oc>
    <nc r="I450">
      <f>G450-H450</f>
    </nc>
    <ndxf>
      <font>
        <b/>
        <name val="Times New Roman"/>
        <scheme val="none"/>
      </font>
    </ndxf>
  </rcc>
  <rcc rId="7742" sId="2" odxf="1" dxf="1">
    <oc r="I451">
      <f>G451-H451</f>
    </oc>
    <nc r="I451">
      <f>G451-H451</f>
    </nc>
    <ndxf>
      <font>
        <b/>
        <name val="Times New Roman"/>
        <scheme val="none"/>
      </font>
    </ndxf>
  </rcc>
  <rcc rId="7743" sId="2" odxf="1" dxf="1">
    <oc r="I452">
      <f>G452-H452</f>
    </oc>
    <nc r="I452">
      <f>G452-H452</f>
    </nc>
    <ndxf>
      <font>
        <b/>
        <name val="Times New Roman"/>
        <scheme val="none"/>
      </font>
    </ndxf>
  </rcc>
  <rcc rId="7744" sId="2" odxf="1" dxf="1">
    <oc r="I453">
      <f>G453-H453</f>
    </oc>
    <nc r="I453">
      <f>G453-H453</f>
    </nc>
    <ndxf>
      <font>
        <b/>
        <name val="Times New Roman"/>
        <scheme val="none"/>
      </font>
    </ndxf>
  </rcc>
  <rcc rId="7745" sId="2" odxf="1" dxf="1">
    <oc r="I454">
      <f>G454-H454</f>
    </oc>
    <nc r="I454">
      <f>G454-H454</f>
    </nc>
    <ndxf>
      <font>
        <b/>
        <name val="Times New Roman"/>
        <scheme val="none"/>
      </font>
    </ndxf>
  </rcc>
  <rcc rId="7746" sId="2" odxf="1" dxf="1">
    <oc r="I455">
      <f>G455-H455</f>
    </oc>
    <nc r="I455">
      <f>G455-H455</f>
    </nc>
    <ndxf>
      <font>
        <b/>
        <name val="Times New Roman"/>
        <scheme val="none"/>
      </font>
    </ndxf>
  </rcc>
  <rcc rId="7747" sId="2" odxf="1" dxf="1">
    <oc r="I456">
      <f>G456-H456</f>
    </oc>
    <nc r="I456">
      <f>G456-H456</f>
    </nc>
    <ndxf>
      <font>
        <b/>
        <name val="Times New Roman"/>
        <scheme val="none"/>
      </font>
    </ndxf>
  </rcc>
  <rcc rId="7748" sId="2" odxf="1" dxf="1">
    <oc r="I457">
      <f>G457-H457</f>
    </oc>
    <nc r="I457">
      <f>G457-H457</f>
    </nc>
    <ndxf>
      <font>
        <b/>
        <name val="Times New Roman"/>
        <scheme val="none"/>
      </font>
    </ndxf>
  </rcc>
  <rcc rId="7749" sId="2" odxf="1" dxf="1">
    <oc r="I458">
      <f>G458-H458</f>
    </oc>
    <nc r="I458">
      <f>G458-H458</f>
    </nc>
    <ndxf>
      <font>
        <b/>
        <name val="Times New Roman"/>
        <scheme val="none"/>
      </font>
    </ndxf>
  </rcc>
  <rcc rId="7750" sId="2" odxf="1" dxf="1">
    <oc r="I459">
      <f>G459-H459</f>
    </oc>
    <nc r="I459">
      <f>G459-H459</f>
    </nc>
    <ndxf>
      <font>
        <b/>
        <name val="Times New Roman"/>
        <scheme val="none"/>
      </font>
    </ndxf>
  </rcc>
  <rcc rId="7751" sId="2" odxf="1" dxf="1">
    <oc r="I460">
      <f>G460-H460</f>
    </oc>
    <nc r="I460">
      <f>G460-H460</f>
    </nc>
    <ndxf>
      <font>
        <b/>
        <name val="Times New Roman"/>
        <scheme val="none"/>
      </font>
    </ndxf>
  </rcc>
  <rcc rId="7752" sId="2" odxf="1" dxf="1">
    <oc r="I461">
      <f>G461-H461</f>
    </oc>
    <nc r="I461">
      <f>G461-H461</f>
    </nc>
    <ndxf>
      <font>
        <b/>
        <name val="Times New Roman"/>
        <scheme val="none"/>
      </font>
    </ndxf>
  </rcc>
  <rcc rId="7753" sId="2" odxf="1" dxf="1">
    <oc r="I462">
      <f>G462-H462</f>
    </oc>
    <nc r="I462">
      <f>G462-H462</f>
    </nc>
    <ndxf>
      <font>
        <b/>
        <name val="Times New Roman"/>
        <scheme val="none"/>
      </font>
    </ndxf>
  </rcc>
  <rcc rId="7754" sId="2" odxf="1" dxf="1">
    <oc r="I463">
      <f>G463-H463</f>
    </oc>
    <nc r="I463">
      <f>G463-H463</f>
    </nc>
    <ndxf>
      <font>
        <b/>
        <name val="Times New Roman"/>
        <scheme val="none"/>
      </font>
    </ndxf>
  </rcc>
  <rcc rId="7755" sId="2" odxf="1" dxf="1">
    <oc r="I464">
      <f>G464-H464</f>
    </oc>
    <nc r="I464">
      <f>G464-H464</f>
    </nc>
    <ndxf>
      <font>
        <b/>
        <name val="Times New Roman"/>
        <scheme val="none"/>
      </font>
    </ndxf>
  </rcc>
  <rcc rId="7756" sId="2" odxf="1" dxf="1">
    <oc r="I465">
      <f>G465-H465</f>
    </oc>
    <nc r="I465">
      <f>G465-H465</f>
    </nc>
    <ndxf>
      <font>
        <b/>
        <name val="Times New Roman"/>
        <scheme val="none"/>
      </font>
    </ndxf>
  </rcc>
  <rcc rId="7757" sId="2" odxf="1" dxf="1">
    <oc r="I466">
      <f>G466-H466</f>
    </oc>
    <nc r="I466">
      <f>G466-H466</f>
    </nc>
    <ndxf>
      <font>
        <b/>
        <name val="Times New Roman"/>
        <scheme val="none"/>
      </font>
    </ndxf>
  </rcc>
  <rcc rId="7758" sId="2" odxf="1" dxf="1">
    <oc r="I467">
      <f>G467-H467</f>
    </oc>
    <nc r="I467">
      <f>G467-H467</f>
    </nc>
    <ndxf>
      <font>
        <b/>
        <name val="Times New Roman"/>
        <scheme val="none"/>
      </font>
    </ndxf>
  </rcc>
  <rcc rId="7759" sId="2" odxf="1" dxf="1">
    <oc r="I468">
      <f>G468-H468</f>
    </oc>
    <nc r="I468">
      <f>G468-H468</f>
    </nc>
    <ndxf>
      <font>
        <b/>
        <name val="Times New Roman"/>
        <scheme val="none"/>
      </font>
    </ndxf>
  </rcc>
  <rcc rId="7760" sId="2" odxf="1" dxf="1">
    <oc r="I469">
      <f>G469-H469</f>
    </oc>
    <nc r="I469">
      <f>G469-H469</f>
    </nc>
    <ndxf>
      <font>
        <b/>
        <name val="Times New Roman"/>
        <scheme val="none"/>
      </font>
    </ndxf>
  </rcc>
  <rcc rId="7761" sId="2" odxf="1" dxf="1">
    <oc r="I470">
      <f>G470-H470</f>
    </oc>
    <nc r="I470">
      <f>G470-H470</f>
    </nc>
    <ndxf>
      <font>
        <b/>
        <name val="Times New Roman"/>
        <scheme val="none"/>
      </font>
    </ndxf>
  </rcc>
  <rcc rId="7762" sId="2" odxf="1" dxf="1">
    <oc r="I471">
      <f>G471-H471</f>
    </oc>
    <nc r="I471">
      <f>G471-H471</f>
    </nc>
    <ndxf>
      <font>
        <b/>
        <name val="Times New Roman"/>
        <scheme val="none"/>
      </font>
    </ndxf>
  </rcc>
  <rcc rId="7763" sId="2" odxf="1" dxf="1">
    <oc r="I472">
      <f>G472-H472</f>
    </oc>
    <nc r="I472">
      <f>G472-H472</f>
    </nc>
    <ndxf>
      <font>
        <b/>
        <name val="Times New Roman"/>
        <scheme val="none"/>
      </font>
    </ndxf>
  </rcc>
  <rcc rId="7764" sId="2" odxf="1" dxf="1">
    <oc r="I473">
      <f>G473-H473</f>
    </oc>
    <nc r="I473">
      <f>G473-H473</f>
    </nc>
    <ndxf>
      <font>
        <b/>
        <name val="Times New Roman"/>
        <scheme val="none"/>
      </font>
    </ndxf>
  </rcc>
  <rcc rId="7765" sId="2" odxf="1" dxf="1">
    <oc r="I474">
      <f>G474-H474</f>
    </oc>
    <nc r="I474">
      <f>G474-H474</f>
    </nc>
    <ndxf>
      <font>
        <b/>
        <name val="Times New Roman"/>
        <scheme val="none"/>
      </font>
    </ndxf>
  </rcc>
  <rcc rId="7766" sId="2" odxf="1" dxf="1">
    <oc r="I475">
      <f>G475-H475</f>
    </oc>
    <nc r="I475">
      <f>G475-H475</f>
    </nc>
    <ndxf>
      <font>
        <b/>
        <name val="Times New Roman"/>
        <scheme val="none"/>
      </font>
    </ndxf>
  </rcc>
  <rcc rId="7767" sId="2" odxf="1" dxf="1">
    <oc r="I476">
      <f>G476-H476</f>
    </oc>
    <nc r="I476">
      <f>G476-H476</f>
    </nc>
    <ndxf>
      <font>
        <b/>
        <name val="Times New Roman"/>
        <scheme val="none"/>
      </font>
    </ndxf>
  </rcc>
  <rcc rId="7768" sId="2" odxf="1" dxf="1">
    <oc r="I477">
      <f>G477-H477</f>
    </oc>
    <nc r="I477">
      <f>G477-H477</f>
    </nc>
    <ndxf>
      <font>
        <b/>
        <name val="Times New Roman"/>
        <scheme val="none"/>
      </font>
    </ndxf>
  </rcc>
  <rcc rId="7769" sId="2" odxf="1" dxf="1">
    <oc r="I478">
      <f>G478-H478</f>
    </oc>
    <nc r="I478">
      <f>G478-H478</f>
    </nc>
    <ndxf>
      <font>
        <b/>
        <name val="Times New Roman"/>
        <scheme val="none"/>
      </font>
    </ndxf>
  </rcc>
  <rcc rId="7770" sId="2" odxf="1" dxf="1">
    <oc r="I479">
      <f>G479-H479</f>
    </oc>
    <nc r="I479">
      <f>G479-H479</f>
    </nc>
    <ndxf>
      <font>
        <b/>
        <name val="Times New Roman"/>
        <scheme val="none"/>
      </font>
    </ndxf>
  </rcc>
  <rcc rId="7771" sId="2" odxf="1" dxf="1">
    <oc r="I480">
      <f>G480-H480</f>
    </oc>
    <nc r="I480">
      <f>G480-H480</f>
    </nc>
    <ndxf>
      <font>
        <b/>
        <name val="Times New Roman"/>
        <scheme val="none"/>
      </font>
    </ndxf>
  </rcc>
  <rcc rId="7772" sId="2" odxf="1" dxf="1">
    <oc r="I481">
      <f>G481-H481</f>
    </oc>
    <nc r="I481">
      <f>G481-H481</f>
    </nc>
    <ndxf>
      <font>
        <b/>
        <name val="Times New Roman"/>
        <scheme val="none"/>
      </font>
    </ndxf>
  </rcc>
  <rcc rId="7773" sId="2" odxf="1" dxf="1">
    <oc r="I482">
      <f>G482-H482</f>
    </oc>
    <nc r="I482">
      <f>G482-H482</f>
    </nc>
    <ndxf>
      <font>
        <b/>
        <name val="Times New Roman"/>
        <scheme val="none"/>
      </font>
    </ndxf>
  </rcc>
  <rcc rId="7774" sId="2" odxf="1" dxf="1">
    <oc r="I483">
      <f>G483-H483</f>
    </oc>
    <nc r="I483">
      <f>G483-H483</f>
    </nc>
    <ndxf>
      <font>
        <b/>
        <name val="Times New Roman"/>
        <scheme val="none"/>
      </font>
    </ndxf>
  </rcc>
  <rcc rId="7775" sId="2" odxf="1" dxf="1">
    <oc r="I484">
      <f>G484-H484</f>
    </oc>
    <nc r="I484">
      <f>G484-H484</f>
    </nc>
    <ndxf>
      <font>
        <b/>
        <name val="Times New Roman"/>
        <scheme val="none"/>
      </font>
    </ndxf>
  </rcc>
  <rcc rId="7776" sId="2" odxf="1" dxf="1">
    <oc r="I485">
      <f>G485-H485</f>
    </oc>
    <nc r="I485">
      <f>G485-H485</f>
    </nc>
    <ndxf>
      <font>
        <b/>
        <name val="Times New Roman"/>
        <scheme val="none"/>
      </font>
    </ndxf>
  </rcc>
  <rcc rId="7777" sId="2" odxf="1" dxf="1">
    <oc r="I486">
      <f>G486-H486</f>
    </oc>
    <nc r="I486">
      <f>G486-H486</f>
    </nc>
    <ndxf>
      <font>
        <b/>
        <name val="Times New Roman"/>
        <scheme val="none"/>
      </font>
    </ndxf>
  </rcc>
  <rcc rId="7778" sId="2" odxf="1" dxf="1">
    <oc r="I487">
      <f>G487-H487</f>
    </oc>
    <nc r="I487">
      <f>G487-H487</f>
    </nc>
    <ndxf>
      <font>
        <b/>
        <name val="Times New Roman"/>
        <scheme val="none"/>
      </font>
    </ndxf>
  </rcc>
  <rcc rId="7779" sId="2" odxf="1" dxf="1">
    <oc r="I488">
      <f>G488-H488</f>
    </oc>
    <nc r="I488">
      <f>G488-H488</f>
    </nc>
    <ndxf>
      <font>
        <b/>
        <name val="Times New Roman"/>
        <scheme val="none"/>
      </font>
    </ndxf>
  </rcc>
  <rcc rId="7780" sId="2" odxf="1" dxf="1">
    <oc r="I489">
      <f>G489-H489</f>
    </oc>
    <nc r="I489">
      <f>G489-H489</f>
    </nc>
    <ndxf>
      <font>
        <b/>
        <name val="Times New Roman"/>
        <scheme val="none"/>
      </font>
    </ndxf>
  </rcc>
  <rcc rId="7781" sId="2" odxf="1" dxf="1">
    <oc r="I490">
      <f>G490-H490</f>
    </oc>
    <nc r="I490">
      <f>G490-H490</f>
    </nc>
    <ndxf>
      <font>
        <b/>
        <name val="Times New Roman"/>
        <scheme val="none"/>
      </font>
    </ndxf>
  </rcc>
  <rcc rId="7782" sId="2" odxf="1" dxf="1">
    <oc r="I491">
      <f>G491-H491</f>
    </oc>
    <nc r="I491">
      <f>G491-H491</f>
    </nc>
    <ndxf>
      <font>
        <b/>
        <name val="Times New Roman"/>
        <scheme val="none"/>
      </font>
    </ndxf>
  </rcc>
  <rcc rId="7783" sId="2" odxf="1" dxf="1">
    <oc r="I492">
      <f>G492-H492</f>
    </oc>
    <nc r="I492">
      <f>G492-H492</f>
    </nc>
    <ndxf>
      <font>
        <b/>
        <name val="Times New Roman"/>
        <scheme val="none"/>
      </font>
    </ndxf>
  </rcc>
  <rcc rId="7784" sId="2" odxf="1" dxf="1">
    <oc r="I493">
      <f>G493-H493</f>
    </oc>
    <nc r="I493">
      <f>G493-H493</f>
    </nc>
    <ndxf>
      <font>
        <b/>
        <name val="Times New Roman"/>
        <scheme val="none"/>
      </font>
    </ndxf>
  </rcc>
  <rcc rId="7785" sId="2" odxf="1" dxf="1">
    <oc r="I494">
      <f>G494-H494</f>
    </oc>
    <nc r="I494">
      <f>G494-H494</f>
    </nc>
    <ndxf>
      <font>
        <b/>
        <name val="Times New Roman"/>
        <scheme val="none"/>
      </font>
    </ndxf>
  </rcc>
  <rcc rId="7786" sId="2" odxf="1" dxf="1">
    <oc r="I495">
      <f>G495-H495</f>
    </oc>
    <nc r="I495">
      <f>G495-H495</f>
    </nc>
    <ndxf>
      <font>
        <b/>
        <name val="Times New Roman"/>
        <scheme val="none"/>
      </font>
    </ndxf>
  </rcc>
  <rcc rId="7787" sId="2" odxf="1" dxf="1">
    <oc r="I496">
      <f>G496-H496</f>
    </oc>
    <nc r="I496">
      <f>G496-H496</f>
    </nc>
    <ndxf>
      <font>
        <b/>
        <name val="Times New Roman"/>
        <scheme val="none"/>
      </font>
    </ndxf>
  </rcc>
  <rcc rId="7788" sId="2" odxf="1" dxf="1">
    <oc r="I497">
      <f>G497-H497</f>
    </oc>
    <nc r="I497">
      <f>G497-H497</f>
    </nc>
    <ndxf>
      <font>
        <b/>
        <name val="Times New Roman"/>
        <scheme val="none"/>
      </font>
    </ndxf>
  </rcc>
  <rcc rId="7789" sId="2" odxf="1" dxf="1">
    <oc r="I498">
      <f>G498-H498</f>
    </oc>
    <nc r="I498">
      <f>G498-H498</f>
    </nc>
    <ndxf>
      <font>
        <b/>
        <name val="Times New Roman"/>
        <scheme val="none"/>
      </font>
    </ndxf>
  </rcc>
  <rcc rId="7790" sId="2" odxf="1" dxf="1">
    <oc r="I499">
      <f>G499-H499</f>
    </oc>
    <nc r="I499">
      <f>G499-H499</f>
    </nc>
    <ndxf>
      <font>
        <b/>
        <name val="Times New Roman"/>
        <scheme val="none"/>
      </font>
    </ndxf>
  </rcc>
  <rcc rId="7791" sId="2" odxf="1" dxf="1">
    <oc r="I500">
      <f>G500-H500</f>
    </oc>
    <nc r="I500">
      <f>G500-H500</f>
    </nc>
    <ndxf>
      <font>
        <b/>
        <name val="Times New Roman"/>
        <scheme val="none"/>
      </font>
    </ndxf>
  </rcc>
  <rcc rId="7792" sId="2" odxf="1" dxf="1">
    <oc r="I501">
      <f>G501-H501</f>
    </oc>
    <nc r="I501">
      <f>G501-H501</f>
    </nc>
    <ndxf>
      <font>
        <b/>
        <name val="Times New Roman"/>
        <scheme val="none"/>
      </font>
    </ndxf>
  </rcc>
  <rcc rId="7793" sId="2" odxf="1" dxf="1">
    <oc r="I502">
      <f>G502-H502</f>
    </oc>
    <nc r="I502">
      <f>G502-H502</f>
    </nc>
    <ndxf>
      <font>
        <b/>
        <name val="Times New Roman"/>
        <scheme val="none"/>
      </font>
    </ndxf>
  </rcc>
  <rcc rId="7794" sId="2" odxf="1" dxf="1">
    <oc r="I503">
      <f>G503-H503</f>
    </oc>
    <nc r="I503">
      <f>G503-H503</f>
    </nc>
    <ndxf>
      <font>
        <b/>
        <name val="Times New Roman"/>
        <scheme val="none"/>
      </font>
    </ndxf>
  </rcc>
  <rcc rId="7795" sId="2" odxf="1" dxf="1">
    <oc r="I504">
      <f>G504-H504</f>
    </oc>
    <nc r="I504">
      <f>G504-H504</f>
    </nc>
    <ndxf>
      <font>
        <b/>
        <name val="Times New Roman"/>
        <scheme val="none"/>
      </font>
    </ndxf>
  </rcc>
  <rcc rId="7796" sId="2" odxf="1" dxf="1">
    <oc r="I505">
      <f>G505-H505</f>
    </oc>
    <nc r="I505">
      <f>G505-H505</f>
    </nc>
    <ndxf>
      <font>
        <b/>
        <name val="Times New Roman"/>
        <scheme val="none"/>
      </font>
    </ndxf>
  </rcc>
  <rcc rId="7797" sId="2" odxf="1" dxf="1">
    <oc r="I506">
      <f>G506-H506</f>
    </oc>
    <nc r="I506">
      <f>G506-H506</f>
    </nc>
    <ndxf>
      <font>
        <b/>
        <name val="Times New Roman"/>
        <scheme val="none"/>
      </font>
    </ndxf>
  </rcc>
  <rcc rId="7798" sId="2" odxf="1" dxf="1">
    <oc r="I507">
      <f>G507-H507</f>
    </oc>
    <nc r="I507">
      <f>G507-H507</f>
    </nc>
    <ndxf>
      <font>
        <b/>
        <name val="Times New Roman"/>
        <scheme val="none"/>
      </font>
    </ndxf>
  </rcc>
  <rcc rId="7799" sId="2" odxf="1" dxf="1">
    <oc r="I508">
      <f>G508-H508</f>
    </oc>
    <nc r="I508">
      <f>G508-H508</f>
    </nc>
    <ndxf>
      <font>
        <b/>
        <name val="Times New Roman"/>
        <scheme val="none"/>
      </font>
    </ndxf>
  </rcc>
  <rcc rId="7800" sId="2" odxf="1" dxf="1">
    <oc r="I509">
      <f>G509-H509</f>
    </oc>
    <nc r="I509">
      <f>G509-H509</f>
    </nc>
    <ndxf>
      <font>
        <b/>
        <name val="Times New Roman"/>
        <scheme val="none"/>
      </font>
    </ndxf>
  </rcc>
  <rcc rId="7801" sId="2" odxf="1" dxf="1">
    <oc r="I510">
      <f>G510-H510</f>
    </oc>
    <nc r="I510">
      <f>G510-H510</f>
    </nc>
    <ndxf>
      <font>
        <b/>
        <name val="Times New Roman"/>
        <scheme val="none"/>
      </font>
    </ndxf>
  </rcc>
  <rcc rId="7802" sId="2" odxf="1" dxf="1">
    <oc r="I511">
      <f>G511-H511</f>
    </oc>
    <nc r="I511">
      <f>G511-H511</f>
    </nc>
    <ndxf>
      <font>
        <b/>
        <name val="Times New Roman"/>
        <scheme val="none"/>
      </font>
    </ndxf>
  </rcc>
  <rcc rId="7803" sId="2" odxf="1" dxf="1">
    <oc r="I512">
      <f>G512-H512</f>
    </oc>
    <nc r="I512">
      <f>G512-H512</f>
    </nc>
    <ndxf>
      <font>
        <b/>
        <name val="Times New Roman"/>
        <scheme val="none"/>
      </font>
    </ndxf>
  </rcc>
  <rcc rId="7804" sId="2" odxf="1" dxf="1">
    <oc r="I513">
      <f>G513-H513</f>
    </oc>
    <nc r="I513">
      <f>G513-H513</f>
    </nc>
    <ndxf>
      <font>
        <b/>
        <name val="Times New Roman"/>
        <scheme val="none"/>
      </font>
    </ndxf>
  </rcc>
  <rcc rId="7805" sId="2" odxf="1" dxf="1">
    <oc r="I514">
      <f>G514-H514</f>
    </oc>
    <nc r="I514">
      <f>G514-H514</f>
    </nc>
    <ndxf>
      <font>
        <b/>
        <name val="Times New Roman"/>
        <scheme val="none"/>
      </font>
    </ndxf>
  </rcc>
  <rcc rId="7806" sId="2" odxf="1" dxf="1">
    <oc r="I515">
      <f>G515-H515</f>
    </oc>
    <nc r="I515">
      <f>G515-H515</f>
    </nc>
    <ndxf>
      <font>
        <b/>
        <name val="Times New Roman"/>
        <scheme val="none"/>
      </font>
    </ndxf>
  </rcc>
  <rcc rId="7807" sId="2" odxf="1" dxf="1">
    <oc r="I516">
      <f>G516-H516</f>
    </oc>
    <nc r="I516">
      <f>G516-H516</f>
    </nc>
    <ndxf>
      <font>
        <b/>
        <name val="Times New Roman"/>
        <scheme val="none"/>
      </font>
    </ndxf>
  </rcc>
  <rcc rId="7808" sId="2" numFmtId="4">
    <oc r="H4">
      <v>6</v>
    </oc>
    <nc r="H4">
      <v>5</v>
    </nc>
  </rcc>
  <rcc rId="7809" sId="2">
    <oc r="I4" t="inlineStr">
      <is>
        <t>8=4-6</t>
      </is>
    </oc>
    <nc r="I4" t="inlineStr">
      <is>
        <t>6=4-5</t>
      </is>
    </nc>
  </rcc>
  <rfmt sheetId="2" sqref="H4" start="0" length="2147483647">
    <dxf>
      <font>
        <b/>
      </font>
    </dxf>
  </rfmt>
  <rfmt sheetId="2" sqref="I4" start="0" length="2147483647">
    <dxf>
      <font>
        <b/>
      </font>
    </dxf>
  </rfmt>
  <rcc rId="7810" sId="2">
    <oc r="J8">
      <f>IF(G8=0,"-",H8/G8)</f>
    </oc>
    <nc r="J8">
      <f>IF(G8=0,"-",H8/G8)</f>
    </nc>
  </rcc>
  <rfmt sheetId="2" sqref="I11:J13 I17:J20 I23:J23 I28:J28 I32:J34 I37:J39 I42:J42 I46:J46 I50:J50 I54:J56 I59:J61 I64:J64 I67:J68 I75:J77 I79:J81 I84:J86 I89:J89 I92:J92 I95:J96 I98:J99 I102:J103 I105:J105 I107:J108 I114:J116 I119:J120 I124:J126 I129:J130 I133:J133 I136:J136 I140:J141 I144:J144 I146:J146 I151:J151 I154:J155 I159:J161 I164:J166 I169:J169 I172:J172 I175:J175 I177:J177 I181:J183 I186:J186 I190:J190 I193:J193 I198:J198 I201:J201 I204:J204 I206:J206 I208:J208 I212:J213 I216:J217 I219:J219 I221:J221 I225:J226 I229:J229 I232:J232 I234:J234 I238:J240 I242:J244 I247:J249 I252:J252 I255:J255 I257:J258 I263:J263 I267:J268 I271:J271 I275:J277 I280:J280 I283:J283 I288:J288 I291:J292 I294:J295 I299:J299 I302:J303 I305:J306 I310:J310 I313:J316 I318:J321 I323:J323 I326:J326 I330:J330 I334:J334 I337:J338 I344:J345 I347:J347 I349:J349 I353:J356 I358:J361 I364:J366 I369:J370 I373:J374 I376:J376 I379:J380 I385:J385 I388:J389 I393:J395 I397:J399 I402:J403 I406:J406 I409:J409 I414:J414 I417:J417 I419:J419 I423:J423 I426:J426 I428:J430 I434:J434 I436:J436 I439:J439 I443:J444 I447:J447 I450:J450 I454:J456 I459:J460 I465:J465 I470:J470 I473:J473 I476:J477 I481:J481 I484:J484 I488:J490 I492:J494 I497:J498 I501:J501 I506:J507 I511:J512" start="0" length="2147483647">
    <dxf>
      <font>
        <b val="0"/>
      </font>
    </dxf>
  </rfmt>
  <rcc rId="7811" sId="3">
    <oc r="C4">
      <v>2</v>
    </oc>
    <nc r="C4">
      <v>3</v>
    </nc>
  </rcc>
  <rcc rId="7812" sId="3">
    <oc r="D4">
      <v>3</v>
    </oc>
    <nc r="D4">
      <v>4</v>
    </nc>
  </rcc>
  <rfmt sheetId="3" sqref="A1:E30" start="0" length="2147483647">
    <dxf>
      <font>
        <name val="Times New Roman"/>
        <scheme val="none"/>
      </font>
    </dxf>
  </rfmt>
  <rrc rId="7813" sId="2" ref="A521:XFD521" action="deleteRow">
    <rfmt sheetId="2" xfDxf="1" sqref="A521:XFD521" start="0" length="0">
      <dxf>
        <font>
          <b/>
          <sz val="12"/>
          <name val="Times New Roman"/>
          <scheme val="none"/>
        </font>
        <alignment vertical="center" wrapText="1" readingOrder="0"/>
      </dxf>
    </rfmt>
    <rfmt sheetId="2" sqref="A521" start="0" length="0">
      <dxf>
        <font>
          <b val="0"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21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1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1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1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1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21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1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1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1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4" sId="2" ref="A521:XFD521" action="deleteRow"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1" t="inlineStr">
        <is>
          <t>Численность работников, содержащихся за счет средств местного бюджета, шт. ед.</t>
        </is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1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1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1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1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1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1">
        <v>13947.6</v>
      </nc>
      <n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1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1" start="0" length="0">
      <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1" start="0" length="0">
      <dxf>
        <font>
          <b/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5" sId="2" ref="A521:XFD521" action="deleteRow"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1" t="inlineStr">
        <is>
          <t>в том числе:</t>
        </is>
      </nc>
      <ndxf>
        <font>
          <i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1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1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1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1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1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1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6" sId="2" ref="A521:XFD521" action="deleteRow"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1" t="inlineStr">
        <is>
          <t>численность работников муниципальных учреждений,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1">
        <v>13934.6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1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7" sId="2" ref="A521:XFD521" action="deleteRow">
    <undo index="0" exp="area" ref3D="1" dr="$A$1:$J$521" dn="Z_EC1DDABA_87E5_4CA0_BDFA_3176D5C21D42_.wvu.PrintArea" sId="2"/>
    <undo index="0" exp="area" ref3D="1" dr="$A$1:$J$521" dn="Z_B358A58E_8635_4813_99A2_4F1FD4FD075C_.wvu.PrintArea" sId="2"/>
    <undo index="0" exp="area" ref3D="1" dr="$A$1:$J$521" dn="Z_DE0F5E73_EF4C_476D_B6AE_BFEFF57E867A_.wvu.PrintArea" sId="2"/>
    <undo index="0" exp="area" ref3D="1" dr="$A$1:$J$521" dn="Z_87167B54_14FD_40B4_B520_8ADAF9DCA900_.wvu.PrintArea" sId="2"/>
    <undo index="0" exp="area" ref3D="1" dr="$A$1:$J$521" dn="Z_354784A5_404C_43C6_9215_508293194394_.wvu.PrintArea" sId="2"/>
    <undo index="0" exp="area" ref3D="1" dr="$A$1:$J$521" dn="Z_34FCE91F_37BB_4E1C_80D8_8DC0E1239857_.wvu.PrintArea" sId="2"/>
    <undo index="0" exp="area" ref3D="1" dr="$A$1:$J$521" dn="Z_B1E9D3A3_6A2B_4E76_A163_C3C5D3CBC4BC_.wvu.PrintArea" sId="2"/>
    <undo index="0" exp="area" ref3D="1" dr="$A$1:$J$521" dn="Z_8F1248FC_EA8E_4DC7_8B97_6406CD1514A9_.wvu.PrintArea" sId="2"/>
    <undo index="0" exp="area" ref3D="1" dr="$A$1:$J$521" dn="Z_F8C4027D_D6CA_4157_8FAE_71E83CC44D4D_.wvu.PrintArea" sId="2"/>
    <undo index="0" exp="area" ref3D="1" dr="$A$1:$J$521" dn="Область_печати" sId="2"/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1" t="inlineStr">
        <is>
          <t>численность муниципальных служащих,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1">
        <v>476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1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1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R521" start="0" length="0">
      <dxf>
        <numFmt numFmtId="4" formatCode="#,##0.00"/>
      </dxf>
    </rfmt>
  </rrc>
  <rrc rId="7818" sId="2" ref="A521:XFD521" action="deleteRow"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fmt sheetId="2" sqref="B521" start="0" length="0">
      <dxf>
        <alignment horizontal="center" readingOrder="0"/>
      </dxf>
    </rfmt>
    <rfmt sheetId="2" sqref="C521" start="0" length="0">
      <dxf>
        <alignment horizontal="center" readingOrder="0"/>
      </dxf>
    </rfmt>
    <rfmt sheetId="2" sqref="D521" start="0" length="0">
      <dxf>
        <alignment horizontal="center" readingOrder="0"/>
      </dxf>
    </rfmt>
    <rfmt sheetId="2" sqref="E521" start="0" length="0">
      <dxf>
        <alignment horizontal="center" readingOrder="0"/>
      </dxf>
    </rfmt>
    <rfmt sheetId="2" sqref="F521" start="0" length="0">
      <dxf>
        <alignment horizontal="center" readingOrder="0"/>
      </dxf>
    </rfmt>
    <rfmt sheetId="2" sqref="G521" start="0" length="0">
      <dxf>
        <numFmt numFmtId="4" formatCode="#,##0.00"/>
        <alignment horizontal="center" readingOrder="0"/>
      </dxf>
    </rfmt>
    <rfmt sheetId="2" sqref="H521" start="0" length="0">
      <dxf>
        <numFmt numFmtId="4" formatCode="#,##0.00"/>
        <fill>
          <patternFill patternType="solid">
            <bgColor theme="5" tint="0.79998168889431442"/>
          </patternFill>
        </fill>
        <alignment horizontal="center" readingOrder="0"/>
      </dxf>
    </rfmt>
    <rfmt sheetId="2" sqref="I521" start="0" length="0">
      <dxf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2" sqref="J521" start="0" length="0">
      <dxf>
        <font>
          <b/>
          <name val="Times New Roman"/>
          <scheme val="none"/>
        </font>
        <alignment horizontal="center" readingOrder="0"/>
      </dxf>
    </rfmt>
    <rfmt sheetId="2" sqref="R521" start="0" length="0">
      <dxf>
        <numFmt numFmtId="4" formatCode="#,##0.00"/>
      </dxf>
    </rfmt>
  </rrc>
  <rrc rId="7819" sId="2" ref="A521:XFD521" action="deleteRow">
    <rfmt sheetId="2" xfDxf="1" sqref="A521:XFD521" start="0" length="0">
      <dxf>
        <font>
          <name val="Times New Roman"/>
          <scheme val="none"/>
        </font>
        <alignment vertical="center" wrapText="1" readingOrder="0"/>
      </dxf>
    </rfmt>
    <rfmt sheetId="2" sqref="B521" start="0" length="0">
      <dxf>
        <alignment horizontal="center" readingOrder="0"/>
      </dxf>
    </rfmt>
    <rfmt sheetId="2" sqref="C521" start="0" length="0">
      <dxf>
        <alignment horizontal="center" readingOrder="0"/>
      </dxf>
    </rfmt>
    <rfmt sheetId="2" sqref="D521" start="0" length="0">
      <dxf>
        <alignment horizontal="center" readingOrder="0"/>
      </dxf>
    </rfmt>
    <rfmt sheetId="2" sqref="E521" start="0" length="0">
      <dxf>
        <alignment horizontal="center" readingOrder="0"/>
      </dxf>
    </rfmt>
    <rfmt sheetId="2" sqref="F521" start="0" length="0">
      <dxf>
        <alignment horizontal="center" readingOrder="0"/>
      </dxf>
    </rfmt>
    <rfmt sheetId="2" sqref="G521" start="0" length="0">
      <dxf>
        <numFmt numFmtId="4" formatCode="#,##0.00"/>
        <alignment horizontal="center" readingOrder="0"/>
      </dxf>
    </rfmt>
    <rfmt sheetId="2" sqref="H521" start="0" length="0">
      <dxf>
        <numFmt numFmtId="4" formatCode="#,##0.00"/>
        <fill>
          <patternFill patternType="solid">
            <bgColor theme="5" tint="0.79998168889431442"/>
          </patternFill>
        </fill>
        <alignment horizontal="center" readingOrder="0"/>
      </dxf>
    </rfmt>
    <rfmt sheetId="2" sqref="I521" start="0" length="0">
      <dxf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2" sqref="J521" start="0" length="0">
      <dxf>
        <font>
          <b/>
          <name val="Times New Roman"/>
          <scheme val="none"/>
        </font>
        <alignment horizontal="center" readingOrder="0"/>
      </dxf>
    </rfmt>
    <rfmt sheetId="2" sqref="R521" start="0" length="0">
      <dxf>
        <numFmt numFmtId="4" formatCode="#,##0.00"/>
      </dxf>
    </rfmt>
  </rrc>
  <rcc rId="7820" sId="2">
    <oc r="J4" t="inlineStr">
      <is>
        <t>10=6/4</t>
      </is>
    </oc>
    <nc r="J4" t="inlineStr">
      <is>
        <t>7=5/4</t>
      </is>
    </nc>
  </rcc>
  <rcc rId="7821" sId="2" numFmtId="4">
    <oc r="G7">
      <f>G8+G14+G29+G47+G51+G69+G72</f>
    </oc>
    <nc r="G7">
      <v>3802548.0999999996</v>
    </nc>
  </rcc>
  <rcc rId="7822" sId="2" numFmtId="4">
    <oc r="H7">
      <f>H8+H14+H29+H47+H51+H69+H72</f>
    </oc>
    <nc r="H7">
      <v>2282366.5</v>
    </nc>
  </rcc>
  <rcc rId="7823" sId="2" numFmtId="4">
    <oc r="I7">
      <f>G7-H7</f>
    </oc>
    <nc r="I7">
      <v>1520181.5999999996</v>
    </nc>
  </rcc>
  <rcc rId="7824" sId="2" numFmtId="14">
    <oc r="J7">
      <f>IF(G7=0,"-",H7/G7)</f>
    </oc>
    <nc r="J7">
      <v>0.60022028386702075</v>
    </nc>
  </rcc>
  <rcc rId="7825" sId="2" numFmtId="4">
    <oc r="G8">
      <f>G9</f>
    </oc>
    <nc r="G8">
      <v>13974.5</v>
    </nc>
  </rcc>
  <rcc rId="7826" sId="2" numFmtId="4">
    <oc r="H8">
      <f>H9</f>
    </oc>
    <nc r="H8">
      <v>11841.9</v>
    </nc>
  </rcc>
  <rcc rId="7827" sId="2" numFmtId="4">
    <oc r="I8">
      <f>G8-H8</f>
    </oc>
    <nc r="I8">
      <v>2132.6000000000004</v>
    </nc>
  </rcc>
  <rcc rId="7828" sId="2" numFmtId="14">
    <oc r="J8">
      <f>IF(G8=0,"-",H8/G8)</f>
    </oc>
    <nc r="J8">
      <v>0.84739346667143722</v>
    </nc>
  </rcc>
  <rcc rId="7829" sId="2" numFmtId="4">
    <oc r="G9">
      <f>G10</f>
    </oc>
    <nc r="G9">
      <v>13974.5</v>
    </nc>
  </rcc>
  <rcc rId="7830" sId="2" numFmtId="4">
    <oc r="H9">
      <f>H10</f>
    </oc>
    <nc r="H9">
      <v>11841.9</v>
    </nc>
  </rcc>
  <rcc rId="7831" sId="2" numFmtId="4">
    <oc r="I9">
      <f>G9-H9</f>
    </oc>
    <nc r="I9">
      <v>2132.6000000000004</v>
    </nc>
  </rcc>
  <rcc rId="7832" sId="2" numFmtId="14">
    <oc r="J9">
      <f>IF(G9=0,"-",H9/G9)</f>
    </oc>
    <nc r="J9">
      <v>0.84739346667143722</v>
    </nc>
  </rcc>
  <rcc rId="7833" sId="2" numFmtId="4">
    <oc r="G10">
      <f>G11+G12+G13</f>
    </oc>
    <nc r="G10">
      <v>13974.5</v>
    </nc>
  </rcc>
  <rcc rId="7834" sId="2" numFmtId="4">
    <oc r="H10">
      <f>H11+H12+H13</f>
    </oc>
    <nc r="H10">
      <v>11841.9</v>
    </nc>
  </rcc>
  <rcc rId="7835" sId="2" numFmtId="4">
    <oc r="I10">
      <f>G10-H10</f>
    </oc>
    <nc r="I10">
      <v>2132.6000000000004</v>
    </nc>
  </rcc>
  <rcc rId="7836" sId="2" numFmtId="14">
    <oc r="J10">
      <f>IF(G10=0,"-",H10/G10)</f>
    </oc>
    <nc r="J10">
      <v>0.84739346667143722</v>
    </nc>
  </rcc>
  <rcc rId="7837" sId="2" numFmtId="4">
    <oc r="I11">
      <f>G11-H11</f>
    </oc>
    <nc r="I11">
      <v>1772.2000000000007</v>
    </nc>
  </rcc>
  <rcc rId="7838" sId="2" numFmtId="14">
    <oc r="J11">
      <f>IF(G11=0,"-",H11/G11)</f>
    </oc>
    <nc r="J11">
      <v>0.84940004758829324</v>
    </nc>
  </rcc>
  <rcc rId="7839" sId="2" numFmtId="4">
    <oc r="I12">
      <f>G12-H12</f>
    </oc>
    <nc r="I12">
      <v>120.8</v>
    </nc>
  </rcc>
  <rcc rId="7840" sId="2" numFmtId="14">
    <oc r="J12">
      <f>IF(G12=0,"-",H12/G12)</f>
    </oc>
    <nc r="J12">
      <v>0</v>
    </nc>
  </rcc>
  <rcc rId="7841" sId="2" numFmtId="4">
    <oc r="I13">
      <f>G13-H13</f>
    </oc>
    <nc r="I13">
      <v>239.59999999999991</v>
    </nc>
  </rcc>
  <rcc rId="7842" sId="2" numFmtId="14">
    <oc r="J13">
      <f>IF(G13=0,"-",H13/G13)</f>
    </oc>
    <nc r="J13">
      <v>0.88514452806672739</v>
    </nc>
  </rcc>
  <rcc rId="7843" sId="2" numFmtId="4">
    <oc r="G14">
      <f>G15+G21+G24+G26</f>
    </oc>
    <nc r="G14">
      <v>161378.1</v>
    </nc>
  </rcc>
  <rcc rId="7844" sId="2" numFmtId="4">
    <oc r="H14">
      <f>H15+H21+H24+H26</f>
    </oc>
    <nc r="H14">
      <v>122234.8</v>
    </nc>
  </rcc>
  <rcc rId="7845" sId="2" numFmtId="4">
    <oc r="I14">
      <f>G14-H14</f>
    </oc>
    <nc r="I14">
      <v>39143.300000000003</v>
    </nc>
  </rcc>
  <rcc rId="7846" sId="2" numFmtId="14">
    <oc r="J14">
      <f>IF(G14=0,"-",H14/G14)</f>
    </oc>
    <nc r="J14">
      <v>0.75744354407444381</v>
    </nc>
  </rcc>
  <rcc rId="7847" sId="2" numFmtId="4">
    <oc r="G15">
      <f>G16</f>
    </oc>
    <nc r="G15">
      <v>147744.5</v>
    </nc>
  </rcc>
  <rcc rId="7848" sId="2" numFmtId="4">
    <oc r="H15">
      <f>H16</f>
    </oc>
    <nc r="H15">
      <v>113759.1</v>
    </nc>
  </rcc>
  <rcc rId="7849" sId="2" numFmtId="4">
    <oc r="I15">
      <f>G15-H15</f>
    </oc>
    <nc r="I15">
      <v>33985.399999999994</v>
    </nc>
  </rcc>
  <rcc rId="7850" sId="2" numFmtId="14">
    <oc r="J15">
      <f>IF(G15=0,"-",H15/G15)</f>
    </oc>
    <nc r="J15">
      <v>0.76997180944129906</v>
    </nc>
  </rcc>
  <rcc rId="7851" sId="2" numFmtId="4">
    <oc r="G16">
      <f>G17+G18+G19+G20</f>
    </oc>
    <nc r="G16">
      <v>147744.5</v>
    </nc>
  </rcc>
  <rcc rId="7852" sId="2" numFmtId="4">
    <oc r="H16">
      <f>H17+H18+H19+H20</f>
    </oc>
    <nc r="H16">
      <v>113759.1</v>
    </nc>
  </rcc>
  <rcc rId="7853" sId="2" numFmtId="4">
    <oc r="I16">
      <f>G16-H16</f>
    </oc>
    <nc r="I16">
      <v>33985.399999999994</v>
    </nc>
  </rcc>
  <rcc rId="7854" sId="2" numFmtId="14">
    <oc r="J16">
      <f>IF(G16=0,"-",H16/G16)</f>
    </oc>
    <nc r="J16">
      <v>0.76997180944129906</v>
    </nc>
  </rcc>
  <rcc rId="7855" sId="2" numFmtId="4">
    <oc r="I17">
      <f>G17-H17</f>
    </oc>
    <nc r="I17">
      <v>28271.399999999994</v>
    </nc>
  </rcc>
  <rcc rId="7856" sId="2" numFmtId="14">
    <oc r="J17">
      <f>IF(G17=0,"-",H17/G17)</f>
    </oc>
    <nc r="J17">
      <v>0.75785808805580901</v>
    </nc>
  </rcc>
  <rcc rId="7857" sId="2" numFmtId="4">
    <oc r="I18">
      <f>G18-H18</f>
    </oc>
    <nc r="I18">
      <v>1350.6</v>
    </nc>
  </rcc>
  <rcc rId="7858" sId="2" numFmtId="14">
    <oc r="J18">
      <f>IF(G18=0,"-",H18/G18)</f>
    </oc>
    <nc r="J18">
      <v>0.66154617215887734</v>
    </nc>
  </rcc>
  <rcc rId="7859" sId="2" numFmtId="4">
    <oc r="I19">
      <f>G19-H19</f>
    </oc>
    <nc r="I19">
      <v>0</v>
    </nc>
  </rcc>
  <rcc rId="7860" sId="2" numFmtId="14">
    <oc r="J19">
      <f>IF(G19=0,"-",H19/G19)</f>
    </oc>
    <nc r="J19">
      <v>1</v>
    </nc>
  </rcc>
  <rcc rId="7861" sId="2" numFmtId="4">
    <oc r="I20">
      <f>G20-H20</f>
    </oc>
    <nc r="I20">
      <v>4363.4000000000015</v>
    </nc>
  </rcc>
  <rcc rId="7862" sId="2" numFmtId="14">
    <oc r="J20">
      <f>IF(G20=0,"-",H20/G20)</f>
    </oc>
    <nc r="J20">
      <v>0.83698888577566077</v>
    </nc>
  </rcc>
  <rcc rId="7863" sId="2" numFmtId="4">
    <oc r="G21">
      <f>G22</f>
    </oc>
    <nc r="G21">
      <v>13445.2</v>
    </nc>
  </rcc>
  <rcc rId="7864" sId="2" numFmtId="4">
    <oc r="H21">
      <f>H22</f>
    </oc>
    <nc r="H21">
      <v>8287.2999999999993</v>
    </nc>
  </rcc>
  <rcc rId="7865" sId="2" numFmtId="4">
    <oc r="I21">
      <f>G21-H21</f>
    </oc>
    <nc r="I21">
      <v>5157.9000000000015</v>
    </nc>
  </rcc>
  <rcc rId="7866" sId="2" numFmtId="14">
    <oc r="J21">
      <f>IF(G21=0,"-",H21/G21)</f>
    </oc>
    <nc r="J21">
      <v>0.61637610448338431</v>
    </nc>
  </rcc>
  <rcc rId="7867" sId="2" numFmtId="4">
    <oc r="G22">
      <f>G23</f>
    </oc>
    <nc r="G22">
      <v>13445.2</v>
    </nc>
  </rcc>
  <rcc rId="7868" sId="2" numFmtId="4">
    <oc r="H22">
      <f>H23</f>
    </oc>
    <nc r="H22">
      <v>8287.2999999999993</v>
    </nc>
  </rcc>
  <rcc rId="7869" sId="2" numFmtId="4">
    <oc r="I22">
      <f>G22-H22</f>
    </oc>
    <nc r="I22">
      <v>5157.9000000000015</v>
    </nc>
  </rcc>
  <rcc rId="7870" sId="2" numFmtId="14">
    <oc r="J22">
      <f>IF(G22=0,"-",H22/G22)</f>
    </oc>
    <nc r="J22">
      <v>0.61637610448338431</v>
    </nc>
  </rcc>
  <rcc rId="7871" sId="2" numFmtId="4">
    <oc r="I23">
      <f>G23-H23</f>
    </oc>
    <nc r="I23">
      <v>5157.9000000000015</v>
    </nc>
  </rcc>
  <rcc rId="7872" sId="2" numFmtId="14">
    <oc r="J23">
      <f>IF(G23=0,"-",H23/G23)</f>
    </oc>
    <nc r="J23">
      <v>0.61637610448338431</v>
    </nc>
  </rcc>
  <rcc rId="7873" sId="2" numFmtId="4">
    <oc r="G24">
      <f>G25</f>
    </oc>
    <nc r="G24">
      <v>114.9</v>
    </nc>
  </rcc>
  <rcc rId="7874" sId="2" numFmtId="4">
    <oc r="H24">
      <f>H25</f>
    </oc>
    <nc r="H24">
      <v>114.9</v>
    </nc>
  </rcc>
  <rcc rId="7875" sId="2" numFmtId="4">
    <oc r="I24">
      <f>G24-H24</f>
    </oc>
    <nc r="I24">
      <v>0</v>
    </nc>
  </rcc>
  <rcc rId="7876" sId="2" numFmtId="14">
    <oc r="J24">
      <f>IF(G24=0,"-",H24/G24)</f>
    </oc>
    <nc r="J24">
      <v>1</v>
    </nc>
  </rcc>
  <rcc rId="7877" sId="2" numFmtId="4">
    <oc r="I25">
      <f>G25-H25</f>
    </oc>
    <nc r="I25">
      <v>0</v>
    </nc>
  </rcc>
  <rcc rId="7878" sId="2" numFmtId="14">
    <oc r="J25">
      <f>IF(G25=0,"-",H25/G25)</f>
    </oc>
    <nc r="J25">
      <v>1</v>
    </nc>
  </rcc>
  <rcc rId="7879" sId="2" numFmtId="4">
    <oc r="I26">
      <f>G26-H26</f>
    </oc>
    <nc r="I26">
      <v>0</v>
    </nc>
  </rcc>
  <rcc rId="7880" sId="2" numFmtId="14">
    <oc r="J26">
      <f>IF(G26=0,"-",H26/G26)</f>
    </oc>
    <nc r="J26">
      <v>1</v>
    </nc>
  </rcc>
  <rcc rId="7881" sId="2" numFmtId="4">
    <oc r="I27">
      <f>G27-H27</f>
    </oc>
    <nc r="I27">
      <v>0</v>
    </nc>
  </rcc>
  <rcc rId="7882" sId="2" numFmtId="14">
    <oc r="J27">
      <f>IF(G27=0,"-",H27/G27)</f>
    </oc>
    <nc r="J27">
      <v>1</v>
    </nc>
  </rcc>
  <rcc rId="7883" sId="2" numFmtId="4">
    <oc r="I28">
      <f>G28-H28</f>
    </oc>
    <nc r="I28">
      <v>0</v>
    </nc>
  </rcc>
  <rcc rId="7884" sId="2" numFmtId="14">
    <oc r="J28">
      <f>IF(G28=0,"-",H28/G28)</f>
    </oc>
    <nc r="J28">
      <v>1</v>
    </nc>
  </rcc>
  <rcc rId="7885" sId="2" numFmtId="4">
    <oc r="G29">
      <f>G30+G35+G40+G44</f>
    </oc>
    <nc r="G29">
      <v>1156366.5</v>
    </nc>
  </rcc>
  <rcc rId="7886" sId="2" numFmtId="4">
    <oc r="H29">
      <f>H30+H35+H40+H44</f>
    </oc>
    <nc r="H29">
      <v>839155</v>
    </nc>
  </rcc>
  <rcc rId="7887" sId="2" numFmtId="4">
    <oc r="I29">
      <f>G29-H29</f>
    </oc>
    <nc r="I29">
      <v>317211.5</v>
    </nc>
  </rcc>
  <rcc rId="7888" sId="2" numFmtId="14">
    <oc r="J29">
      <f>IF(G29=0,"-",H29/G29)</f>
    </oc>
    <nc r="J29">
      <v>0.72568255825467098</v>
    </nc>
  </rcc>
  <rcc rId="7889" sId="2" numFmtId="4">
    <oc r="G30">
      <f>G31</f>
    </oc>
    <nc r="G30">
      <v>1043797.6</v>
    </nc>
  </rcc>
  <rcc rId="7890" sId="2" numFmtId="4">
    <oc r="H30">
      <f>H31</f>
    </oc>
    <nc r="H30">
      <v>758603.2</v>
    </nc>
  </rcc>
  <rcc rId="7891" sId="2" numFmtId="4">
    <oc r="I30">
      <f>G30-H30</f>
    </oc>
    <nc r="I30">
      <v>285194.40000000002</v>
    </nc>
  </rcc>
  <rcc rId="7892" sId="2" numFmtId="14">
    <oc r="J30">
      <f>IF(G30=0,"-",H30/G30)</f>
    </oc>
    <nc r="J30">
      <v>0.72677231677865517</v>
    </nc>
  </rcc>
  <rcc rId="7893" sId="2" numFmtId="4">
    <oc r="G31">
      <f>G32+G33+G34</f>
    </oc>
    <nc r="G31">
      <v>1043797.6</v>
    </nc>
  </rcc>
  <rcc rId="7894" sId="2" numFmtId="4">
    <oc r="H31">
      <f>H32+H33+H34</f>
    </oc>
    <nc r="H31">
      <v>758603.2</v>
    </nc>
  </rcc>
  <rcc rId="7895" sId="2" numFmtId="4">
    <oc r="I31">
      <f>G31-H31</f>
    </oc>
    <nc r="I31">
      <v>285194.40000000002</v>
    </nc>
  </rcc>
  <rcc rId="7896" sId="2" numFmtId="14">
    <oc r="J31">
      <f>IF(G31=0,"-",H31/G31)</f>
    </oc>
    <nc r="J31">
      <v>0.72677231677865517</v>
    </nc>
  </rcc>
  <rcc rId="7897" sId="2" numFmtId="4">
    <oc r="I32">
      <f>G32-H32</f>
    </oc>
    <nc r="I32">
      <v>227968.10000000009</v>
    </nc>
  </rcc>
  <rcc rId="7898" sId="2" numFmtId="14">
    <oc r="J32">
      <f>IF(G32=0,"-",H32/G32)</f>
    </oc>
    <nc r="J32">
      <v>0.71790710247208578</v>
    </nc>
  </rcc>
  <rcc rId="7899" sId="2" numFmtId="4">
    <oc r="I33">
      <f>G33-H33</f>
    </oc>
    <nc r="I33">
      <v>10288.5</v>
    </nc>
  </rcc>
  <rcc rId="7900" sId="2" numFmtId="14">
    <oc r="J33">
      <f>IF(G33=0,"-",H33/G33)</f>
    </oc>
    <nc r="J33">
      <v>0.63096143361359003</v>
    </nc>
  </rcc>
  <rcc rId="7901" sId="2" numFmtId="4">
    <oc r="I34">
      <f>G34-H34</f>
    </oc>
    <nc r="I34">
      <v>46937.800000000017</v>
    </nc>
  </rcc>
  <rcc rId="7902" sId="2" numFmtId="14">
    <oc r="J34">
      <f>IF(G34=0,"-",H34/G34)</f>
    </oc>
    <nc r="J34">
      <v>0.77410628475011189</v>
    </nc>
  </rcc>
  <rcc rId="7903" sId="2" numFmtId="4">
    <oc r="G35">
      <f>G36</f>
    </oc>
    <nc r="G35">
      <v>105646.6</v>
    </nc>
  </rcc>
  <rcc rId="7904" sId="2" numFmtId="4">
    <oc r="H35">
      <f>H36</f>
    </oc>
    <nc r="H35">
      <v>74197.5</v>
    </nc>
  </rcc>
  <rcc rId="7905" sId="2" numFmtId="4">
    <oc r="I35">
      <f>G35-H35</f>
    </oc>
    <nc r="I35">
      <v>31449.100000000006</v>
    </nc>
  </rcc>
  <rcc rId="7906" sId="2" numFmtId="14">
    <oc r="J35">
      <f>IF(G35=0,"-",H35/G35)</f>
    </oc>
    <nc r="J35">
      <v>0.7023179165254726</v>
    </nc>
  </rcc>
  <rcc rId="7907" sId="2" numFmtId="4">
    <oc r="G36">
      <f>G38+G39+G37</f>
    </oc>
    <nc r="G36">
      <v>105646.6</v>
    </nc>
  </rcc>
  <rcc rId="7908" sId="2" numFmtId="4">
    <oc r="H36">
      <f>H38+H39+H37</f>
    </oc>
    <nc r="H36">
      <v>74197.5</v>
    </nc>
  </rcc>
  <rcc rId="7909" sId="2" numFmtId="4">
    <oc r="I36">
      <f>G36-H36</f>
    </oc>
    <nc r="I36">
      <v>31449.100000000006</v>
    </nc>
  </rcc>
  <rcc rId="7910" sId="2" numFmtId="14">
    <oc r="J36">
      <f>IF(G36=0,"-",H36/G36)</f>
    </oc>
    <nc r="J36">
      <v>0.7023179165254726</v>
    </nc>
  </rcc>
  <rcc rId="7911" sId="2" numFmtId="4">
    <oc r="I37">
      <f>G37-H37</f>
    </oc>
    <nc r="I37">
      <v>6317.5</v>
    </nc>
  </rcc>
  <rcc rId="7912" sId="2" numFmtId="14">
    <oc r="J37">
      <f>IF(G37=0,"-",H37/G37)</f>
    </oc>
    <nc r="J37">
      <v>0.33233637353230255</v>
    </nc>
  </rcc>
  <rcc rId="7913" sId="2" numFmtId="4">
    <oc r="I38">
      <f>G38-H38</f>
    </oc>
    <nc r="I38">
      <v>22432.400000000009</v>
    </nc>
  </rcc>
  <rcc rId="7914" sId="2" numFmtId="14">
    <oc r="J38">
      <f>IF(G38=0,"-",H38/G38)</f>
    </oc>
    <nc r="J38">
      <v>0.745891425800985</v>
    </nc>
  </rcc>
  <rcc rId="7915" sId="2" numFmtId="4">
    <oc r="I39">
      <f>G39-H39</f>
    </oc>
    <nc r="I39">
      <v>2699.2</v>
    </nc>
  </rcc>
  <rcc rId="7916" sId="2" numFmtId="14">
    <oc r="J39">
      <f>IF(G39=0,"-",H39/G39)</f>
    </oc>
    <nc r="J39">
      <v>0.6585754582136939</v>
    </nc>
  </rcc>
  <rcc rId="7917" sId="2" numFmtId="4">
    <oc r="G40">
      <f>G41+G43</f>
    </oc>
    <nc r="G40">
      <v>1953.2</v>
    </nc>
  </rcc>
  <rcc rId="7918" sId="2" numFmtId="4">
    <oc r="H40">
      <f>H41+H43</f>
    </oc>
    <nc r="H40">
      <v>1385.4</v>
    </nc>
  </rcc>
  <rcc rId="7919" sId="2" numFmtId="4">
    <oc r="I40">
      <f>G40-H40</f>
    </oc>
    <nc r="I40">
      <v>567.79999999999995</v>
    </nc>
  </rcc>
  <rcc rId="7920" sId="2" numFmtId="14">
    <oc r="J40">
      <f>IF(G40=0,"-",H40/G40)</f>
    </oc>
    <nc r="J40">
      <v>0.70929756297358182</v>
    </nc>
  </rcc>
  <rcc rId="7921" sId="2" numFmtId="4">
    <oc r="G41">
      <f>G42</f>
    </oc>
    <nc r="G41">
      <v>1186.7</v>
    </nc>
  </rcc>
  <rcc rId="7922" sId="2" numFmtId="4">
    <oc r="H41">
      <f>H42</f>
    </oc>
    <nc r="H41">
      <v>658.2</v>
    </nc>
  </rcc>
  <rcc rId="7923" sId="2" numFmtId="4">
    <oc r="I41">
      <f>G41-H41</f>
    </oc>
    <nc r="I41">
      <v>528.5</v>
    </nc>
  </rcc>
  <rcc rId="7924" sId="2" numFmtId="14">
    <oc r="J41">
      <f>IF(G41=0,"-",H41/G41)</f>
    </oc>
    <nc r="J41">
      <v>0.55464734136681559</v>
    </nc>
  </rcc>
  <rcc rId="7925" sId="2" numFmtId="4">
    <oc r="I42">
      <f>G42-H42</f>
    </oc>
    <nc r="I42">
      <v>528.5</v>
    </nc>
  </rcc>
  <rcc rId="7926" sId="2" numFmtId="14">
    <oc r="J42">
      <f>IF(G42=0,"-",H42/G42)</f>
    </oc>
    <nc r="J42">
      <v>0.55464734136681559</v>
    </nc>
  </rcc>
  <rcc rId="7927" sId="2" numFmtId="4">
    <oc r="I43">
      <f>G43-H43</f>
    </oc>
    <nc r="I43">
      <v>39.299999999999955</v>
    </nc>
  </rcc>
  <rcc rId="7928" sId="2" numFmtId="14">
    <oc r="J43">
      <f>IF(G43=0,"-",H43/G43)</f>
    </oc>
    <nc r="J43">
      <v>0.94872798434442274</v>
    </nc>
  </rcc>
  <rcc rId="7929" sId="2" numFmtId="4">
    <oc r="G44">
      <f>G45</f>
    </oc>
    <nc r="G44">
      <v>4969.1000000000004</v>
    </nc>
  </rcc>
  <rcc rId="7930" sId="2" numFmtId="4">
    <oc r="H44">
      <f>H45</f>
    </oc>
    <nc r="H44">
      <v>4968.8999999999996</v>
    </nc>
  </rcc>
  <rcc rId="7931" sId="2" numFmtId="4">
    <oc r="I44">
      <f>G44-H44</f>
    </oc>
    <nc r="I44">
      <v>0.2000000000007276</v>
    </nc>
  </rcc>
  <rcc rId="7932" sId="2" numFmtId="14">
    <oc r="J44">
      <f>IF(G44=0,"-",H44/G44)</f>
    </oc>
    <nc r="J44">
      <v>0.99995975126280401</v>
    </nc>
  </rcc>
  <rcc rId="7933" sId="2" numFmtId="4">
    <oc r="G45">
      <f>G46</f>
    </oc>
    <nc r="G45">
      <v>4969.1000000000004</v>
    </nc>
  </rcc>
  <rcc rId="7934" sId="2" numFmtId="4">
    <oc r="H45">
      <f>H46</f>
    </oc>
    <nc r="H45">
      <v>4968.8999999999996</v>
    </nc>
  </rcc>
  <rcc rId="7935" sId="2" numFmtId="4">
    <oc r="I45">
      <f>G45-H45</f>
    </oc>
    <nc r="I45">
      <v>0.2000000000007276</v>
    </nc>
  </rcc>
  <rcc rId="7936" sId="2" numFmtId="14">
    <oc r="J45">
      <f>IF(G45=0,"-",H45/G45)</f>
    </oc>
    <nc r="J45">
      <v>0.99995975126280401</v>
    </nc>
  </rcc>
  <rcc rId="7937" sId="2" numFmtId="4">
    <oc r="I46">
      <f>G46-H46</f>
    </oc>
    <nc r="I46">
      <v>0.2000000000007276</v>
    </nc>
  </rcc>
  <rcc rId="7938" sId="2" numFmtId="14">
    <oc r="J46">
      <f>IF(G46=0,"-",H46/G46)</f>
    </oc>
    <nc r="J46">
      <v>0.99995975126280401</v>
    </nc>
  </rcc>
  <rcc rId="7939" sId="2" numFmtId="4">
    <oc r="G47">
      <f>G48</f>
    </oc>
    <nc r="G47">
      <v>50.4</v>
    </nc>
  </rcc>
  <rcc rId="7940" sId="2" numFmtId="4">
    <oc r="H47">
      <f>H48</f>
    </oc>
    <nc r="H47">
      <v>50.4</v>
    </nc>
  </rcc>
  <rcc rId="7941" sId="2" numFmtId="4">
    <oc r="I47">
      <f>G47-H47</f>
    </oc>
    <nc r="I47">
      <v>0</v>
    </nc>
  </rcc>
  <rcc rId="7942" sId="2" numFmtId="14">
    <oc r="J47">
      <f>IF(G47=0,"-",H47/G47)</f>
    </oc>
    <nc r="J47">
      <v>1</v>
    </nc>
  </rcc>
  <rcc rId="7943" sId="2" numFmtId="4">
    <oc r="G48">
      <f>G49</f>
    </oc>
    <nc r="G48">
      <v>50.4</v>
    </nc>
  </rcc>
  <rcc rId="7944" sId="2" numFmtId="4">
    <oc r="H48">
      <f>H49</f>
    </oc>
    <nc r="H48">
      <v>50.4</v>
    </nc>
  </rcc>
  <rcc rId="7945" sId="2" numFmtId="4">
    <oc r="I48">
      <f>G48-H48</f>
    </oc>
    <nc r="I48">
      <v>0</v>
    </nc>
  </rcc>
  <rcc rId="7946" sId="2" numFmtId="14">
    <oc r="J48">
      <f>IF(G48=0,"-",H48/G48)</f>
    </oc>
    <nc r="J48">
      <v>1</v>
    </nc>
  </rcc>
  <rcc rId="7947" sId="2" numFmtId="4">
    <oc r="G49">
      <f>G50</f>
    </oc>
    <nc r="G49">
      <v>50.4</v>
    </nc>
  </rcc>
  <rcc rId="7948" sId="2" numFmtId="4">
    <oc r="H49">
      <f>H50</f>
    </oc>
    <nc r="H49">
      <v>50.4</v>
    </nc>
  </rcc>
  <rcc rId="7949" sId="2" numFmtId="4">
    <oc r="I49">
      <f>G49-H49</f>
    </oc>
    <nc r="I49">
      <v>0</v>
    </nc>
  </rcc>
  <rcc rId="7950" sId="2" numFmtId="14">
    <oc r="J49">
      <f>IF(G49=0,"-",H49/G49)</f>
    </oc>
    <nc r="J49">
      <v>1</v>
    </nc>
  </rcc>
  <rcc rId="7951" sId="2" numFmtId="4">
    <oc r="I50">
      <f>G50-H50</f>
    </oc>
    <nc r="I50">
      <v>0</v>
    </nc>
  </rcc>
  <rcc rId="7952" sId="2" numFmtId="14">
    <oc r="J50">
      <f>IF(G50=0,"-",H50/G50)</f>
    </oc>
    <nc r="J50">
      <v>1</v>
    </nc>
  </rcc>
  <rcc rId="7953" sId="2" numFmtId="4">
    <oc r="G51">
      <f>G52+G57+G62+G65</f>
    </oc>
    <nc r="G51">
      <v>182750.4</v>
    </nc>
  </rcc>
  <rcc rId="7954" sId="2" numFmtId="4">
    <oc r="H51">
      <f>H52+H57+H62+H65</f>
    </oc>
    <nc r="H51">
      <v>143853.9</v>
    </nc>
  </rcc>
  <rcc rId="7955" sId="2" numFmtId="4">
    <oc r="I51">
      <f>G51-H51</f>
    </oc>
    <nc r="I51">
      <v>38896.5</v>
    </nc>
  </rcc>
  <rcc rId="7956" sId="2" numFmtId="14">
    <oc r="J51">
      <f>IF(G51=0,"-",H51/G51)</f>
    </oc>
    <nc r="J51">
      <v>0.78716052057888797</v>
    </nc>
  </rcc>
  <rcc rId="7957" sId="2" numFmtId="4">
    <oc r="G52">
      <f>G53</f>
    </oc>
    <nc r="G52">
      <v>159610</v>
    </nc>
  </rcc>
  <rcc rId="7958" sId="2" numFmtId="4">
    <oc r="H52">
      <f>H53</f>
    </oc>
    <nc r="H52">
      <v>129282.7</v>
    </nc>
  </rcc>
  <rcc rId="7959" sId="2" numFmtId="4">
    <oc r="I52">
      <f>G52-H52</f>
    </oc>
    <nc r="I52">
      <v>30327.300000000003</v>
    </nc>
  </rcc>
  <rcc rId="7960" sId="2" numFmtId="14">
    <oc r="J52">
      <f>IF(G52=0,"-",H52/G52)</f>
    </oc>
    <nc r="J52">
      <v>0.80999122861976069</v>
    </nc>
  </rcc>
  <rcc rId="7961" sId="2" numFmtId="4">
    <oc r="G53">
      <f>G54+G55+G56</f>
    </oc>
    <nc r="G53">
      <v>159610</v>
    </nc>
  </rcc>
  <rcc rId="7962" sId="2" numFmtId="4">
    <oc r="H53">
      <f>H54+H55+H56</f>
    </oc>
    <nc r="H53">
      <v>129282.7</v>
    </nc>
  </rcc>
  <rcc rId="7963" sId="2" numFmtId="4">
    <oc r="I53">
      <f>G53-H53</f>
    </oc>
    <nc r="I53">
      <v>30327.300000000003</v>
    </nc>
  </rcc>
  <rcc rId="7964" sId="2" numFmtId="14">
    <oc r="J53">
      <f>IF(G53=0,"-",H53/G53)</f>
    </oc>
    <nc r="J53">
      <v>0.80999122861976069</v>
    </nc>
  </rcc>
  <rcc rId="7965" sId="2" numFmtId="4">
    <oc r="I54">
      <f>G54-H54</f>
    </oc>
    <nc r="I54">
      <v>23254.900000000009</v>
    </nc>
  </rcc>
  <rcc rId="7966" sId="2" numFmtId="14">
    <oc r="J54">
      <f>IF(G54=0,"-",H54/G54)</f>
    </oc>
    <nc r="J54">
      <v>0.809240337700604</v>
    </nc>
  </rcc>
  <rcc rId="7967" sId="2" numFmtId="4">
    <oc r="I55">
      <f>G55-H55</f>
    </oc>
    <nc r="I55">
      <v>1169.7999999999993</v>
    </nc>
  </rcc>
  <rcc rId="7968" sId="2" numFmtId="14">
    <oc r="J55">
      <f>IF(G55=0,"-",H55/G55)</f>
    </oc>
    <nc r="J55">
      <v>0.78002595009308195</v>
    </nc>
  </rcc>
  <rcc rId="7969" sId="2" numFmtId="4">
    <oc r="I56">
      <f>G56-H56</f>
    </oc>
    <nc r="I56">
      <v>5902.5999999999985</v>
    </nc>
  </rcc>
  <rcc rId="7970" sId="2" numFmtId="14">
    <oc r="J56">
      <f>IF(G56=0,"-",H56/G56)</f>
    </oc>
    <nc r="J56">
      <v>0.81773829484364824</v>
    </nc>
  </rcc>
  <rcc rId="7971" sId="2" numFmtId="4">
    <oc r="G57">
      <f>G58</f>
    </oc>
    <nc r="G57">
      <v>22990</v>
    </nc>
  </rcc>
  <rcc rId="7972" sId="2" numFmtId="4">
    <oc r="H57">
      <f>H58</f>
    </oc>
    <nc r="H57">
      <v>14490.8</v>
    </nc>
  </rcc>
  <rcc rId="7973" sId="2" numFmtId="4">
    <oc r="I57">
      <f>G57-H57</f>
    </oc>
    <nc r="I57">
      <v>8499.2000000000007</v>
    </nc>
  </rcc>
  <rcc rId="7974" sId="2" numFmtId="14">
    <oc r="J57">
      <f>IF(G57=0,"-",H57/G57)</f>
    </oc>
    <nc r="J57">
      <v>0.63030882992605475</v>
    </nc>
  </rcc>
  <rcc rId="7975" sId="2" numFmtId="4">
    <oc r="G58">
      <f>G60+G61+G59</f>
    </oc>
    <nc r="G58">
      <v>22990</v>
    </nc>
  </rcc>
  <rcc rId="7976" sId="2" numFmtId="4">
    <oc r="H58">
      <f>H60+H61+H59</f>
    </oc>
    <nc r="H58">
      <v>14490.8</v>
    </nc>
  </rcc>
  <rcc rId="7977" sId="2" numFmtId="4">
    <oc r="I58">
      <f>G58-H58</f>
    </oc>
    <nc r="I58">
      <v>8499.2000000000007</v>
    </nc>
  </rcc>
  <rcc rId="7978" sId="2" numFmtId="14">
    <oc r="J58">
      <f>IF(G58=0,"-",H58/G58)</f>
    </oc>
    <nc r="J58">
      <v>0.63030882992605475</v>
    </nc>
  </rcc>
  <rcc rId="7979" sId="2" numFmtId="4">
    <oc r="I59">
      <f>G59-H59</f>
    </oc>
    <nc r="I59">
      <v>4921</v>
    </nc>
  </rcc>
  <rcc rId="7980" sId="2" numFmtId="14">
    <oc r="J59">
      <f>IF(G59=0,"-",H59/G59)</f>
    </oc>
    <nc r="J59">
      <v>0.63652076285583448</v>
    </nc>
  </rcc>
  <rcc rId="7981" sId="2" numFmtId="4">
    <oc r="I60">
      <f>G60-H60</f>
    </oc>
    <nc r="I60">
      <v>3337.2</v>
    </nc>
  </rcc>
  <rcc rId="7982" sId="2" numFmtId="14">
    <oc r="J60">
      <f>IF(G60=0,"-",H60/G60)</f>
    </oc>
    <nc r="J60">
      <v>0.61625941470706613</v>
    </nc>
  </rcc>
  <rcc rId="7983" sId="2" numFmtId="4">
    <oc r="I61">
      <f>G61-H61</f>
    </oc>
    <nc r="I61">
      <v>241</v>
    </nc>
  </rcc>
  <rcc rId="7984" sId="2" numFmtId="14">
    <oc r="J61">
      <f>IF(G61=0,"-",H61/G61)</f>
    </oc>
    <nc r="J61">
      <v>0.68075241753874682</v>
    </nc>
  </rcc>
  <rcc rId="7985" sId="2" numFmtId="4">
    <oc r="G62">
      <f>G63</f>
    </oc>
    <nc r="G62">
      <v>85</v>
    </nc>
  </rcc>
  <rcc rId="7986" sId="2" numFmtId="4">
    <oc r="H62">
      <f>H63</f>
    </oc>
    <nc r="H62">
      <v>17.399999999999999</v>
    </nc>
  </rcc>
  <rcc rId="7987" sId="2" numFmtId="4">
    <oc r="I62">
      <f>G62-H62</f>
    </oc>
    <nc r="I62">
      <v>67.599999999999994</v>
    </nc>
  </rcc>
  <rcc rId="7988" sId="2" numFmtId="14">
    <oc r="J62">
      <f>IF(G62=0,"-",H62/G62)</f>
    </oc>
    <nc r="J62">
      <v>0.20470588235294115</v>
    </nc>
  </rcc>
  <rcc rId="7989" sId="2" numFmtId="4">
    <oc r="G63">
      <f>G64</f>
    </oc>
    <nc r="G63">
      <v>85</v>
    </nc>
  </rcc>
  <rcc rId="7990" sId="2" numFmtId="4">
    <oc r="H63">
      <f>H64</f>
    </oc>
    <nc r="H63">
      <v>17.399999999999999</v>
    </nc>
  </rcc>
  <rcc rId="7991" sId="2" numFmtId="4">
    <oc r="I63">
      <f>G63-H63</f>
    </oc>
    <nc r="I63">
      <v>67.599999999999994</v>
    </nc>
  </rcc>
  <rcc rId="7992" sId="2" numFmtId="14">
    <oc r="J63">
      <f>IF(G63=0,"-",H63/G63)</f>
    </oc>
    <nc r="J63">
      <v>0.20470588235294115</v>
    </nc>
  </rcc>
  <rcc rId="7993" sId="2" numFmtId="4">
    <oc r="I64">
      <f>G64-H64</f>
    </oc>
    <nc r="I64">
      <v>67.599999999999994</v>
    </nc>
  </rcc>
  <rcc rId="7994" sId="2" numFmtId="14">
    <oc r="J64">
      <f>IF(G64=0,"-",H64/G64)</f>
    </oc>
    <nc r="J64">
      <v>0.20470588235294115</v>
    </nc>
  </rcc>
  <rcc rId="7995" sId="2" numFmtId="4">
    <oc r="G65">
      <f>G66</f>
    </oc>
    <nc r="G65">
      <v>65.400000000000006</v>
    </nc>
  </rcc>
  <rcc rId="7996" sId="2" numFmtId="4">
    <oc r="H65">
      <f>H66</f>
    </oc>
    <nc r="H65">
      <v>63</v>
    </nc>
  </rcc>
  <rcc rId="7997" sId="2" numFmtId="4">
    <oc r="I65">
      <f>G65-H65</f>
    </oc>
    <nc r="I65">
      <v>2.4000000000000057</v>
    </nc>
  </rcc>
  <rcc rId="7998" sId="2" numFmtId="14">
    <oc r="J65">
      <f>IF(G65=0,"-",H65/G65)</f>
    </oc>
    <nc r="J65">
      <v>0.96330275229357787</v>
    </nc>
  </rcc>
  <rcc rId="7999" sId="2" numFmtId="4">
    <oc r="G66">
      <f>G67+G68</f>
    </oc>
    <nc r="G66">
      <v>65.400000000000006</v>
    </nc>
  </rcc>
  <rcc rId="8000" sId="2" numFmtId="4">
    <oc r="H66">
      <f>H67+H68</f>
    </oc>
    <nc r="H66">
      <v>63</v>
    </nc>
  </rcc>
  <rcc rId="8001" sId="2" numFmtId="4">
    <oc r="I66">
      <f>G66-H66</f>
    </oc>
    <nc r="I66">
      <v>2.4000000000000057</v>
    </nc>
  </rcc>
  <rcc rId="8002" sId="2" numFmtId="14">
    <oc r="J66">
      <f>IF(G66=0,"-",H66/G66)</f>
    </oc>
    <nc r="J66">
      <v>0.96330275229357787</v>
    </nc>
  </rcc>
  <rcc rId="8003" sId="2" numFmtId="4">
    <oc r="I67">
      <f>G67-H67</f>
    </oc>
    <nc r="I67">
      <v>2.4</v>
    </nc>
  </rcc>
  <rcc rId="8004" sId="2" numFmtId="14">
    <oc r="J67">
      <f>IF(G67=0,"-",H67/G67)</f>
    </oc>
    <nc r="J67">
      <v>0</v>
    </nc>
  </rcc>
  <rcc rId="8005" sId="2" numFmtId="4">
    <oc r="I68">
      <f>G68-H68</f>
    </oc>
    <nc r="I68">
      <v>0</v>
    </nc>
  </rcc>
  <rcc rId="8006" sId="2" numFmtId="14">
    <oc r="J68">
      <f>IF(G68=0,"-",H68/G68)</f>
    </oc>
    <nc r="J68">
      <v>1</v>
    </nc>
  </rcc>
  <rcc rId="8007" sId="2" numFmtId="4">
    <oc r="G69">
      <f>G70</f>
    </oc>
    <nc r="G69">
      <v>15353.8</v>
    </nc>
  </rcc>
  <rcc rId="8008" sId="2" numFmtId="4">
    <oc r="H69">
      <f>H70</f>
    </oc>
    <nc r="H69">
      <v>0</v>
    </nc>
  </rcc>
  <rcc rId="8009" sId="2" numFmtId="4">
    <oc r="I69">
      <f>G69-H69</f>
    </oc>
    <nc r="I69">
      <v>15353.8</v>
    </nc>
  </rcc>
  <rcc rId="8010" sId="2" numFmtId="14">
    <oc r="J69">
      <f>IF(G69=0,"-",H69/G69)</f>
    </oc>
    <nc r="J69">
      <v>0</v>
    </nc>
  </rcc>
  <rcc rId="8011" sId="2" numFmtId="4">
    <oc r="G70">
      <f>G71</f>
    </oc>
    <nc r="G70">
      <v>15353.8</v>
    </nc>
  </rcc>
  <rcc rId="8012" sId="2" numFmtId="4">
    <oc r="H70">
      <f>H71</f>
    </oc>
    <nc r="H70">
      <v>0</v>
    </nc>
  </rcc>
  <rcc rId="8013" sId="2" numFmtId="4">
    <oc r="I70">
      <f>G70-H70</f>
    </oc>
    <nc r="I70">
      <v>15353.8</v>
    </nc>
  </rcc>
  <rcc rId="8014" sId="2" numFmtId="14">
    <oc r="J70">
      <f>IF(G70=0,"-",H70/G70)</f>
    </oc>
    <nc r="J70">
      <v>0</v>
    </nc>
  </rcc>
  <rcc rId="8015" sId="2" numFmtId="4">
    <oc r="I71">
      <f>G71-H71</f>
    </oc>
    <nc r="I71">
      <v>15353.8</v>
    </nc>
  </rcc>
  <rcc rId="8016" sId="2" numFmtId="14">
    <oc r="J71">
      <f>IF(G71=0,"-",H71/G71)</f>
    </oc>
    <nc r="J71">
      <v>0</v>
    </nc>
  </rcc>
  <rcc rId="8017" sId="2" numFmtId="4">
    <oc r="G72">
      <f>G73+G82+G87+G90+G93+G100</f>
    </oc>
    <nc r="G72">
      <v>2272674.4</v>
    </nc>
  </rcc>
  <rcc rId="8018" sId="2" numFmtId="4">
    <oc r="H72">
      <f>H73+H82+H87+H90+H93+H100</f>
    </oc>
    <nc r="H72">
      <v>1165230.5</v>
    </nc>
  </rcc>
  <rcc rId="8019" sId="2" numFmtId="4">
    <oc r="I72">
      <f>G72-H72</f>
    </oc>
    <nc r="I72">
      <v>1107443.8999999999</v>
    </nc>
  </rcc>
  <rcc rId="8020" sId="2" numFmtId="14">
    <oc r="J72">
      <f>IF(G72=0,"-",H72/G72)</f>
    </oc>
    <nc r="J72">
      <v>0.51271334776332234</v>
    </nc>
  </rcc>
  <rcc rId="8021" sId="2" numFmtId="4">
    <oc r="G73">
      <f>G74+G78</f>
    </oc>
    <nc r="G73">
      <v>409636.30000000005</v>
    </nc>
  </rcc>
  <rcc rId="8022" sId="2" numFmtId="4">
    <oc r="H73">
      <f>H74+H78</f>
    </oc>
    <nc r="H73">
      <v>316508.30000000005</v>
    </nc>
  </rcc>
  <rcc rId="8023" sId="2" numFmtId="4">
    <oc r="I73">
      <f>G73-H73</f>
    </oc>
    <nc r="I73">
      <v>93128</v>
    </nc>
  </rcc>
  <rcc rId="8024" sId="2" numFmtId="14">
    <oc r="J73">
      <f>IF(G73=0,"-",H73/G73)</f>
    </oc>
    <nc r="J73">
      <v>0.77265686659116883</v>
    </nc>
  </rcc>
  <rcc rId="8025" sId="2" numFmtId="4">
    <oc r="G74">
      <f>G75+G76+G77</f>
    </oc>
    <nc r="G74">
      <v>272097.7</v>
    </nc>
  </rcc>
  <rcc rId="8026" sId="2" numFmtId="4">
    <oc r="H74">
      <f>H75+H76+H77</f>
    </oc>
    <nc r="H74">
      <v>210792.6</v>
    </nc>
  </rcc>
  <rcc rId="8027" sId="2" numFmtId="4">
    <oc r="I74">
      <f>G74-H74</f>
    </oc>
    <nc r="I74">
      <v>61305.100000000006</v>
    </nc>
  </rcc>
  <rcc rId="8028" sId="2" numFmtId="14">
    <oc r="J74">
      <f>IF(G74=0,"-",H74/G74)</f>
    </oc>
    <nc r="J74">
      <v>0.77469453067776761</v>
    </nc>
  </rcc>
  <rcc rId="8029" sId="2" numFmtId="4">
    <oc r="I75">
      <f>G75-H75</f>
    </oc>
    <nc r="I75">
      <v>47122.5</v>
    </nc>
  </rcc>
  <rcc rId="8030" sId="2" numFmtId="14">
    <oc r="J75">
      <f>IF(G75=0,"-",H75/G75)</f>
    </oc>
    <nc r="J75">
      <v>0.7719137752027474</v>
    </nc>
  </rcc>
  <rcc rId="8031" sId="2" numFmtId="4">
    <oc r="I76">
      <f>G76-H76</f>
    </oc>
    <nc r="I76">
      <v>1173.8000000000002</v>
    </nc>
  </rcc>
  <rcc rId="8032" sId="2" numFmtId="14">
    <oc r="J76">
      <f>IF(G76=0,"-",H76/G76)</f>
    </oc>
    <nc r="J76">
      <v>0.82047870306645254</v>
    </nc>
  </rcc>
  <rcc rId="8033" sId="2" numFmtId="4">
    <oc r="I77">
      <f>G77-H77</f>
    </oc>
    <nc r="I77">
      <v>13008.799999999996</v>
    </nc>
  </rcc>
  <rcc rId="8034" sId="2" numFmtId="14">
    <oc r="J77">
      <f>IF(G77=0,"-",H77/G77)</f>
    </oc>
    <nc r="J77">
      <v>0.77936115685798946</v>
    </nc>
  </rcc>
  <rcc rId="8035" sId="2" numFmtId="4">
    <oc r="G78">
      <f>G79+G80+G81</f>
    </oc>
    <nc r="G78">
      <v>137538.6</v>
    </nc>
  </rcc>
  <rcc rId="8036" sId="2" numFmtId="4">
    <oc r="H78">
      <f>H79+H80+H81</f>
    </oc>
    <nc r="H78">
      <v>105715.70000000001</v>
    </nc>
  </rcc>
  <rcc rId="8037" sId="2" numFmtId="4">
    <oc r="I78">
      <f>G78-H78</f>
    </oc>
    <nc r="I78">
      <v>31822.899999999994</v>
    </nc>
  </rcc>
  <rcc rId="8038" sId="2" numFmtId="14">
    <oc r="J78">
      <f>IF(G78=0,"-",H78/G78)</f>
    </oc>
    <nc r="J78">
      <v>0.76862568035446055</v>
    </nc>
  </rcc>
  <rcc rId="8039" sId="2" numFmtId="4">
    <oc r="I79">
      <f>G79-H79</f>
    </oc>
    <nc r="I79">
      <v>23414.199999999997</v>
    </nc>
  </rcc>
  <rcc rId="8040" sId="2" numFmtId="14">
    <oc r="J79">
      <f>IF(G79=0,"-",H79/G79)</f>
    </oc>
    <nc r="J79">
      <v>0.77719011095674018</v>
    </nc>
  </rcc>
  <rcc rId="8041" sId="2" numFmtId="4">
    <oc r="I80">
      <f>G80-H80</f>
    </oc>
    <nc r="I80">
      <v>2090</v>
    </nc>
  </rcc>
  <rcc rId="8042" sId="2" numFmtId="14">
    <oc r="J80">
      <f>IF(G80=0,"-",H80/G80)</f>
    </oc>
    <nc r="J80">
      <v>0.43426359526838643</v>
    </nc>
  </rcc>
  <rcc rId="8043" sId="2" numFmtId="4">
    <oc r="I81">
      <f>G81-H81</f>
    </oc>
    <nc r="I81">
      <v>6318.7000000000007</v>
    </nc>
  </rcc>
  <rcc rId="8044" sId="2" numFmtId="14">
    <oc r="J81">
      <f>IF(G81=0,"-",H81/G81)</f>
    </oc>
    <nc r="J81">
      <v>0.78028256190386769</v>
    </nc>
  </rcc>
  <rcc rId="8045" sId="2" numFmtId="4">
    <oc r="G82">
      <f>G83</f>
    </oc>
    <nc r="G82">
      <v>280786.8</v>
    </nc>
  </rcc>
  <rcc rId="8046" sId="2" numFmtId="4">
    <oc r="H82">
      <f>H83</f>
    </oc>
    <nc r="H82">
      <v>143158</v>
    </nc>
  </rcc>
  <rcc rId="8047" sId="2" numFmtId="4">
    <oc r="I82">
      <f>G82-H82</f>
    </oc>
    <nc r="I82">
      <v>137628.79999999999</v>
    </nc>
  </rcc>
  <rcc rId="8048" sId="2" numFmtId="14">
    <oc r="J82">
      <f>IF(G82=0,"-",H82/G82)</f>
    </oc>
    <nc r="J82">
      <v>0.5098459044371032</v>
    </nc>
  </rcc>
  <rcc rId="8049" sId="2" numFmtId="4">
    <oc r="G83">
      <f>G84+G85+G86</f>
    </oc>
    <nc r="G83">
      <v>280786.8</v>
    </nc>
  </rcc>
  <rcc rId="8050" sId="2" numFmtId="4">
    <oc r="H83">
      <f>H84+H85+H86</f>
    </oc>
    <nc r="H83">
      <v>143158</v>
    </nc>
  </rcc>
  <rcc rId="8051" sId="2" numFmtId="4">
    <oc r="I83">
      <f>G83-H83</f>
    </oc>
    <nc r="I83">
      <v>137628.79999999999</v>
    </nc>
  </rcc>
  <rcc rId="8052" sId="2" numFmtId="14">
    <oc r="J83">
      <f>IF(G83=0,"-",H83/G83)</f>
    </oc>
    <nc r="J83">
      <v>0.5098459044371032</v>
    </nc>
  </rcc>
  <rcc rId="8053" sId="2" numFmtId="4">
    <oc r="I84">
      <f>G84-H84</f>
    </oc>
    <nc r="I84">
      <v>29427.1</v>
    </nc>
  </rcc>
  <rcc rId="8054" sId="2" numFmtId="14">
    <oc r="J84">
      <f>IF(G84=0,"-",H84/G84)</f>
    </oc>
    <nc r="J84">
      <v>8.488359064379111E-4</v>
    </nc>
  </rcc>
  <rcc rId="8055" sId="2" numFmtId="4">
    <oc r="I85">
      <f>G85-H85</f>
    </oc>
    <nc r="I85">
      <v>107042.4</v>
    </nc>
  </rcc>
  <rcc rId="8056" sId="2" numFmtId="14">
    <oc r="J85">
      <f>IF(G85=0,"-",H85/G85)</f>
    </oc>
    <nc r="J85">
      <v>0.56820174014346969</v>
    </nc>
  </rcc>
  <rcc rId="8057" sId="2" numFmtId="4">
    <oc r="I86">
      <f>G86-H86</f>
    </oc>
    <nc r="I86">
      <v>1159.2999999999997</v>
    </nc>
  </rcc>
  <rcc rId="8058" sId="2" numFmtId="14">
    <oc r="J86">
      <f>IF(G86=0,"-",H86/G86)</f>
    </oc>
    <nc r="J86">
      <v>0.66256258004424273</v>
    </nc>
  </rcc>
  <rcc rId="8059" sId="2" numFmtId="4">
    <oc r="G87">
      <f>G88</f>
    </oc>
    <nc r="G87">
      <v>4853.3</v>
    </nc>
  </rcc>
  <rcc rId="8060" sId="2" numFmtId="4">
    <oc r="H87">
      <f>H88</f>
    </oc>
    <nc r="H87">
      <v>4671.6000000000004</v>
    </nc>
  </rcc>
  <rcc rId="8061" sId="2" numFmtId="4">
    <oc r="I87">
      <f>G87-H87</f>
    </oc>
    <nc r="I87">
      <v>181.69999999999982</v>
    </nc>
  </rcc>
  <rcc rId="8062" sId="2" numFmtId="14">
    <oc r="J87">
      <f>IF(G87=0,"-",H87/G87)</f>
    </oc>
    <nc r="J87">
      <v>0.96256155605464322</v>
    </nc>
  </rcc>
  <rcc rId="8063" sId="2" numFmtId="4">
    <oc r="G88">
      <f>G89</f>
    </oc>
    <nc r="G88">
      <v>4853.3</v>
    </nc>
  </rcc>
  <rcc rId="8064" sId="2" numFmtId="4">
    <oc r="H88">
      <f>H89</f>
    </oc>
    <nc r="H88">
      <v>4671.6000000000004</v>
    </nc>
  </rcc>
  <rcc rId="8065" sId="2" numFmtId="4">
    <oc r="I88">
      <f>G88-H88</f>
    </oc>
    <nc r="I88">
      <v>181.69999999999982</v>
    </nc>
  </rcc>
  <rcc rId="8066" sId="2" numFmtId="14">
    <oc r="J88">
      <f>IF(G88=0,"-",H88/G88)</f>
    </oc>
    <nc r="J88">
      <v>0.96256155605464322</v>
    </nc>
  </rcc>
  <rcc rId="8067" sId="2" numFmtId="4">
    <oc r="I89">
      <f>G89-H89</f>
    </oc>
    <nc r="I89">
      <v>181.69999999999982</v>
    </nc>
  </rcc>
  <rcc rId="8068" sId="2" numFmtId="14">
    <oc r="J89">
      <f>IF(G89=0,"-",H89/G89)</f>
    </oc>
    <nc r="J89">
      <v>0.96256155605464322</v>
    </nc>
  </rcc>
  <rcc rId="8069" sId="2" numFmtId="4">
    <oc r="G90">
      <f>G91</f>
    </oc>
    <nc r="G90">
      <v>23954.9</v>
    </nc>
  </rcc>
  <rcc rId="8070" sId="2" numFmtId="4">
    <oc r="H90">
      <f>H91</f>
    </oc>
    <nc r="H90">
      <v>1406.1</v>
    </nc>
  </rcc>
  <rcc rId="8071" sId="2" numFmtId="4">
    <oc r="I90">
      <f>G90-H90</f>
    </oc>
    <nc r="I90">
      <v>22548.800000000003</v>
    </nc>
  </rcc>
  <rcc rId="8072" sId="2" numFmtId="14">
    <oc r="J90">
      <f>IF(G90=0,"-",H90/G90)</f>
    </oc>
    <nc r="J90">
      <v>5.8697802954719068E-2</v>
    </nc>
  </rcc>
  <rcc rId="8073" sId="2" numFmtId="4">
    <oc r="G91">
      <f>G92</f>
    </oc>
    <nc r="G91">
      <v>23954.9</v>
    </nc>
  </rcc>
  <rcc rId="8074" sId="2" numFmtId="4">
    <oc r="H91">
      <f>H92</f>
    </oc>
    <nc r="H91">
      <v>1406.1</v>
    </nc>
  </rcc>
  <rcc rId="8075" sId="2" numFmtId="4">
    <oc r="I91">
      <f>G91-H91</f>
    </oc>
    <nc r="I91">
      <v>22548.800000000003</v>
    </nc>
  </rcc>
  <rcc rId="8076" sId="2" numFmtId="14">
    <oc r="J91">
      <f>IF(G91=0,"-",H91/G91)</f>
    </oc>
    <nc r="J91">
      <v>5.8697802954719068E-2</v>
    </nc>
  </rcc>
  <rcc rId="8077" sId="2" numFmtId="4">
    <oc r="I92">
      <f>G92-H92</f>
    </oc>
    <nc r="I92">
      <v>22548.800000000003</v>
    </nc>
  </rcc>
  <rcc rId="8078" sId="2" numFmtId="14">
    <oc r="J92">
      <f>IF(G92=0,"-",H92/G92)</f>
    </oc>
    <nc r="J92">
      <v>5.8697802954719068E-2</v>
    </nc>
  </rcc>
  <rcc rId="8079" sId="2" numFmtId="4">
    <oc r="G93">
      <f>G94+G97</f>
    </oc>
    <nc r="G93">
      <v>866830.7</v>
    </nc>
  </rcc>
  <rcc rId="8080" sId="2" numFmtId="4">
    <oc r="H93">
      <f>H94+H97</f>
    </oc>
    <nc r="H93">
      <v>693046.1</v>
    </nc>
  </rcc>
  <rcc rId="8081" sId="2" numFmtId="4">
    <oc r="I93">
      <f>G93-H93</f>
    </oc>
    <nc r="I93">
      <v>173784.59999999998</v>
    </nc>
  </rcc>
  <rcc rId="8082" sId="2" numFmtId="14">
    <oc r="J93">
      <f>IF(G93=0,"-",H93/G93)</f>
    </oc>
    <nc r="J93">
      <v>0.79951725290763243</v>
    </nc>
  </rcc>
  <rcc rId="8083" sId="2" numFmtId="4">
    <oc r="G94">
      <f>G95+G96</f>
    </oc>
    <nc r="G94">
      <v>834453</v>
    </nc>
  </rcc>
  <rcc rId="8084" sId="2" numFmtId="4">
    <oc r="H94">
      <f>H95+H96</f>
    </oc>
    <nc r="H94">
      <v>669410.9</v>
    </nc>
  </rcc>
  <rcc rId="8085" sId="2" numFmtId="4">
    <oc r="I94">
      <f>G94-H94</f>
    </oc>
    <nc r="I94">
      <v>165042.09999999998</v>
    </nc>
  </rcc>
  <rcc rId="8086" sId="2" numFmtId="14">
    <oc r="J94">
      <f>IF(G94=0,"-",H94/G94)</f>
    </oc>
    <nc r="J94">
      <v>0.80221522362553677</v>
    </nc>
  </rcc>
  <rcc rId="8087" sId="2" numFmtId="4">
    <oc r="I95">
      <f>G95-H95</f>
    </oc>
    <nc r="I95">
      <v>162910.09999999998</v>
    </nc>
  </rcc>
  <rcc rId="8088" sId="2" numFmtId="14">
    <oc r="J95">
      <f>IF(G95=0,"-",H95/G95)</f>
    </oc>
    <nc r="J95">
      <v>0.79043212814621766</v>
    </nc>
  </rcc>
  <rcc rId="8089" sId="2" numFmtId="4">
    <oc r="I96">
      <f>G96-H96</f>
    </oc>
    <nc r="I96">
      <v>2132</v>
    </nc>
  </rcc>
  <rcc rId="8090" sId="2" numFmtId="14">
    <oc r="J96">
      <f>IF(G96=0,"-",H96/G96)</f>
    </oc>
    <nc r="J96">
      <v>0.96265611042020638</v>
    </nc>
  </rcc>
  <rcc rId="8091" sId="2" numFmtId="4">
    <oc r="G97">
      <f>G98+G99</f>
    </oc>
    <nc r="G97">
      <v>32377.699999999997</v>
    </nc>
  </rcc>
  <rcc rId="8092" sId="2" numFmtId="4">
    <oc r="H97">
      <f>H98+H99</f>
    </oc>
    <nc r="H97">
      <v>23635.199999999997</v>
    </nc>
  </rcc>
  <rcc rId="8093" sId="2" numFmtId="4">
    <oc r="I97">
      <f>G97-H97</f>
    </oc>
    <nc r="I97">
      <v>8742.5</v>
    </nc>
  </rcc>
  <rcc rId="8094" sId="2" numFmtId="14">
    <oc r="J97">
      <f>IF(G97=0,"-",H97/G97)</f>
    </oc>
    <nc r="J97">
      <v>0.72998390867788632</v>
    </nc>
  </rcc>
  <rcc rId="8095" sId="2" numFmtId="4">
    <oc r="I98">
      <f>G98-H98</f>
    </oc>
    <nc r="I98">
      <v>6757.9</v>
    </nc>
  </rcc>
  <rcc rId="8096" sId="2" numFmtId="14">
    <oc r="J98">
      <f>IF(G98=0,"-",H98/G98)</f>
    </oc>
    <nc r="J98">
      <v>0.6820529950881683</v>
    </nc>
  </rcc>
  <rcc rId="8097" sId="2" numFmtId="4">
    <oc r="I99">
      <f>G99-H99</f>
    </oc>
    <nc r="I99">
      <v>1984.6000000000004</v>
    </nc>
  </rcc>
  <rcc rId="8098" sId="2" numFmtId="14">
    <oc r="J99">
      <f>IF(G99=0,"-",H99/G99)</f>
    </oc>
    <nc r="J99">
      <v>0.82157530859757788</v>
    </nc>
  </rcc>
  <rcc rId="8099" sId="2" numFmtId="4">
    <oc r="G100">
      <f>G101+G106+G104+G109</f>
    </oc>
    <nc r="G100">
      <v>686612.39999999991</v>
    </nc>
  </rcc>
  <rcc rId="8100" sId="2" numFmtId="4">
    <oc r="H100">
      <f>H101+H106+H104+H109</f>
    </oc>
    <nc r="H100">
      <v>6440.4000000000005</v>
    </nc>
  </rcc>
  <rcc rId="8101" sId="2" numFmtId="4">
    <oc r="I100">
      <f>G100-H100</f>
    </oc>
    <nc r="I100">
      <v>680171.99999999988</v>
    </nc>
  </rcc>
  <rcc rId="8102" sId="2" numFmtId="14">
    <oc r="J100">
      <f>IF(G100=0,"-",H100/G100)</f>
    </oc>
    <nc r="J100">
      <v>9.3799645913764471E-3</v>
    </nc>
  </rcc>
  <rcc rId="8103" sId="2" numFmtId="4">
    <oc r="G101">
      <f>G102+G103</f>
    </oc>
    <nc r="G101">
      <v>7156.5</v>
    </nc>
  </rcc>
  <rcc rId="8104" sId="2" numFmtId="4">
    <oc r="H101">
      <f>H102+H103</f>
    </oc>
    <nc r="H101">
      <v>1513.4</v>
    </nc>
  </rcc>
  <rcc rId="8105" sId="2" numFmtId="4">
    <oc r="I101">
      <f>G101-H101</f>
    </oc>
    <nc r="I101">
      <v>5643.1</v>
    </nc>
  </rcc>
  <rcc rId="8106" sId="2" numFmtId="14">
    <oc r="J101">
      <f>IF(G101=0,"-",H101/G101)</f>
    </oc>
    <nc r="J101">
      <v>0.21147208831132538</v>
    </nc>
  </rcc>
  <rcc rId="8107" sId="2" numFmtId="4">
    <oc r="I102">
      <f>G102-H102</f>
    </oc>
    <nc r="I102">
      <v>720.90000000000009</v>
    </nc>
  </rcc>
  <rcc rId="8108" sId="2" numFmtId="14">
    <oc r="J102">
      <f>IF(G102=0,"-",H102/G102)</f>
    </oc>
    <nc r="J102">
      <v>0.6773486103030032</v>
    </nc>
  </rcc>
  <rcc rId="8109" sId="2" numFmtId="4">
    <oc r="I103">
      <f>G103-H103</f>
    </oc>
    <nc r="I103">
      <v>4922.2</v>
    </nc>
  </rcc>
  <rcc rId="8110" sId="2" numFmtId="14">
    <oc r="J103">
      <f>IF(G103=0,"-",H103/G103)</f>
    </oc>
    <nc r="J103">
      <v>0</v>
    </nc>
  </rcc>
  <rcc rId="8111" sId="2" numFmtId="4">
    <oc r="G104">
      <f>G105</f>
    </oc>
    <nc r="G104">
      <v>12424.5</v>
    </nc>
  </rcc>
  <rcc rId="8112" sId="2" numFmtId="4">
    <oc r="H104">
      <f>H105</f>
    </oc>
    <nc r="H104">
      <v>3500.3</v>
    </nc>
  </rcc>
  <rcc rId="8113" sId="2" numFmtId="4">
    <oc r="I104">
      <f>G104-H104</f>
    </oc>
    <nc r="I104">
      <v>8924.2000000000007</v>
    </nc>
  </rcc>
  <rcc rId="8114" sId="2" numFmtId="14">
    <oc r="J104">
      <f>IF(G104=0,"-",H104/G104)</f>
    </oc>
    <nc r="J104">
      <v>0.28172562276147933</v>
    </nc>
  </rcc>
  <rcc rId="8115" sId="2" numFmtId="4">
    <oc r="I105">
      <f>G105-H105</f>
    </oc>
    <nc r="I105">
      <v>8924.2000000000007</v>
    </nc>
  </rcc>
  <rcc rId="8116" sId="2" numFmtId="14">
    <oc r="J105">
      <f>IF(G105=0,"-",H105/G105)</f>
    </oc>
    <nc r="J105">
      <v>0.28172562276147933</v>
    </nc>
  </rcc>
  <rcc rId="8117" sId="2" numFmtId="4">
    <oc r="G106">
      <f>G107+G108</f>
    </oc>
    <nc r="G106">
      <v>1548.2</v>
    </nc>
  </rcc>
  <rcc rId="8118" sId="2" numFmtId="4">
    <oc r="H106">
      <f>H107+H108</f>
    </oc>
    <nc r="H106">
      <v>1426.7</v>
    </nc>
  </rcc>
  <rcc rId="8119" sId="2" numFmtId="4">
    <oc r="I106">
      <f>G106-H106</f>
    </oc>
    <nc r="I106">
      <v>121.5</v>
    </nc>
  </rcc>
  <rcc rId="8120" sId="2" numFmtId="14">
    <oc r="J106">
      <f>IF(G106=0,"-",H106/G106)</f>
    </oc>
    <nc r="J106">
      <v>0.92152176721353829</v>
    </nc>
  </rcc>
  <rcc rId="8121" sId="2" numFmtId="4">
    <oc r="I107">
      <f>G107-H107</f>
    </oc>
    <nc r="I107">
      <v>120</v>
    </nc>
  </rcc>
  <rcc rId="8122" sId="2" numFmtId="14">
    <oc r="J107">
      <f>IF(G107=0,"-",H107/G107)</f>
    </oc>
    <nc r="J107">
      <v>0.44928866452501148</v>
    </nc>
  </rcc>
  <rcc rId="8123" sId="2" numFmtId="4">
    <oc r="I108">
      <f>G108-H108</f>
    </oc>
    <nc r="I108">
      <v>1.5</v>
    </nc>
  </rcc>
  <rcc rId="8124" sId="2" numFmtId="14">
    <oc r="J108">
      <f>IF(G108=0,"-",H108/G108)</f>
    </oc>
    <nc r="J108">
      <v>0.99887243478914534</v>
    </nc>
  </rcc>
  <rcc rId="8125" sId="2" numFmtId="4">
    <oc r="I109">
      <f>G109-H109</f>
    </oc>
    <nc r="I109">
      <v>665483.19999999995</v>
    </nc>
  </rcc>
  <rcc rId="8126" sId="2" numFmtId="14">
    <oc r="J109">
      <f>IF(G109=0,"-",H109/G109)</f>
    </oc>
    <nc r="J109">
      <v>0</v>
    </nc>
  </rcc>
  <rcc rId="8127" sId="2" numFmtId="4">
    <oc r="G110">
      <f>G111+G121+G137</f>
    </oc>
    <nc r="G110">
      <v>643925.30000000005</v>
    </nc>
  </rcc>
  <rcc rId="8128" sId="2" numFmtId="4">
    <oc r="H110">
      <f>H111+H121+H137</f>
    </oc>
    <nc r="H110">
      <v>490061.1</v>
    </nc>
  </rcc>
  <rcc rId="8129" sId="2" numFmtId="4">
    <oc r="I110">
      <f>G110-H110</f>
    </oc>
    <nc r="I110">
      <v>153864.20000000007</v>
    </nc>
  </rcc>
  <rcc rId="8130" sId="2" numFmtId="14">
    <oc r="J110">
      <f>IF(G110=0,"-",H110/G110)</f>
    </oc>
    <nc r="J110">
      <v>0.76105271838208555</v>
    </nc>
  </rcc>
  <rcc rId="8131" sId="2" numFmtId="4">
    <oc r="G111">
      <f>G112+G117</f>
    </oc>
    <nc r="G111">
      <v>101886.5</v>
    </nc>
  </rcc>
  <rcc rId="8132" sId="2" numFmtId="4">
    <oc r="H111">
      <f>H112+H117</f>
    </oc>
    <nc r="H111">
      <v>66179.5</v>
    </nc>
  </rcc>
  <rcc rId="8133" sId="2" numFmtId="4">
    <oc r="I111">
      <f>G111-H111</f>
    </oc>
    <nc r="I111">
      <v>35707</v>
    </nc>
  </rcc>
  <rcc rId="8134" sId="2" numFmtId="14">
    <oc r="J111">
      <f>IF(G111=0,"-",H111/G111)</f>
    </oc>
    <nc r="J111">
      <v>0.64954140146143013</v>
    </nc>
  </rcc>
  <rcc rId="8135" sId="2" numFmtId="4">
    <oc r="G112">
      <f>G113</f>
    </oc>
    <nc r="G112">
      <v>67781.899999999994</v>
    </nc>
  </rcc>
  <rcc rId="8136" sId="2" numFmtId="4">
    <oc r="H112">
      <f>H113</f>
    </oc>
    <nc r="H112">
      <v>55106.6</v>
    </nc>
  </rcc>
  <rcc rId="8137" sId="2" numFmtId="4">
    <oc r="I112">
      <f>G112-H112</f>
    </oc>
    <nc r="I112">
      <v>12675.299999999996</v>
    </nc>
  </rcc>
  <rcc rId="8138" sId="2" numFmtId="14">
    <oc r="J112">
      <f>IF(G112=0,"-",H112/G112)</f>
    </oc>
    <nc r="J112">
      <v>0.81299875040386893</v>
    </nc>
  </rcc>
  <rcc rId="8139" sId="2" numFmtId="4">
    <oc r="G113">
      <f>G114+G115+G116</f>
    </oc>
    <nc r="G113">
      <v>67781.899999999994</v>
    </nc>
  </rcc>
  <rcc rId="8140" sId="2" numFmtId="4">
    <oc r="H113">
      <f>H114+H115+H116</f>
    </oc>
    <nc r="H113">
      <v>55106.6</v>
    </nc>
  </rcc>
  <rcc rId="8141" sId="2" numFmtId="4">
    <oc r="I113">
      <f>G113-H113</f>
    </oc>
    <nc r="I113">
      <v>12675.299999999996</v>
    </nc>
  </rcc>
  <rcc rId="8142" sId="2" numFmtId="14">
    <oc r="J113">
      <f>IF(G113=0,"-",H113/G113)</f>
    </oc>
    <nc r="J113">
      <v>0.81299875040386893</v>
    </nc>
  </rcc>
  <rcc rId="8143" sId="2" numFmtId="4">
    <oc r="I114">
      <f>G114-H114</f>
    </oc>
    <nc r="I114">
      <v>10337.199999999997</v>
    </nc>
  </rcc>
  <rcc rId="8144" sId="2" numFmtId="14">
    <oc r="J114">
      <f>IF(G114=0,"-",H114/G114)</f>
    </oc>
    <nc r="J114">
      <v>0.80132651433469604</v>
    </nc>
  </rcc>
  <rcc rId="8145" sId="2" numFmtId="4">
    <oc r="I115">
      <f>G115-H115</f>
    </oc>
    <nc r="I115">
      <v>122.20000000000005</v>
    </nc>
  </rcc>
  <rcc rId="8146" sId="2" numFmtId="14">
    <oc r="J115">
      <f>IF(G115=0,"-",H115/G115)</f>
    </oc>
    <nc r="J115">
      <v>0.91896014324557329</v>
    </nc>
  </rcc>
  <rcc rId="8147" sId="2" numFmtId="4">
    <oc r="I116">
      <f>G116-H116</f>
    </oc>
    <nc r="I116">
      <v>2215.8999999999996</v>
    </nc>
  </rcc>
  <rcc rId="8148" sId="2" numFmtId="14">
    <oc r="J116">
      <f>IF(G116=0,"-",H116/G116)</f>
    </oc>
    <nc r="J116">
      <v>0.84442072892458697</v>
    </nc>
  </rcc>
  <rcc rId="8149" sId="2" numFmtId="4">
    <oc r="G117">
      <f>G118</f>
    </oc>
    <nc r="G117">
      <v>34104.600000000006</v>
    </nc>
  </rcc>
  <rcc rId="8150" sId="2" numFmtId="4">
    <oc r="H117">
      <f>H118</f>
    </oc>
    <nc r="H117">
      <v>11072.900000000001</v>
    </nc>
  </rcc>
  <rcc rId="8151" sId="2" numFmtId="4">
    <oc r="I117">
      <f>G117-H117</f>
    </oc>
    <nc r="I117">
      <v>23031.700000000004</v>
    </nc>
  </rcc>
  <rcc rId="8152" sId="2" numFmtId="14">
    <oc r="J117">
      <f>IF(G117=0,"-",H117/G117)</f>
    </oc>
    <nc r="J117">
      <v>0.32467467731625643</v>
    </nc>
  </rcc>
  <rcc rId="8153" sId="2" numFmtId="4">
    <oc r="G118">
      <f>G119+G120</f>
    </oc>
    <nc r="G118">
      <v>34104.600000000006</v>
    </nc>
  </rcc>
  <rcc rId="8154" sId="2" numFmtId="4">
    <oc r="H118">
      <f>H119+H120</f>
    </oc>
    <nc r="H118">
      <v>11072.900000000001</v>
    </nc>
  </rcc>
  <rcc rId="8155" sId="2" numFmtId="4">
    <oc r="I118">
      <f>G118-H118</f>
    </oc>
    <nc r="I118">
      <v>23031.700000000004</v>
    </nc>
  </rcc>
  <rcc rId="8156" sId="2" numFmtId="14">
    <oc r="J118">
      <f>IF(G118=0,"-",H118/G118)</f>
    </oc>
    <nc r="J118">
      <v>0.32467467731625643</v>
    </nc>
  </rcc>
  <rcc rId="8157" sId="2" numFmtId="4">
    <oc r="I119">
      <f>G119-H119</f>
    </oc>
    <nc r="I119">
      <v>17035.7</v>
    </nc>
  </rcc>
  <rcc rId="8158" sId="2" numFmtId="14">
    <oc r="J119">
      <f>IF(G119=0,"-",H119/G119)</f>
    </oc>
    <nc r="J119">
      <v>1.9804486792213992E-2</v>
    </nc>
  </rcc>
  <rcc rId="8159" sId="2" numFmtId="4">
    <oc r="I120">
      <f>G120-H120</f>
    </oc>
    <nc r="I120">
      <v>5996</v>
    </nc>
  </rcc>
  <rcc rId="8160" sId="2" numFmtId="14">
    <oc r="J120">
      <f>IF(G120=0,"-",H120/G120)</f>
    </oc>
    <nc r="J120">
      <v>0.64148833760844737</v>
    </nc>
  </rcc>
  <rcc rId="8161" sId="2" numFmtId="4">
    <oc r="G121">
      <f>G122+G127+G131+G134</f>
    </oc>
    <nc r="G121">
      <v>395900.5</v>
    </nc>
  </rcc>
  <rcc rId="8162" sId="2" numFmtId="4">
    <oc r="H121">
      <f>H122+H127+H131+H134</f>
    </oc>
    <nc r="H121">
      <v>297310.5</v>
    </nc>
  </rcc>
  <rcc rId="8163" sId="2" numFmtId="4">
    <oc r="I121">
      <f>G121-H121</f>
    </oc>
    <nc r="I121">
      <v>98590</v>
    </nc>
  </rcc>
  <rcc rId="8164" sId="2" numFmtId="14">
    <oc r="J121">
      <f>IF(G121=0,"-",H121/G121)</f>
    </oc>
    <nc r="J121">
      <v>0.75097278230262399</v>
    </nc>
  </rcc>
  <rcc rId="8165" sId="2" numFmtId="4">
    <oc r="G122">
      <f>G123</f>
    </oc>
    <nc r="G122">
      <v>303780.40000000002</v>
    </nc>
  </rcc>
  <rcc rId="8166" sId="2" numFmtId="4">
    <oc r="H122">
      <f>H123</f>
    </oc>
    <nc r="H122">
      <v>238185.40000000002</v>
    </nc>
  </rcc>
  <rcc rId="8167" sId="2" numFmtId="4">
    <oc r="I122">
      <f>G122-H122</f>
    </oc>
    <nc r="I122">
      <v>65595</v>
    </nc>
  </rcc>
  <rcc rId="8168" sId="2" numFmtId="14">
    <oc r="J122">
      <f>IF(G122=0,"-",H122/G122)</f>
    </oc>
    <nc r="J122">
      <v>0.78407099338864528</v>
    </nc>
  </rcc>
  <rcc rId="8169" sId="2" numFmtId="4">
    <oc r="G123">
      <f>G124+G125+G126</f>
    </oc>
    <nc r="G123">
      <v>303780.40000000002</v>
    </nc>
  </rcc>
  <rcc rId="8170" sId="2" numFmtId="4">
    <oc r="H123">
      <f>H124+H125+H126</f>
    </oc>
    <nc r="H123">
      <v>238185.40000000002</v>
    </nc>
  </rcc>
  <rcc rId="8171" sId="2" numFmtId="4">
    <oc r="I123">
      <f>G123-H123</f>
    </oc>
    <nc r="I123">
      <v>65595</v>
    </nc>
  </rcc>
  <rcc rId="8172" sId="2" numFmtId="14">
    <oc r="J123">
      <f>IF(G123=0,"-",H123/G123)</f>
    </oc>
    <nc r="J123">
      <v>0.78407099338864528</v>
    </nc>
  </rcc>
  <rcc rId="8173" sId="2" numFmtId="4">
    <oc r="I124">
      <f>G124-H124</f>
    </oc>
    <nc r="I124">
      <v>50416.599999999977</v>
    </nc>
  </rcc>
  <rcc rId="8174" sId="2" numFmtId="14">
    <oc r="J124">
      <f>IF(G124=0,"-",H124/G124)</f>
    </oc>
    <nc r="J124">
      <v>0.78230732661673197</v>
    </nc>
  </rcc>
  <rcc rId="8175" sId="2" numFmtId="4">
    <oc r="I125">
      <f>G125-H125</f>
    </oc>
    <nc r="I125">
      <v>132.39999999999964</v>
    </nc>
  </rcc>
  <rcc rId="8176" sId="2" numFmtId="14">
    <oc r="J125">
      <f>IF(G125=0,"-",H125/G125)</f>
    </oc>
    <nc r="J125">
      <v>0.96987828460925951</v>
    </nc>
  </rcc>
  <rcc rId="8177" sId="2" numFmtId="4">
    <oc r="I126">
      <f>G126-H126</f>
    </oc>
    <nc r="I126">
      <v>15046.000000000007</v>
    </nc>
  </rcc>
  <rcc rId="8178" sId="2" numFmtId="14">
    <oc r="J126">
      <f>IF(G126=0,"-",H126/G126)</f>
    </oc>
    <nc r="J126">
      <v>0.77804855022009267</v>
    </nc>
  </rcc>
  <rcc rId="8179" sId="2" numFmtId="4">
    <oc r="G127">
      <f>G128</f>
    </oc>
    <nc r="G127">
      <v>92041.3</v>
    </nc>
  </rcc>
  <rcc rId="8180" sId="2" numFmtId="4">
    <oc r="H127">
      <f>H128</f>
    </oc>
    <nc r="H127">
      <v>59074.3</v>
    </nc>
  </rcc>
  <rcc rId="8181" sId="2" numFmtId="4">
    <oc r="I127">
      <f>G127-H127</f>
    </oc>
    <nc r="I127">
      <v>32967</v>
    </nc>
  </rcc>
  <rcc rId="8182" sId="2" numFmtId="14">
    <oc r="J127">
      <f>IF(G127=0,"-",H127/G127)</f>
    </oc>
    <nc r="J127">
      <v>0.64182383343129656</v>
    </nc>
  </rcc>
  <rcc rId="8183" sId="2" numFmtId="4">
    <oc r="G128">
      <f>G129+G130</f>
    </oc>
    <nc r="G128">
      <v>92041.3</v>
    </nc>
  </rcc>
  <rcc rId="8184" sId="2" numFmtId="4">
    <oc r="H128">
      <f>H129+H130</f>
    </oc>
    <nc r="H128">
      <v>59074.3</v>
    </nc>
  </rcc>
  <rcc rId="8185" sId="2" numFmtId="4">
    <oc r="I128">
      <f>G128-H128</f>
    </oc>
    <nc r="I128">
      <v>32967</v>
    </nc>
  </rcc>
  <rcc rId="8186" sId="2" numFmtId="14">
    <oc r="J128">
      <f>IF(G128=0,"-",H128/G128)</f>
    </oc>
    <nc r="J128">
      <v>0.64182383343129656</v>
    </nc>
  </rcc>
  <rcc rId="8187" sId="2" numFmtId="4">
    <oc r="I129">
      <f>G129-H129</f>
    </oc>
    <nc r="I129">
      <v>27688.300000000003</v>
    </nc>
  </rcc>
  <rcc rId="8188" sId="2" numFmtId="14">
    <oc r="J129">
      <f>IF(G129=0,"-",H129/G129)</f>
    </oc>
    <nc r="J129">
      <v>0.66890637929467589</v>
    </nc>
  </rcc>
  <rcc rId="8189" sId="2" numFmtId="4">
    <oc r="I130">
      <f>G130-H130</f>
    </oc>
    <nc r="I130">
      <v>5278.7</v>
    </nc>
  </rcc>
  <rcc rId="8190" sId="2" numFmtId="14">
    <oc r="J130">
      <f>IF(G130=0,"-",H130/G130)</f>
    </oc>
    <nc r="J130">
      <v>0.3726662309109276</v>
    </nc>
  </rcc>
  <rcc rId="8191" sId="2" numFmtId="4">
    <oc r="G131">
      <f>G132</f>
    </oc>
    <nc r="G131">
      <v>25.7</v>
    </nc>
  </rcc>
  <rcc rId="8192" sId="2" numFmtId="4">
    <oc r="H131">
      <f>H132</f>
    </oc>
    <nc r="H131">
      <v>25.6</v>
    </nc>
  </rcc>
  <rcc rId="8193" sId="2" numFmtId="4">
    <oc r="I131">
      <f>G131-H131</f>
    </oc>
    <nc r="I131">
      <v>9.9999999999997868E-2</v>
    </nc>
  </rcc>
  <rcc rId="8194" sId="2" numFmtId="14">
    <oc r="J131">
      <f>IF(G131=0,"-",H131/G131)</f>
    </oc>
    <nc r="J131">
      <v>0.99610894941634254</v>
    </nc>
  </rcc>
  <rcc rId="8195" sId="2" numFmtId="4">
    <oc r="G132">
      <f>G133</f>
    </oc>
    <nc r="G132">
      <v>25.7</v>
    </nc>
  </rcc>
  <rcc rId="8196" sId="2" numFmtId="4">
    <oc r="H132">
      <f>H133</f>
    </oc>
    <nc r="H132">
      <v>25.6</v>
    </nc>
  </rcc>
  <rcc rId="8197" sId="2" numFmtId="4">
    <oc r="I132">
      <f>G132-H132</f>
    </oc>
    <nc r="I132">
      <v>9.9999999999997868E-2</v>
    </nc>
  </rcc>
  <rcc rId="8198" sId="2" numFmtId="14">
    <oc r="J132">
      <f>IF(G132=0,"-",H132/G132)</f>
    </oc>
    <nc r="J132">
      <v>0.99610894941634254</v>
    </nc>
  </rcc>
  <rcc rId="8199" sId="2" numFmtId="4">
    <oc r="I133">
      <f>G133-H133</f>
    </oc>
    <nc r="I133">
      <v>9.9999999999997868E-2</v>
    </nc>
  </rcc>
  <rcc rId="8200" sId="2" numFmtId="14">
    <oc r="J133">
      <f>IF(G133=0,"-",H133/G133)</f>
    </oc>
    <nc r="J133">
      <v>0.99610894941634254</v>
    </nc>
  </rcc>
  <rcc rId="8201" sId="2" numFmtId="4">
    <oc r="G134">
      <f>G135</f>
    </oc>
    <nc r="G134">
      <v>53.1</v>
    </nc>
  </rcc>
  <rcc rId="8202" sId="2" numFmtId="4">
    <oc r="H134">
      <f>H135</f>
    </oc>
    <nc r="H134">
      <v>25.2</v>
    </nc>
  </rcc>
  <rcc rId="8203" sId="2" numFmtId="4">
    <oc r="I134">
      <f>G134-H134</f>
    </oc>
    <nc r="I134">
      <v>27.900000000000002</v>
    </nc>
  </rcc>
  <rcc rId="8204" sId="2" numFmtId="14">
    <oc r="J134">
      <f>IF(G134=0,"-",H134/G134)</f>
    </oc>
    <nc r="J134">
      <v>0.47457627118644063</v>
    </nc>
  </rcc>
  <rcc rId="8205" sId="2" numFmtId="4">
    <oc r="G135">
      <f>G136</f>
    </oc>
    <nc r="G135">
      <v>53.1</v>
    </nc>
  </rcc>
  <rcc rId="8206" sId="2" numFmtId="4">
    <oc r="H135">
      <f>H136</f>
    </oc>
    <nc r="H135">
      <v>25.2</v>
    </nc>
  </rcc>
  <rcc rId="8207" sId="2" numFmtId="4">
    <oc r="I135">
      <f>G135-H135</f>
    </oc>
    <nc r="I135">
      <v>27.900000000000002</v>
    </nc>
  </rcc>
  <rcc rId="8208" sId="2" numFmtId="14">
    <oc r="J135">
      <f>IF(G135=0,"-",H135/G135)</f>
    </oc>
    <nc r="J135">
      <v>0.47457627118644063</v>
    </nc>
  </rcc>
  <rcc rId="8209" sId="2" numFmtId="4">
    <oc r="I136">
      <f>G136-H136</f>
    </oc>
    <nc r="I136">
      <v>27.900000000000002</v>
    </nc>
  </rcc>
  <rcc rId="8210" sId="2" numFmtId="14">
    <oc r="J136">
      <f>IF(G136=0,"-",H136/G136)</f>
    </oc>
    <nc r="J136">
      <v>0.47457627118644063</v>
    </nc>
  </rcc>
  <rcc rId="8211" sId="2" numFmtId="4">
    <oc r="G137">
      <f>G138+G142</f>
    </oc>
    <nc r="G137">
      <v>146138.30000000002</v>
    </nc>
  </rcc>
  <rcc rId="8212" sId="2" numFmtId="4">
    <oc r="H137">
      <f>H138+H142</f>
    </oc>
    <nc r="H137">
      <v>126571.09999999999</v>
    </nc>
  </rcc>
  <rcc rId="8213" sId="2" numFmtId="4">
    <oc r="I137">
      <f>G137-H137</f>
    </oc>
    <nc r="I137">
      <v>19567.200000000026</v>
    </nc>
  </rcc>
  <rcc rId="8214" sId="2" numFmtId="14">
    <oc r="J137">
      <f>IF(G137=0,"-",H137/G137)</f>
    </oc>
    <nc r="J137">
      <v>0.86610491568603154</v>
    </nc>
  </rcc>
  <rcc rId="8215" sId="2" numFmtId="4">
    <oc r="G138">
      <f>G139</f>
    </oc>
    <nc r="G138">
      <v>137546.6</v>
    </nc>
  </rcc>
  <rcc rId="8216" sId="2" numFmtId="4">
    <oc r="H138">
      <f>H139</f>
    </oc>
    <nc r="H138">
      <v>119212.2</v>
    </nc>
  </rcc>
  <rcc rId="8217" sId="2" numFmtId="4">
    <oc r="I138">
      <f>G138-H138</f>
    </oc>
    <nc r="I138">
      <v>18334.400000000009</v>
    </nc>
  </rcc>
  <rcc rId="8218" sId="2" numFmtId="14">
    <oc r="J138">
      <f>IF(G138=0,"-",H138/G138)</f>
    </oc>
    <nc r="J138">
      <v>0.86670408428852475</v>
    </nc>
  </rcc>
  <rcc rId="8219" sId="2" numFmtId="4">
    <oc r="G139">
      <f>G140+G141</f>
    </oc>
    <nc r="G139">
      <v>137546.6</v>
    </nc>
  </rcc>
  <rcc rId="8220" sId="2" numFmtId="4">
    <oc r="H139">
      <f>H140+H141</f>
    </oc>
    <nc r="H139">
      <v>119212.2</v>
    </nc>
  </rcc>
  <rcc rId="8221" sId="2" numFmtId="4">
    <oc r="I139">
      <f>G139-H139</f>
    </oc>
    <nc r="I139">
      <v>18334.400000000009</v>
    </nc>
  </rcc>
  <rcc rId="8222" sId="2" numFmtId="14">
    <oc r="J139">
      <f>IF(G139=0,"-",H139/G139)</f>
    </oc>
    <nc r="J139">
      <v>0.86670408428852475</v>
    </nc>
  </rcc>
  <rcc rId="8223" sId="2" numFmtId="4">
    <oc r="I140">
      <f>G140-H140</f>
    </oc>
    <nc r="I140">
      <v>9451</v>
    </nc>
  </rcc>
  <rcc rId="8224" sId="2" numFmtId="14">
    <oc r="J140">
      <f>IF(G140=0,"-",H140/G140)</f>
    </oc>
    <nc r="J140">
      <v>0</v>
    </nc>
  </rcc>
  <rcc rId="8225" sId="2" numFmtId="4">
    <oc r="I141">
      <f>G141-H141</f>
    </oc>
    <nc r="I141">
      <v>8883.4000000000087</v>
    </nc>
  </rcc>
  <rcc rId="8226" sId="2" numFmtId="14">
    <oc r="J141">
      <f>IF(G141=0,"-",H141/G141)</f>
    </oc>
    <nc r="J141">
      <v>0.93065023310714801</v>
    </nc>
  </rcc>
  <rcc rId="8227" sId="2" numFmtId="4">
    <oc r="G142">
      <f>G143+G145</f>
    </oc>
    <nc r="G142">
      <v>8591.7000000000007</v>
    </nc>
  </rcc>
  <rcc rId="8228" sId="2" numFmtId="4">
    <oc r="H142">
      <f>H143+H145</f>
    </oc>
    <nc r="H142">
      <v>7358.9</v>
    </nc>
  </rcc>
  <rcc rId="8229" sId="2" numFmtId="4">
    <oc r="I142">
      <f>G142-H142</f>
    </oc>
    <nc r="I142">
      <v>1232.8000000000011</v>
    </nc>
  </rcc>
  <rcc rId="8230" sId="2" numFmtId="14">
    <oc r="J142">
      <f>IF(G142=0,"-",H142/G142)</f>
    </oc>
    <nc r="J142">
      <v>0.85651268084313914</v>
    </nc>
  </rcc>
  <rcc rId="8231" sId="2" numFmtId="4">
    <oc r="G143">
      <f>G144</f>
    </oc>
    <nc r="G143">
      <v>443.2</v>
    </nc>
  </rcc>
  <rcc rId="8232" sId="2" numFmtId="4">
    <oc r="H143">
      <f>H144</f>
    </oc>
    <nc r="H143">
      <v>443.2</v>
    </nc>
  </rcc>
  <rcc rId="8233" sId="2" numFmtId="4">
    <oc r="I143">
      <f>G143-H143</f>
    </oc>
    <nc r="I143">
      <v>0</v>
    </nc>
  </rcc>
  <rcc rId="8234" sId="2" numFmtId="14">
    <oc r="J143">
      <f>IF(G143=0,"-",H143/G143)</f>
    </oc>
    <nc r="J143">
      <v>1</v>
    </nc>
  </rcc>
  <rcc rId="8235" sId="2" numFmtId="4">
    <oc r="I144">
      <f>G144-H144</f>
    </oc>
    <nc r="I144">
      <v>0</v>
    </nc>
  </rcc>
  <rcc rId="8236" sId="2" numFmtId="14">
    <oc r="J144">
      <f>IF(G144=0,"-",H144/G144)</f>
    </oc>
    <nc r="J144">
      <v>1</v>
    </nc>
  </rcc>
  <rcc rId="8237" sId="2" numFmtId="4">
    <oc r="G145">
      <f>G146</f>
    </oc>
    <nc r="G145">
      <v>8148.5</v>
    </nc>
  </rcc>
  <rcc rId="8238" sId="2" numFmtId="4">
    <oc r="H145">
      <f>H146</f>
    </oc>
    <nc r="H145">
      <v>6915.7</v>
    </nc>
  </rcc>
  <rcc rId="8239" sId="2" numFmtId="4">
    <oc r="I145">
      <f>G145-H145</f>
    </oc>
    <nc r="I145">
      <v>1232.8000000000002</v>
    </nc>
  </rcc>
  <rcc rId="8240" sId="2" numFmtId="14">
    <oc r="J145">
      <f>IF(G145=0,"-",H145/G145)</f>
    </oc>
    <nc r="J145">
      <v>0.84870835123028776</v>
    </nc>
  </rcc>
  <rcc rId="8241" sId="2" numFmtId="4">
    <oc r="I146">
      <f>G146-H146</f>
    </oc>
    <nc r="I146">
      <v>1232.8000000000002</v>
    </nc>
  </rcc>
  <rcc rId="8242" sId="2" numFmtId="14">
    <oc r="J146">
      <f>IF(G146=0,"-",H146/G146)</f>
    </oc>
    <nc r="J146">
      <v>0.84870835123028776</v>
    </nc>
  </rcc>
  <rcc rId="8243" sId="2" numFmtId="4">
    <oc r="G147">
      <f>G148+G156+G178+G187</f>
    </oc>
    <nc r="G147">
      <v>5636756.3999999994</v>
    </nc>
  </rcc>
  <rcc rId="8244" sId="2" numFmtId="4">
    <oc r="H147">
      <f>H148+H156+H178+H187</f>
    </oc>
    <nc r="H147">
      <v>3954469.0039999997</v>
    </nc>
  </rcc>
  <rcc rId="8245" sId="2" numFmtId="4">
    <oc r="I147">
      <f>G147-H147</f>
    </oc>
    <nc r="I147">
      <v>1682287.3959999997</v>
    </nc>
  </rcc>
  <rcc rId="8246" sId="2" numFmtId="14">
    <oc r="J147">
      <f>IF(G147=0,"-",H147/G147)</f>
    </oc>
    <nc r="J147">
      <v>0.70155045266813376</v>
    </nc>
  </rcc>
  <rcc rId="8247" sId="2" numFmtId="4">
    <oc r="G148">
      <f>G149+G152</f>
    </oc>
    <nc r="G148">
      <v>1598731.3</v>
    </nc>
  </rcc>
  <rcc rId="8248" sId="2" numFmtId="4">
    <oc r="H148">
      <f>H149+H152</f>
    </oc>
    <nc r="H148">
      <v>1123855.3</v>
    </nc>
  </rcc>
  <rcc rId="8249" sId="2" numFmtId="4">
    <oc r="I148">
      <f>G148-H148</f>
    </oc>
    <nc r="I148">
      <v>474876</v>
    </nc>
  </rcc>
  <rcc rId="8250" sId="2" numFmtId="14">
    <oc r="J148">
      <f>IF(G148=0,"-",H148/G148)</f>
    </oc>
    <nc r="J148">
      <v>0.70296697137286301</v>
    </nc>
  </rcc>
  <rcc rId="8251" sId="2" numFmtId="4">
    <oc r="G149">
      <f>G150</f>
    </oc>
    <nc r="G149">
      <v>65062.5</v>
    </nc>
  </rcc>
  <rcc rId="8252" sId="2" numFmtId="4">
    <oc r="H149">
      <f>H150</f>
    </oc>
    <nc r="H149">
      <v>5461.6</v>
    </nc>
  </rcc>
  <rcc rId="8253" sId="2" numFmtId="4">
    <oc r="I149">
      <f>G149-H149</f>
    </oc>
    <nc r="I149">
      <v>59600.9</v>
    </nc>
  </rcc>
  <rcc rId="8254" sId="2" numFmtId="14">
    <oc r="J149">
      <f>IF(G149=0,"-",H149/G149)</f>
    </oc>
    <nc r="J149">
      <v>8.394390009606148E-2</v>
    </nc>
  </rcc>
  <rcc rId="8255" sId="2" numFmtId="4">
    <oc r="G150">
      <f>G151</f>
    </oc>
    <nc r="G150">
      <v>65062.5</v>
    </nc>
  </rcc>
  <rcc rId="8256" sId="2" numFmtId="4">
    <oc r="H150">
      <f>H151</f>
    </oc>
    <nc r="H150">
      <v>5461.6</v>
    </nc>
  </rcc>
  <rcc rId="8257" sId="2" numFmtId="4">
    <oc r="I150">
      <f>G150-H150</f>
    </oc>
    <nc r="I150">
      <v>59600.9</v>
    </nc>
  </rcc>
  <rcc rId="8258" sId="2" numFmtId="14">
    <oc r="J150">
      <f>IF(G150=0,"-",H150/G150)</f>
    </oc>
    <nc r="J150">
      <v>8.394390009606148E-2</v>
    </nc>
  </rcc>
  <rcc rId="8259" sId="2" numFmtId="4">
    <oc r="I151">
      <f>G151-H151</f>
    </oc>
    <nc r="I151">
      <v>59600.9</v>
    </nc>
  </rcc>
  <rcc rId="8260" sId="2" numFmtId="14">
    <oc r="J151">
      <f>IF(G151=0,"-",H151/G151)</f>
    </oc>
    <nc r="J151">
      <v>8.394390009606148E-2</v>
    </nc>
  </rcc>
  <rcc rId="8261" sId="2" numFmtId="4">
    <oc r="G152">
      <f>G153</f>
    </oc>
    <nc r="G152">
      <v>1533668.8</v>
    </nc>
  </rcc>
  <rcc rId="8262" sId="2" numFmtId="4">
    <oc r="H152">
      <f>H153</f>
    </oc>
    <nc r="H152">
      <v>1118393.7</v>
    </nc>
  </rcc>
  <rcc rId="8263" sId="2" numFmtId="4">
    <oc r="I152">
      <f>G152-H152</f>
    </oc>
    <nc r="I152">
      <v>415275.10000000009</v>
    </nc>
  </rcc>
  <rcc rId="8264" sId="2" numFmtId="14">
    <oc r="J152">
      <f>IF(G152=0,"-",H152/G152)</f>
    </oc>
    <nc r="J152">
      <v>0.72922765332384665</v>
    </nc>
  </rcc>
  <rcc rId="8265" sId="2" numFmtId="4">
    <oc r="G153">
      <f>G154+G155</f>
    </oc>
    <nc r="G153">
      <v>1533668.8</v>
    </nc>
  </rcc>
  <rcc rId="8266" sId="2" numFmtId="4">
    <oc r="H153">
      <f>H154+H155</f>
    </oc>
    <nc r="H153">
      <v>1118393.7</v>
    </nc>
  </rcc>
  <rcc rId="8267" sId="2" numFmtId="4">
    <oc r="I153">
      <f>G153-H153</f>
    </oc>
    <nc r="I153">
      <v>415275.10000000009</v>
    </nc>
  </rcc>
  <rcc rId="8268" sId="2" numFmtId="14">
    <oc r="J153">
      <f>IF(G153=0,"-",H153/G153)</f>
    </oc>
    <nc r="J153">
      <v>0.72922765332384665</v>
    </nc>
  </rcc>
  <rcc rId="8269" sId="2" numFmtId="4">
    <oc r="I154">
      <f>G154-H154</f>
    </oc>
    <nc r="I154">
      <v>402425.69999999995</v>
    </nc>
  </rcc>
  <rcc rId="8270" sId="2" numFmtId="14">
    <oc r="J154">
      <f>IF(G154=0,"-",H154/G154)</f>
    </oc>
    <nc r="J154">
      <v>0.73243162432288544</v>
    </nc>
  </rcc>
  <rcc rId="8271" sId="2" numFmtId="4">
    <oc r="I155">
      <f>G155-H155</f>
    </oc>
    <nc r="I155">
      <v>12849.399999999998</v>
    </nc>
  </rcc>
  <rcc rId="8272" sId="2" numFmtId="14">
    <oc r="J155">
      <f>IF(G155=0,"-",H155/G155)</f>
    </oc>
    <nc r="J155">
      <v>0.56674905000657494</v>
    </nc>
  </rcc>
  <rcc rId="8273" sId="2" numFmtId="4">
    <oc r="G156">
      <f>G157+G162+G167+G170+G173</f>
    </oc>
    <nc r="G156">
      <v>3897519.7999999993</v>
    </nc>
  </rcc>
  <rcc rId="8274" sId="2" numFmtId="4">
    <oc r="H156">
      <f>H157+H162+H167+H170+H173</f>
    </oc>
    <nc r="H156">
      <v>2760294</v>
    </nc>
  </rcc>
  <rcc rId="8275" sId="2" numFmtId="4">
    <oc r="I156">
      <f>G156-H156</f>
    </oc>
    <nc r="I156">
      <v>1137225.7999999993</v>
    </nc>
  </rcc>
  <rcc rId="8276" sId="2" numFmtId="14">
    <oc r="J156">
      <f>IF(G156=0,"-",H156/G156)</f>
    </oc>
    <nc r="J156">
      <v>0.70821808268940689</v>
    </nc>
  </rcc>
  <rcc rId="8277" sId="2" numFmtId="4">
    <oc r="G157">
      <f>G158</f>
    </oc>
    <nc r="G157">
      <v>119756.4</v>
    </nc>
  </rcc>
  <rcc rId="8278" sId="2" numFmtId="4">
    <oc r="H157">
      <f>H158</f>
    </oc>
    <nc r="H157">
      <v>95832.5</v>
    </nc>
  </rcc>
  <rcc rId="8279" sId="2" numFmtId="4">
    <oc r="I157">
      <f>G157-H157</f>
    </oc>
    <nc r="I157">
      <v>23923.899999999994</v>
    </nc>
  </rcc>
  <rcc rId="8280" sId="2" numFmtId="14">
    <oc r="J157">
      <f>IF(G157=0,"-",H157/G157)</f>
    </oc>
    <nc r="J157">
      <v>0.80022863078716466</v>
    </nc>
  </rcc>
  <rcc rId="8281" sId="2" numFmtId="4">
    <oc r="G158">
      <f>G159+G160+G161</f>
    </oc>
    <nc r="G158">
      <v>119756.4</v>
    </nc>
  </rcc>
  <rcc rId="8282" sId="2" numFmtId="4">
    <oc r="H158">
      <f>H159+H160+H161</f>
    </oc>
    <nc r="H158">
      <v>95832.5</v>
    </nc>
  </rcc>
  <rcc rId="8283" sId="2" numFmtId="4">
    <oc r="I158">
      <f>G158-H158</f>
    </oc>
    <nc r="I158">
      <v>23923.899999999994</v>
    </nc>
  </rcc>
  <rcc rId="8284" sId="2" numFmtId="14">
    <oc r="J158">
      <f>IF(G158=0,"-",H158/G158)</f>
    </oc>
    <nc r="J158">
      <v>0.80022863078716466</v>
    </nc>
  </rcc>
  <rcc rId="8285" sId="2" numFmtId="4">
    <oc r="I159">
      <f>G159-H159</f>
    </oc>
    <nc r="I159">
      <v>17533.699999999997</v>
    </nc>
  </rcc>
  <rcc rId="8286" sId="2" numFmtId="14">
    <oc r="J159">
      <f>IF(G159=0,"-",H159/G159)</f>
    </oc>
    <nc r="J159">
      <v>0.80596350936058936</v>
    </nc>
  </rcc>
  <rcc rId="8287" sId="2" numFmtId="4">
    <oc r="I160">
      <f>G160-H160</f>
    </oc>
    <nc r="I160">
      <v>734.40000000000009</v>
    </nc>
  </rcc>
  <rcc rId="8288" sId="2" numFmtId="14">
    <oc r="J160">
      <f>IF(G160=0,"-",H160/G160)</f>
    </oc>
    <nc r="J160">
      <v>0.69175236096537251</v>
    </nc>
  </rcc>
  <rcc rId="8289" sId="2" numFmtId="4">
    <oc r="I161">
      <f>G161-H161</f>
    </oc>
    <nc r="I161">
      <v>5655.7999999999993</v>
    </nc>
  </rcc>
  <rcc rId="8290" sId="2" numFmtId="14">
    <oc r="J161">
      <f>IF(G161=0,"-",H161/G161)</f>
    </oc>
    <nc r="J161">
      <v>0.7906112324608493</v>
    </nc>
  </rcc>
  <rcc rId="8291" sId="2" numFmtId="4">
    <oc r="G162">
      <f>G163</f>
    </oc>
    <nc r="G162">
      <v>3169654.1999999997</v>
    </nc>
  </rcc>
  <rcc rId="8292" sId="2" numFmtId="4">
    <oc r="H162">
      <f>H163</f>
    </oc>
    <nc r="H162">
      <v>2217964</v>
    </nc>
  </rcc>
  <rcc rId="8293" sId="2" numFmtId="4">
    <oc r="I162">
      <f>G162-H162</f>
    </oc>
    <nc r="I162">
      <v>951690.19999999972</v>
    </nc>
  </rcc>
  <rcc rId="8294" sId="2" numFmtId="14">
    <oc r="J162">
      <f>IF(G162=0,"-",H162/G162)</f>
    </oc>
    <nc r="J162">
      <v>0.69974951841749811</v>
    </nc>
  </rcc>
  <rcc rId="8295" sId="2" numFmtId="4">
    <oc r="G163">
      <f>G166+G165+G164</f>
    </oc>
    <nc r="G163">
      <v>3169654.1999999997</v>
    </nc>
  </rcc>
  <rcc rId="8296" sId="2" numFmtId="4">
    <oc r="H163">
      <f>H166+H165+H164</f>
    </oc>
    <nc r="H163">
      <v>2217964</v>
    </nc>
  </rcc>
  <rcc rId="8297" sId="2" numFmtId="4">
    <oc r="I163">
      <f>G163-H163</f>
    </oc>
    <nc r="I163">
      <v>951690.19999999972</v>
    </nc>
  </rcc>
  <rcc rId="8298" sId="2" numFmtId="14">
    <oc r="J163">
      <f>IF(G163=0,"-",H163/G163)</f>
    </oc>
    <nc r="J163">
      <v>0.69974951841749811</v>
    </nc>
  </rcc>
  <rcc rId="8299" sId="2" numFmtId="4">
    <oc r="I164">
      <f>G164-H164</f>
    </oc>
    <nc r="I164">
      <v>4421.8</v>
    </nc>
  </rcc>
  <rcc rId="8300" sId="2" numFmtId="14">
    <oc r="J164">
      <f>IF(G164=0,"-",H164/G164)</f>
    </oc>
    <nc r="J164">
      <v>0</v>
    </nc>
  </rcc>
  <rcc rId="8301" sId="2" numFmtId="4">
    <oc r="I165">
      <f>G165-H165</f>
    </oc>
    <nc r="I165">
      <v>919914.79999999981</v>
    </nc>
  </rcc>
  <rcc rId="8302" sId="2" numFmtId="14">
    <oc r="J165">
      <f>IF(G165=0,"-",H165/G165)</f>
    </oc>
    <nc r="J165">
      <v>0.70450274802562252</v>
    </nc>
  </rcc>
  <rcc rId="8303" sId="2" numFmtId="4">
    <oc r="I166">
      <f>G166-H166</f>
    </oc>
    <nc r="I166">
      <v>27353.599999999999</v>
    </nc>
  </rcc>
  <rcc rId="8304" sId="2" numFmtId="14">
    <oc r="J166">
      <f>IF(G166=0,"-",H166/G166)</f>
    </oc>
    <nc r="J166">
      <v>0.47522666840608851</v>
    </nc>
  </rcc>
  <rcc rId="8305" sId="2" numFmtId="4">
    <oc r="G167">
      <f>G168</f>
    </oc>
    <nc r="G167">
      <v>106</v>
    </nc>
  </rcc>
  <rcc rId="8306" sId="2" numFmtId="4">
    <oc r="H167">
      <f>H168</f>
    </oc>
    <nc r="H167">
      <v>105.9</v>
    </nc>
  </rcc>
  <rcc rId="8307" sId="2" numFmtId="4">
    <oc r="I167">
      <f>G167-H167</f>
    </oc>
    <nc r="I167">
      <v>9.9999999999994316E-2</v>
    </nc>
  </rcc>
  <rcc rId="8308" sId="2" numFmtId="14">
    <oc r="J167">
      <f>IF(G167=0,"-",H167/G167)</f>
    </oc>
    <nc r="J167">
      <v>0.99905660377358496</v>
    </nc>
  </rcc>
  <rcc rId="8309" sId="2" numFmtId="4">
    <oc r="G168">
      <f>G169</f>
    </oc>
    <nc r="G168">
      <v>106</v>
    </nc>
  </rcc>
  <rcc rId="8310" sId="2" numFmtId="4">
    <oc r="H168">
      <f>H169</f>
    </oc>
    <nc r="H168">
      <v>105.9</v>
    </nc>
  </rcc>
  <rcc rId="8311" sId="2" numFmtId="4">
    <oc r="I168">
      <f>G168-H168</f>
    </oc>
    <nc r="I168">
      <v>9.9999999999994316E-2</v>
    </nc>
  </rcc>
  <rcc rId="8312" sId="2" numFmtId="14">
    <oc r="J168">
      <f>IF(G168=0,"-",H168/G168)</f>
    </oc>
    <nc r="J168">
      <v>0.99905660377358496</v>
    </nc>
  </rcc>
  <rcc rId="8313" sId="2" numFmtId="4">
    <oc r="I169">
      <f>G169-H169</f>
    </oc>
    <nc r="I169">
      <v>9.9999999999994316E-2</v>
    </nc>
  </rcc>
  <rcc rId="8314" sId="2" numFmtId="14">
    <oc r="J169">
      <f>IF(G169=0,"-",H169/G169)</f>
    </oc>
    <nc r="J169">
      <v>0.99905660377358496</v>
    </nc>
  </rcc>
  <rcc rId="8315" sId="2" numFmtId="4">
    <oc r="G170">
      <f>G171</f>
    </oc>
    <nc r="G170">
      <v>199808.9</v>
    </nc>
  </rcc>
  <rcc rId="8316" sId="2" numFmtId="4">
    <oc r="H170">
      <f>H171</f>
    </oc>
    <nc r="H170">
      <v>125284</v>
    </nc>
  </rcc>
  <rcc rId="8317" sId="2" numFmtId="4">
    <oc r="I170">
      <f>G170-H170</f>
    </oc>
    <nc r="I170">
      <v>74524.899999999994</v>
    </nc>
  </rcc>
  <rcc rId="8318" sId="2" numFmtId="14">
    <oc r="J170">
      <f>IF(G170=0,"-",H170/G170)</f>
    </oc>
    <nc r="J170">
      <v>0.62701911676607003</v>
    </nc>
  </rcc>
  <rcc rId="8319" sId="2" numFmtId="4">
    <oc r="G171">
      <f>G172</f>
    </oc>
    <nc r="G171">
      <v>199808.9</v>
    </nc>
  </rcc>
  <rcc rId="8320" sId="2" numFmtId="4">
    <oc r="H171">
      <f>H172</f>
    </oc>
    <nc r="H171">
      <v>125284</v>
    </nc>
  </rcc>
  <rcc rId="8321" sId="2" numFmtId="4">
    <oc r="I171">
      <f>G171-H171</f>
    </oc>
    <nc r="I171">
      <v>74524.899999999994</v>
    </nc>
  </rcc>
  <rcc rId="8322" sId="2" numFmtId="14">
    <oc r="J171">
      <f>IF(G171=0,"-",H171/G171)</f>
    </oc>
    <nc r="J171">
      <v>0.62701911676607003</v>
    </nc>
  </rcc>
  <rcc rId="8323" sId="2" numFmtId="4">
    <oc r="I172">
      <f>G172-H172</f>
    </oc>
    <nc r="I172">
      <v>74524.899999999994</v>
    </nc>
  </rcc>
  <rcc rId="8324" sId="2" numFmtId="14">
    <oc r="J172">
      <f>IF(G172=0,"-",H172/G172)</f>
    </oc>
    <nc r="J172">
      <v>0.62701911676607003</v>
    </nc>
  </rcc>
  <rcc rId="8325" sId="2" numFmtId="4">
    <oc r="G173">
      <f>G174+G176</f>
    </oc>
    <nc r="G173">
      <v>408194.3</v>
    </nc>
  </rcc>
  <rcc rId="8326" sId="2" numFmtId="4">
    <oc r="H173">
      <f>H174+H176</f>
    </oc>
    <nc r="H173">
      <v>321107.60000000003</v>
    </nc>
  </rcc>
  <rcc rId="8327" sId="2" numFmtId="4">
    <oc r="I173">
      <f>G173-H173</f>
    </oc>
    <nc r="I173">
      <v>87086.699999999953</v>
    </nc>
  </rcc>
  <rcc rId="8328" sId="2" numFmtId="14">
    <oc r="J173">
      <f>IF(G173=0,"-",H173/G173)</f>
    </oc>
    <nc r="J173">
      <v>0.78665380677780172</v>
    </nc>
  </rcc>
  <rcc rId="8329" sId="2" numFmtId="4">
    <oc r="G174">
      <f>G175</f>
    </oc>
    <nc r="G174">
      <v>407920.2</v>
    </nc>
  </rcc>
  <rcc rId="8330" sId="2" numFmtId="4">
    <oc r="H174">
      <f>H175</f>
    </oc>
    <nc r="H174">
      <v>320879.2</v>
    </nc>
  </rcc>
  <rcc rId="8331" sId="2" numFmtId="4">
    <oc r="I174">
      <f>G174-H174</f>
    </oc>
    <nc r="I174">
      <v>87041</v>
    </nc>
  </rcc>
  <rcc rId="8332" sId="2" numFmtId="14">
    <oc r="J174">
      <f>IF(G174=0,"-",H174/G174)</f>
    </oc>
    <nc r="J174">
      <v>0.78662248155399017</v>
    </nc>
  </rcc>
  <rcc rId="8333" sId="2" numFmtId="4">
    <oc r="I175">
      <f>G175-H175</f>
    </oc>
    <nc r="I175">
      <v>87041</v>
    </nc>
  </rcc>
  <rcc rId="8334" sId="2" numFmtId="14">
    <oc r="J175">
      <f>IF(G175=0,"-",H175/G175)</f>
    </oc>
    <nc r="J175">
      <v>0.78662248155399017</v>
    </nc>
  </rcc>
  <rcc rId="8335" sId="2" numFmtId="4">
    <oc r="G176">
      <f>G177</f>
    </oc>
    <nc r="G176">
      <v>274.10000000000002</v>
    </nc>
  </rcc>
  <rcc rId="8336" sId="2" numFmtId="4">
    <oc r="H176">
      <f>H177</f>
    </oc>
    <nc r="H176">
      <v>228.4</v>
    </nc>
  </rcc>
  <rcc rId="8337" sId="2" numFmtId="4">
    <oc r="I176">
      <f>G176-H176</f>
    </oc>
    <nc r="I176">
      <v>45.700000000000017</v>
    </nc>
  </rcc>
  <rcc rId="8338" sId="2" numFmtId="14">
    <oc r="J176">
      <f>IF(G176=0,"-",H176/G176)</f>
    </oc>
    <nc r="J176">
      <v>0.83327252827435239</v>
    </nc>
  </rcc>
  <rcc rId="8339" sId="2" numFmtId="4">
    <oc r="I177">
      <f>G177-H177</f>
    </oc>
    <nc r="I177">
      <v>45.700000000000017</v>
    </nc>
  </rcc>
  <rcc rId="8340" sId="2" numFmtId="14">
    <oc r="J177">
      <f>IF(G177=0,"-",H177/G177)</f>
    </oc>
    <nc r="J177">
      <v>0.83327252827435239</v>
    </nc>
  </rcc>
  <rcc rId="8341" sId="2" numFmtId="4">
    <oc r="G178">
      <f>G179+G184</f>
    </oc>
    <nc r="G178">
      <v>93842.6</v>
    </nc>
  </rcc>
  <rcc rId="8342" sId="2" numFmtId="4">
    <oc r="H178">
      <f>H179+H184</f>
    </oc>
    <nc r="H178">
      <v>68088.703999999998</v>
    </nc>
  </rcc>
  <rcc rId="8343" sId="2" numFmtId="4">
    <oc r="I178">
      <f>G178-H178</f>
    </oc>
    <nc r="I178">
      <v>25753.896000000008</v>
    </nc>
  </rcc>
  <rcc rId="8344" sId="2" numFmtId="14">
    <oc r="J178">
      <f>IF(G178=0,"-",H178/G178)</f>
    </oc>
    <nc r="J178">
      <v>0.72556284672419558</v>
    </nc>
  </rcc>
  <rcc rId="8345" sId="2" numFmtId="4">
    <oc r="G179">
      <f>G180</f>
    </oc>
    <nc r="G179">
      <v>55909.2</v>
    </nc>
  </rcc>
  <rcc rId="8346" sId="2" numFmtId="4">
    <oc r="H179">
      <f>H180</f>
    </oc>
    <nc r="H179">
      <v>41946.2</v>
    </nc>
  </rcc>
  <rcc rId="8347" sId="2" numFmtId="4">
    <oc r="I179">
      <f>G179-H179</f>
    </oc>
    <nc r="I179">
      <v>13963</v>
    </nc>
  </rcc>
  <rcc rId="8348" sId="2" numFmtId="14">
    <oc r="J179">
      <f>IF(G179=0,"-",H179/G179)</f>
    </oc>
    <nc r="J179">
      <v>0.75025577185865655</v>
    </nc>
  </rcc>
  <rcc rId="8349" sId="2" numFmtId="4">
    <oc r="G180">
      <f>G181+G182+G183</f>
    </oc>
    <nc r="G180">
      <v>55909.2</v>
    </nc>
  </rcc>
  <rcc rId="8350" sId="2" numFmtId="4">
    <oc r="H180">
      <f>H181+H182+H183</f>
    </oc>
    <nc r="H180">
      <v>41946.2</v>
    </nc>
  </rcc>
  <rcc rId="8351" sId="2" numFmtId="4">
    <oc r="I180">
      <f>G180-H180</f>
    </oc>
    <nc r="I180">
      <v>13963</v>
    </nc>
  </rcc>
  <rcc rId="8352" sId="2" numFmtId="14">
    <oc r="J180">
      <f>IF(G180=0,"-",H180/G180)</f>
    </oc>
    <nc r="J180">
      <v>0.75025577185865655</v>
    </nc>
  </rcc>
  <rcc rId="8353" sId="2" numFmtId="4">
    <oc r="I181">
      <f>G181-H181</f>
    </oc>
    <nc r="I181">
      <v>10743.799999999996</v>
    </nc>
  </rcc>
  <rcc rId="8354" sId="2" numFmtId="14">
    <oc r="J181">
      <f>IF(G181=0,"-",H181/G181)</f>
    </oc>
    <nc r="J181">
      <v>0.75156086687077417</v>
    </nc>
  </rcc>
  <rcc rId="8355" sId="2" numFmtId="4">
    <oc r="I182">
      <f>G182-H182</f>
    </oc>
    <nc r="I182">
      <v>624.4</v>
    </nc>
  </rcc>
  <rcc rId="8356" sId="2" numFmtId="14">
    <oc r="J182">
      <f>IF(G182=0,"-",H182/G182)</f>
    </oc>
    <nc r="J182">
      <v>0.38422090729783037</v>
    </nc>
  </rcc>
  <rcc rId="8357" sId="2" numFmtId="4">
    <oc r="I183">
      <f>G183-H183</f>
    </oc>
    <nc r="I183">
      <v>2594.7999999999993</v>
    </nc>
  </rcc>
  <rcc rId="8358" sId="2" numFmtId="14">
    <oc r="J183">
      <f>IF(G183=0,"-",H183/G183)</f>
    </oc>
    <nc r="J183">
      <v>0.77727038626609446</v>
    </nc>
  </rcc>
  <rcc rId="8359" sId="2" numFmtId="4">
    <oc r="G184">
      <f>G185</f>
    </oc>
    <nc r="G184">
      <v>37933.4</v>
    </nc>
  </rcc>
  <rcc rId="8360" sId="2" numFmtId="4">
    <oc r="H184">
      <f>H185</f>
    </oc>
    <nc r="H184">
      <v>26142.504000000001</v>
    </nc>
  </rcc>
  <rcc rId="8361" sId="2" numFmtId="4">
    <oc r="I184">
      <f>G184-H184</f>
    </oc>
    <nc r="I184">
      <v>11790.896000000001</v>
    </nc>
  </rcc>
  <rcc rId="8362" sId="2" numFmtId="14">
    <oc r="J184">
      <f>IF(G184=0,"-",H184/G184)</f>
    </oc>
    <nc r="J184">
      <v>0.68916849003780312</v>
    </nc>
  </rcc>
  <rcc rId="8363" sId="2" numFmtId="4">
    <oc r="G185">
      <f>G186</f>
    </oc>
    <nc r="G185">
      <v>37933.4</v>
    </nc>
  </rcc>
  <rcc rId="8364" sId="2" numFmtId="4">
    <oc r="H185">
      <f>H186</f>
    </oc>
    <nc r="H185">
      <v>26142.504000000001</v>
    </nc>
  </rcc>
  <rcc rId="8365" sId="2" numFmtId="4">
    <oc r="I185">
      <f>G185-H185</f>
    </oc>
    <nc r="I185">
      <v>11790.896000000001</v>
    </nc>
  </rcc>
  <rcc rId="8366" sId="2" numFmtId="14">
    <oc r="J185">
      <f>IF(G185=0,"-",H185/G185)</f>
    </oc>
    <nc r="J185">
      <v>0.68916849003780312</v>
    </nc>
  </rcc>
  <rcc rId="8367" sId="2" numFmtId="4">
    <oc r="I186">
      <f>G186-H186</f>
    </oc>
    <nc r="I186">
      <v>11790.896000000001</v>
    </nc>
  </rcc>
  <rcc rId="8368" sId="2" numFmtId="14">
    <oc r="J186">
      <f>IF(G186=0,"-",H186/G186)</f>
    </oc>
    <nc r="J186">
      <v>0.68916849003780312</v>
    </nc>
  </rcc>
  <rcc rId="8369" sId="2" numFmtId="4">
    <oc r="G187">
      <f>G188+G191</f>
    </oc>
    <nc r="G187">
      <v>46662.7</v>
    </nc>
  </rcc>
  <rcc rId="8370" sId="2" numFmtId="4">
    <oc r="H187">
      <f>H188+H191</f>
    </oc>
    <nc r="H187">
      <v>2231</v>
    </nc>
  </rcc>
  <rcc rId="8371" sId="2" numFmtId="4">
    <oc r="I187">
      <f>G187-H187</f>
    </oc>
    <nc r="I187">
      <v>44431.7</v>
    </nc>
  </rcc>
  <rcc rId="8372" sId="2" numFmtId="14">
    <oc r="J187">
      <f>IF(G187=0,"-",H187/G187)</f>
    </oc>
    <nc r="J187">
      <v>4.7811206809721687E-2</v>
    </nc>
  </rcc>
  <rcc rId="8373" sId="2" numFmtId="4">
    <oc r="G188">
      <f>G189</f>
    </oc>
    <nc r="G188">
      <v>5062.7</v>
    </nc>
  </rcc>
  <rcc rId="8374" sId="2" numFmtId="4">
    <oc r="H188">
      <f>H189</f>
    </oc>
    <nc r="H188">
      <v>2231</v>
    </nc>
  </rcc>
  <rcc rId="8375" sId="2" numFmtId="4">
    <oc r="I188">
      <f>G188-H188</f>
    </oc>
    <nc r="I188">
      <v>2831.7</v>
    </nc>
  </rcc>
  <rcc rId="8376" sId="2" numFmtId="14">
    <oc r="J188">
      <f>IF(G188=0,"-",H188/G188)</f>
    </oc>
    <nc r="J188">
      <v>0.44067394868350884</v>
    </nc>
  </rcc>
  <rcc rId="8377" sId="2" numFmtId="4">
    <oc r="G189">
      <f>G190</f>
    </oc>
    <nc r="G189">
      <v>5062.7</v>
    </nc>
  </rcc>
  <rcc rId="8378" sId="2" numFmtId="4">
    <oc r="H189">
      <f>H190</f>
    </oc>
    <nc r="H189">
      <v>2231</v>
    </nc>
  </rcc>
  <rcc rId="8379" sId="2" numFmtId="4">
    <oc r="I189">
      <f>G189-H189</f>
    </oc>
    <nc r="I189">
      <v>2831.7</v>
    </nc>
  </rcc>
  <rcc rId="8380" sId="2" numFmtId="14">
    <oc r="J189">
      <f>IF(G189=0,"-",H189/G189)</f>
    </oc>
    <nc r="J189">
      <v>0.44067394868350884</v>
    </nc>
  </rcc>
  <rcc rId="8381" sId="2" numFmtId="4">
    <oc r="I190">
      <f>G190-H190</f>
    </oc>
    <nc r="I190">
      <v>2831.7</v>
    </nc>
  </rcc>
  <rcc rId="8382" sId="2" numFmtId="14">
    <oc r="J190">
      <f>IF(G190=0,"-",H190/G190)</f>
    </oc>
    <nc r="J190">
      <v>0.44067394868350884</v>
    </nc>
  </rcc>
  <rcc rId="8383" sId="2" numFmtId="4">
    <oc r="G191">
      <f>G192</f>
    </oc>
    <nc r="G191">
      <v>41600</v>
    </nc>
  </rcc>
  <rcc rId="8384" sId="2" numFmtId="4">
    <oc r="H191">
      <f>H192</f>
    </oc>
    <nc r="H191">
      <v>0</v>
    </nc>
  </rcc>
  <rcc rId="8385" sId="2" numFmtId="4">
    <oc r="I191">
      <f>G191-H191</f>
    </oc>
    <nc r="I191">
      <v>41600</v>
    </nc>
  </rcc>
  <rcc rId="8386" sId="2" numFmtId="14">
    <oc r="J191">
      <f>IF(G191=0,"-",H191/G191)</f>
    </oc>
    <nc r="J191">
      <v>0</v>
    </nc>
  </rcc>
  <rcc rId="8387" sId="2" numFmtId="4">
    <oc r="G192">
      <f>G193</f>
    </oc>
    <nc r="G192">
      <v>41600</v>
    </nc>
  </rcc>
  <rcc rId="8388" sId="2" numFmtId="4">
    <oc r="H192">
      <f>H193</f>
    </oc>
    <nc r="H192">
      <v>0</v>
    </nc>
  </rcc>
  <rcc rId="8389" sId="2" numFmtId="4">
    <oc r="I192">
      <f>G192-H192</f>
    </oc>
    <nc r="I192">
      <v>41600</v>
    </nc>
  </rcc>
  <rcc rId="8390" sId="2" numFmtId="14">
    <oc r="J192">
      <f>IF(G192=0,"-",H192/G192)</f>
    </oc>
    <nc r="J192">
      <v>0</v>
    </nc>
  </rcc>
  <rcc rId="8391" sId="2" numFmtId="4">
    <oc r="I193">
      <f>G193-H193</f>
    </oc>
    <nc r="I193">
      <v>41600</v>
    </nc>
  </rcc>
  <rcc rId="8392" sId="2" numFmtId="14">
    <oc r="J193">
      <f>IF(G193=0,"-",H193/G193)</f>
    </oc>
    <nc r="J193">
      <v>0</v>
    </nc>
  </rcc>
  <rcc rId="8393" sId="2" numFmtId="4">
    <oc r="G194">
      <f>G195+G209+G222+G235</f>
    </oc>
    <nc r="G194">
      <v>8308535.4999999991</v>
    </nc>
  </rcc>
  <rcc rId="8394" sId="2" numFmtId="4">
    <oc r="H194">
      <f>H195+H209+H222+H235</f>
    </oc>
    <nc r="H194">
      <v>3716421.5</v>
    </nc>
  </rcc>
  <rcc rId="8395" sId="2" numFmtId="4">
    <oc r="I194">
      <f>G194-H194</f>
    </oc>
    <nc r="I194">
      <v>4592113.9999999991</v>
    </nc>
  </rcc>
  <rcc rId="8396" sId="2" numFmtId="14">
    <oc r="J194">
      <f>IF(G194=0,"-",H194/G194)</f>
    </oc>
    <nc r="J194">
      <v>0.44730163336246204</v>
    </nc>
  </rcc>
  <rcc rId="8397" sId="2" numFmtId="4">
    <oc r="G195">
      <f>G196+G202+G199</f>
    </oc>
    <nc r="G195">
      <v>5642516.1999999993</v>
    </nc>
  </rcc>
  <rcc rId="8398" sId="2" numFmtId="4">
    <oc r="H195">
      <f>H196+H202+H199</f>
    </oc>
    <nc r="H195">
      <v>2534705.1</v>
    </nc>
  </rcc>
  <rcc rId="8399" sId="2" numFmtId="4">
    <oc r="I195">
      <f>G195-H195</f>
    </oc>
    <nc r="I195">
      <v>3107811.0999999992</v>
    </nc>
  </rcc>
  <rcc rId="8400" sId="2" numFmtId="14">
    <oc r="J195">
      <f>IF(G195=0,"-",H195/G195)</f>
    </oc>
    <nc r="J195">
      <v>0.44921538727704502</v>
    </nc>
  </rcc>
  <rcc rId="8401" sId="2" numFmtId="4">
    <oc r="G196">
      <f>G197</f>
    </oc>
    <nc r="G196">
      <v>635500.80000000005</v>
    </nc>
  </rcc>
  <rcc rId="8402" sId="2" numFmtId="4">
    <oc r="H196">
      <f>H197</f>
    </oc>
    <nc r="H196">
      <v>297798.40000000002</v>
    </nc>
  </rcc>
  <rcc rId="8403" sId="2" numFmtId="4">
    <oc r="I196">
      <f>G196-H196</f>
    </oc>
    <nc r="I196">
      <v>337702.40000000002</v>
    </nc>
  </rcc>
  <rcc rId="8404" sId="2" numFmtId="14">
    <oc r="J196">
      <f>IF(G196=0,"-",H196/G196)</f>
    </oc>
    <nc r="J196">
      <v>0.46860428814566402</v>
    </nc>
  </rcc>
  <rcc rId="8405" sId="2" numFmtId="4">
    <oc r="G197">
      <f>G198</f>
    </oc>
    <nc r="G197">
      <v>635500.80000000005</v>
    </nc>
  </rcc>
  <rcc rId="8406" sId="2" numFmtId="4">
    <oc r="H197">
      <f>H198</f>
    </oc>
    <nc r="H197">
      <v>297798.40000000002</v>
    </nc>
  </rcc>
  <rcc rId="8407" sId="2" numFmtId="4">
    <oc r="I197">
      <f>G197-H197</f>
    </oc>
    <nc r="I197">
      <v>337702.40000000002</v>
    </nc>
  </rcc>
  <rcc rId="8408" sId="2" numFmtId="14">
    <oc r="J197">
      <f>IF(G197=0,"-",H197/G197)</f>
    </oc>
    <nc r="J197">
      <v>0.46860428814566402</v>
    </nc>
  </rcc>
  <rcc rId="8409" sId="2" numFmtId="4">
    <oc r="I198">
      <f>G198-H198</f>
    </oc>
    <nc r="I198">
      <v>337702.40000000002</v>
    </nc>
  </rcc>
  <rcc rId="8410" sId="2" numFmtId="14">
    <oc r="J198">
      <f>IF(G198=0,"-",H198/G198)</f>
    </oc>
    <nc r="J198">
      <v>0.46860428814566402</v>
    </nc>
  </rcc>
  <rcc rId="8411" sId="2" numFmtId="4">
    <oc r="G199">
      <f>G200</f>
    </oc>
    <nc r="G199">
      <v>1942164.3</v>
    </nc>
  </rcc>
  <rcc rId="8412" sId="2" numFmtId="4">
    <oc r="H199">
      <f>H200</f>
    </oc>
    <nc r="H199">
      <v>690692.1</v>
    </nc>
  </rcc>
  <rcc rId="8413" sId="2" numFmtId="4">
    <oc r="I199">
      <f>G199-H199</f>
    </oc>
    <nc r="I199">
      <v>1251472.2000000002</v>
    </nc>
  </rcc>
  <rcc rId="8414" sId="2" numFmtId="14">
    <oc r="J199">
      <f>IF(G199=0,"-",H199/G199)</f>
    </oc>
    <nc r="J199">
      <v>0.35563010812216039</v>
    </nc>
  </rcc>
  <rcc rId="8415" sId="2" numFmtId="4">
    <oc r="G200">
      <f>G201</f>
    </oc>
    <nc r="G200">
      <v>1942164.3</v>
    </nc>
  </rcc>
  <rcc rId="8416" sId="2" numFmtId="4">
    <oc r="H200">
      <f>H201</f>
    </oc>
    <nc r="H200">
      <v>690692.1</v>
    </nc>
  </rcc>
  <rcc rId="8417" sId="2" numFmtId="4">
    <oc r="I200">
      <f>G200-H200</f>
    </oc>
    <nc r="I200">
      <v>1251472.2000000002</v>
    </nc>
  </rcc>
  <rcc rId="8418" sId="2" numFmtId="14">
    <oc r="J200">
      <f>IF(G200=0,"-",H200/G200)</f>
    </oc>
    <nc r="J200">
      <v>0.35563010812216039</v>
    </nc>
  </rcc>
  <rcc rId="8419" sId="2" numFmtId="4">
    <oc r="I201">
      <f>G201-H201</f>
    </oc>
    <nc r="I201">
      <v>1251472.2000000002</v>
    </nc>
  </rcc>
  <rcc rId="8420" sId="2" numFmtId="14">
    <oc r="J201">
      <f>IF(G201=0,"-",H201/G201)</f>
    </oc>
    <nc r="J201">
      <v>0.35563010812216039</v>
    </nc>
  </rcc>
  <rcc rId="8421" sId="2" numFmtId="4">
    <oc r="G202">
      <f>G203+G207+G205</f>
    </oc>
    <nc r="G202">
      <v>3064851.0999999996</v>
    </nc>
  </rcc>
  <rcc rId="8422" sId="2" numFmtId="4">
    <oc r="H202">
      <f>H203+H207+H205</f>
    </oc>
    <nc r="H202">
      <v>1546214.5999999999</v>
    </nc>
  </rcc>
  <rcc rId="8423" sId="2" numFmtId="4">
    <oc r="I202">
      <f>G202-H202</f>
    </oc>
    <nc r="I202">
      <v>1518636.4999999998</v>
    </nc>
  </rcc>
  <rcc rId="8424" sId="2" numFmtId="14">
    <oc r="J202">
      <f>IF(G202=0,"-",H202/G202)</f>
    </oc>
    <nc r="J202">
      <v>0.50449909295756656</v>
    </nc>
  </rcc>
  <rcc rId="8425" sId="2" numFmtId="4">
    <oc r="G203">
      <f>G204</f>
    </oc>
    <nc r="G203">
      <v>2765324.9</v>
    </nc>
  </rcc>
  <rcc rId="8426" sId="2" numFmtId="4">
    <oc r="H203">
      <f>H204</f>
    </oc>
    <nc r="H203">
      <v>1253002.2</v>
    </nc>
  </rcc>
  <rcc rId="8427" sId="2" numFmtId="4">
    <oc r="I203">
      <f>G203-H203</f>
    </oc>
    <nc r="I203">
      <v>1512322.7</v>
    </nc>
  </rcc>
  <rcc rId="8428" sId="2" numFmtId="14">
    <oc r="J203">
      <f>IF(G203=0,"-",H203/G203)</f>
    </oc>
    <nc r="J203">
      <v>0.45311210990072087</v>
    </nc>
  </rcc>
  <rcc rId="8429" sId="2" numFmtId="4">
    <oc r="I204">
      <f>G204-H204</f>
    </oc>
    <nc r="I204">
      <v>1512322.7</v>
    </nc>
  </rcc>
  <rcc rId="8430" sId="2" numFmtId="14">
    <oc r="J204">
      <f>IF(G204=0,"-",H204/G204)</f>
    </oc>
    <nc r="J204">
      <v>0.45311210990072087</v>
    </nc>
  </rcc>
  <rcc rId="8431" sId="2" numFmtId="4">
    <oc r="G205">
      <f>G206</f>
    </oc>
    <nc r="G205">
      <v>1894.9</v>
    </nc>
  </rcc>
  <rcc rId="8432" sId="2" numFmtId="4">
    <oc r="H205">
      <f>H206</f>
    </oc>
    <nc r="H205">
      <v>1894.9</v>
    </nc>
  </rcc>
  <rcc rId="8433" sId="2" numFmtId="4">
    <oc r="I205">
      <f>G205-H205</f>
    </oc>
    <nc r="I205">
      <v>0</v>
    </nc>
  </rcc>
  <rcc rId="8434" sId="2" numFmtId="14">
    <oc r="J205">
      <f>IF(G205=0,"-",H205/G205)</f>
    </oc>
    <nc r="J205">
      <v>1</v>
    </nc>
  </rcc>
  <rcc rId="8435" sId="2" numFmtId="4">
    <oc r="I206">
      <f>G206-H206</f>
    </oc>
    <nc r="I206">
      <v>0</v>
    </nc>
  </rcc>
  <rcc rId="8436" sId="2" numFmtId="14">
    <oc r="J206">
      <f>IF(G206=0,"-",H206/G206)</f>
    </oc>
    <nc r="J206">
      <v>1</v>
    </nc>
  </rcc>
  <rcc rId="8437" sId="2" numFmtId="4">
    <oc r="G207">
      <f>G208</f>
    </oc>
    <nc r="G207">
      <v>297631.3</v>
    </nc>
  </rcc>
  <rcc rId="8438" sId="2" numFmtId="4">
    <oc r="H207">
      <f>H208</f>
    </oc>
    <nc r="H207">
      <v>291317.5</v>
    </nc>
  </rcc>
  <rcc rId="8439" sId="2" numFmtId="4">
    <oc r="I207">
      <f>G207-H207</f>
    </oc>
    <nc r="I207">
      <v>6313.7999999999884</v>
    </nc>
  </rcc>
  <rcc rId="8440" sId="2" numFmtId="14">
    <oc r="J207">
      <f>IF(G207=0,"-",H207/G207)</f>
    </oc>
    <nc r="J207">
      <v>0.97878650531714917</v>
    </nc>
  </rcc>
  <rcc rId="8441" sId="2" numFmtId="4">
    <oc r="I208">
      <f>G208-H208</f>
    </oc>
    <nc r="I208">
      <v>6313.7999999999884</v>
    </nc>
  </rcc>
  <rcc rId="8442" sId="2" numFmtId="14">
    <oc r="J208">
      <f>IF(G208=0,"-",H208/G208)</f>
    </oc>
    <nc r="J208">
      <v>0.97878650531714917</v>
    </nc>
  </rcc>
  <rcc rId="8443" sId="2" numFmtId="4">
    <oc r="G209">
      <f>G210+G214</f>
    </oc>
    <nc r="G209">
      <v>1011818.6</v>
    </nc>
  </rcc>
  <rcc rId="8444" sId="2" numFmtId="4">
    <oc r="H209">
      <f>H210+H214</f>
    </oc>
    <nc r="H209">
      <v>289859.59999999998</v>
    </nc>
  </rcc>
  <rcc rId="8445" sId="2" numFmtId="4">
    <oc r="I209">
      <f>G209-H209</f>
    </oc>
    <nc r="I209">
      <v>721959</v>
    </nc>
  </rcc>
  <rcc rId="8446" sId="2" numFmtId="14">
    <oc r="J209">
      <f>IF(G209=0,"-",H209/G209)</f>
    </oc>
    <nc r="J209">
      <v>0.28647387980414668</v>
    </nc>
  </rcc>
  <rcc rId="8447" sId="2" numFmtId="4">
    <oc r="G210">
      <f>G211</f>
    </oc>
    <nc r="G210">
      <v>101304.1</v>
    </nc>
  </rcc>
  <rcc rId="8448" sId="2" numFmtId="4">
    <oc r="H210">
      <f>H211</f>
    </oc>
    <nc r="H210">
      <v>72480.5</v>
    </nc>
  </rcc>
  <rcc rId="8449" sId="2" numFmtId="4">
    <oc r="I210">
      <f>G210-H210</f>
    </oc>
    <nc r="I210">
      <v>28823.600000000006</v>
    </nc>
  </rcc>
  <rcc rId="8450" sId="2" numFmtId="14">
    <oc r="J210">
      <f>IF(G210=0,"-",H210/G210)</f>
    </oc>
    <nc r="J210">
      <v>0.71547449708353361</v>
    </nc>
  </rcc>
  <rcc rId="8451" sId="2" numFmtId="4">
    <oc r="G211">
      <f>G212+G213</f>
    </oc>
    <nc r="G211">
      <v>101304.1</v>
    </nc>
  </rcc>
  <rcc rId="8452" sId="2" numFmtId="4">
    <oc r="H211">
      <f>H212+H213</f>
    </oc>
    <nc r="H211">
      <v>72480.5</v>
    </nc>
  </rcc>
  <rcc rId="8453" sId="2" numFmtId="4">
    <oc r="I211">
      <f>G211-H211</f>
    </oc>
    <nc r="I211">
      <v>28823.600000000006</v>
    </nc>
  </rcc>
  <rcc rId="8454" sId="2" numFmtId="14">
    <oc r="J211">
      <f>IF(G211=0,"-",H211/G211)</f>
    </oc>
    <nc r="J211">
      <v>0.71547449708353361</v>
    </nc>
  </rcc>
  <rcc rId="8455" sId="2" numFmtId="4">
    <oc r="I212">
      <f>G212-H212</f>
    </oc>
    <nc r="I212">
      <v>26434.399999999994</v>
    </nc>
  </rcc>
  <rcc rId="8456" sId="2" numFmtId="14">
    <oc r="J212">
      <f>IF(G212=0,"-",H212/G212)</f>
    </oc>
    <nc r="J212">
      <v>0.7245541552264001</v>
    </nc>
  </rcc>
  <rcc rId="8457" sId="2" numFmtId="4">
    <oc r="I213">
      <f>G213-H213</f>
    </oc>
    <nc r="I213">
      <v>2389.2000000000003</v>
    </nc>
  </rcc>
  <rcc rId="8458" sId="2" numFmtId="14">
    <oc r="J213">
      <f>IF(G213=0,"-",H213/G213)</f>
    </oc>
    <nc r="J213">
      <v>0.55213136879990998</v>
    </nc>
  </rcc>
  <rcc rId="8459" sId="2" numFmtId="4">
    <oc r="G214">
      <f>G215+G218+G220</f>
    </oc>
    <nc r="G214">
      <v>910514.5</v>
    </nc>
  </rcc>
  <rcc rId="8460" sId="2" numFmtId="4">
    <oc r="H214">
      <f>H215+H218+H220</f>
    </oc>
    <nc r="H214">
      <v>217379.1</v>
    </nc>
  </rcc>
  <rcc rId="8461" sId="2" numFmtId="4">
    <oc r="I214">
      <f>G214-H214</f>
    </oc>
    <nc r="I214">
      <v>693135.4</v>
    </nc>
  </rcc>
  <rcc rId="8462" sId="2" numFmtId="14">
    <oc r="J214">
      <f>IF(G214=0,"-",H214/G214)</f>
    </oc>
    <nc r="J214">
      <v>0.23874315016400069</v>
    </nc>
  </rcc>
  <rcc rId="8463" sId="2" numFmtId="4">
    <oc r="G215">
      <f>G216+G217</f>
    </oc>
    <nc r="G215">
      <v>910480.6</v>
    </nc>
  </rcc>
  <rcc rId="8464" sId="2" numFmtId="4">
    <oc r="H215">
      <f>H216</f>
    </oc>
    <nc r="H215">
      <v>217345.2</v>
    </nc>
  </rcc>
  <rcc rId="8465" sId="2" numFmtId="4">
    <oc r="I215">
      <f>G215-H215</f>
    </oc>
    <nc r="I215">
      <v>693135.39999999991</v>
    </nc>
  </rcc>
  <rcc rId="8466" sId="2" numFmtId="14">
    <oc r="J215">
      <f>IF(G215=0,"-",H215/G215)</f>
    </oc>
    <nc r="J215">
      <v>0.23871480622431715</v>
    </nc>
  </rcc>
  <rcc rId="8467" sId="2" numFmtId="4">
    <oc r="I216">
      <f>G216-H216</f>
    </oc>
    <nc r="I216">
      <v>493134.99999999994</v>
    </nc>
  </rcc>
  <rcc rId="8468" sId="2" numFmtId="14">
    <oc r="J216">
      <f>IF(G216=0,"-",H216/G216)</f>
    </oc>
    <nc r="J216">
      <v>0.30591309933760297</v>
    </nc>
  </rcc>
  <rcc rId="8469" sId="2" numFmtId="4">
    <oc r="I217">
      <f>G217-H217</f>
    </oc>
    <nc r="I217">
      <v>200000.4</v>
    </nc>
  </rcc>
  <rcc rId="8470" sId="2" numFmtId="14">
    <oc r="J217">
      <f>IF(G217=0,"-",H217/G217)</f>
    </oc>
    <nc r="J217">
      <v>0</v>
    </nc>
  </rcc>
  <rcc rId="8471" sId="2" numFmtId="4">
    <oc r="G218">
      <f>G219</f>
    </oc>
    <nc r="G218">
      <v>2.9</v>
    </nc>
  </rcc>
  <rcc rId="8472" sId="2" numFmtId="4">
    <oc r="H218">
      <f>H219</f>
    </oc>
    <nc r="H218">
      <v>2.9</v>
    </nc>
  </rcc>
  <rcc rId="8473" sId="2" numFmtId="4">
    <oc r="I218">
      <f>G218-H218</f>
    </oc>
    <nc r="I218">
      <v>0</v>
    </nc>
  </rcc>
  <rcc rId="8474" sId="2" numFmtId="14">
    <oc r="J218">
      <f>IF(G218=0,"-",H218/G218)</f>
    </oc>
    <nc r="J218">
      <v>1</v>
    </nc>
  </rcc>
  <rcc rId="8475" sId="2" numFmtId="4">
    <oc r="I219">
      <f>G219-H219</f>
    </oc>
    <nc r="I219">
      <v>0</v>
    </nc>
  </rcc>
  <rcc rId="8476" sId="2" numFmtId="14">
    <oc r="J219">
      <f>IF(G219=0,"-",H219/G219)</f>
    </oc>
    <nc r="J219">
      <v>1</v>
    </nc>
  </rcc>
  <rcc rId="8477" sId="2" numFmtId="4">
    <oc r="G220">
      <f>G221</f>
    </oc>
    <nc r="G220">
      <v>31</v>
    </nc>
  </rcc>
  <rcc rId="8478" sId="2" numFmtId="4">
    <oc r="H220">
      <f>H221</f>
    </oc>
    <nc r="H220">
      <v>31</v>
    </nc>
  </rcc>
  <rcc rId="8479" sId="2" numFmtId="4">
    <oc r="I220">
      <f>G220-H220</f>
    </oc>
    <nc r="I220">
      <v>0</v>
    </nc>
  </rcc>
  <rcc rId="8480" sId="2" numFmtId="14">
    <oc r="J220">
      <f>IF(G220=0,"-",H220/G220)</f>
    </oc>
    <nc r="J220">
      <v>1</v>
    </nc>
  </rcc>
  <rcc rId="8481" sId="2" numFmtId="4">
    <oc r="I221">
      <f>G221-H221</f>
    </oc>
    <nc r="I221">
      <v>0</v>
    </nc>
  </rcc>
  <rcc rId="8482" sId="2" numFmtId="14">
    <oc r="J221">
      <f>IF(G221=0,"-",H221/G221)</f>
    </oc>
    <nc r="J221">
      <v>1</v>
    </nc>
  </rcc>
  <rcc rId="8483" sId="2" numFmtId="4">
    <oc r="G222">
      <f>G223+G227+G230</f>
    </oc>
    <nc r="G222">
      <v>1186495.9000000001</v>
    </nc>
  </rcc>
  <rcc rId="8484" sId="2" numFmtId="4">
    <oc r="H222">
      <f>H223+H227+H230</f>
    </oc>
    <nc r="H222">
      <v>534191.4</v>
    </nc>
  </rcc>
  <rcc rId="8485" sId="2" numFmtId="4">
    <oc r="I222">
      <f>G222-H222</f>
    </oc>
    <nc r="I222">
      <v>652304.50000000012</v>
    </nc>
  </rcc>
  <rcc rId="8486" sId="2" numFmtId="14">
    <oc r="J222">
      <f>IF(G222=0,"-",H222/G222)</f>
    </oc>
    <nc r="J222">
      <v>0.45022608169147482</v>
    </nc>
  </rcc>
  <rcc rId="8487" sId="2" numFmtId="4">
    <oc r="G223">
      <f>G224</f>
    </oc>
    <nc r="G223">
      <v>1162509.5</v>
    </nc>
  </rcc>
  <rcc rId="8488" sId="2" numFmtId="4">
    <oc r="H223">
      <f>H224</f>
    </oc>
    <nc r="H223">
      <v>510205.1</v>
    </nc>
  </rcc>
  <rcc rId="8489" sId="2" numFmtId="4">
    <oc r="I223">
      <f>G223-H223</f>
    </oc>
    <nc r="I223">
      <v>652304.4</v>
    </nc>
  </rcc>
  <rcc rId="8490" sId="2" numFmtId="14">
    <oc r="J223">
      <f>IF(G223=0,"-",H223/G223)</f>
    </oc>
    <nc r="J223">
      <v>0.43888252096004376</v>
    </nc>
  </rcc>
  <rcc rId="8491" sId="2" numFmtId="4">
    <oc r="G224">
      <f>SUM(G225:G226)</f>
    </oc>
    <nc r="G224">
      <v>1162509.5</v>
    </nc>
  </rcc>
  <rcc rId="8492" sId="2" numFmtId="4">
    <oc r="H224">
      <f>SUM(H225:H226)</f>
    </oc>
    <nc r="H224">
      <v>510205.1</v>
    </nc>
  </rcc>
  <rcc rId="8493" sId="2" numFmtId="4">
    <oc r="I224">
      <f>G224-H224</f>
    </oc>
    <nc r="I224">
      <v>652304.4</v>
    </nc>
  </rcc>
  <rcc rId="8494" sId="2" numFmtId="14">
    <oc r="J224">
      <f>IF(G224=0,"-",H224/G224)</f>
    </oc>
    <nc r="J224">
      <v>0.43888252096004376</v>
    </nc>
  </rcc>
  <rcc rId="8495" sId="2" numFmtId="4">
    <oc r="I225">
      <f>G225-H225</f>
    </oc>
    <nc r="I225">
      <v>646011.89999999991</v>
    </nc>
  </rcc>
  <rcc rId="8496" sId="2" numFmtId="14">
    <oc r="J225">
      <f>IF(G225=0,"-",H225/G225)</f>
    </oc>
    <nc r="J225">
      <v>0.43977783350989547</v>
    </nc>
  </rcc>
  <rcc rId="8497" sId="2" numFmtId="4">
    <oc r="I226">
      <f>G226-H226</f>
    </oc>
    <nc r="I226">
      <v>6292.4999999999991</v>
    </nc>
  </rcc>
  <rcc rId="8498" sId="2" numFmtId="14">
    <oc r="J226">
      <f>IF(G226=0,"-",H226/G226)</f>
    </oc>
    <nc r="J226">
      <v>0.32874987999103938</v>
    </nc>
  </rcc>
  <rcc rId="8499" sId="2" numFmtId="4">
    <oc r="G227">
      <f>G228</f>
    </oc>
    <nc r="G227">
      <v>8488.2999999999993</v>
    </nc>
  </rcc>
  <rcc rId="8500" sId="2" numFmtId="4">
    <oc r="H227">
      <f>H228</f>
    </oc>
    <nc r="H227">
      <v>8488.2000000000007</v>
    </nc>
  </rcc>
  <rcc rId="8501" sId="2" numFmtId="4">
    <oc r="I227">
      <f>G227-H227</f>
    </oc>
    <nc r="I227">
      <v>9.9999999998544808E-2</v>
    </nc>
  </rcc>
  <rcc rId="8502" sId="2" numFmtId="14">
    <oc r="J227">
      <f>IF(G227=0,"-",H227/G227)</f>
    </oc>
    <nc r="J227">
      <v>0.99998821907802526</v>
    </nc>
  </rcc>
  <rcc rId="8503" sId="2" numFmtId="4">
    <oc r="G228">
      <f>G229</f>
    </oc>
    <nc r="G228">
      <v>8488.2999999999993</v>
    </nc>
  </rcc>
  <rcc rId="8504" sId="2" numFmtId="4">
    <oc r="H228">
      <f>H229</f>
    </oc>
    <nc r="H228">
      <v>8488.2000000000007</v>
    </nc>
  </rcc>
  <rcc rId="8505" sId="2" numFmtId="4">
    <oc r="I228">
      <f>G228-H228</f>
    </oc>
    <nc r="I228">
      <v>9.9999999998544808E-2</v>
    </nc>
  </rcc>
  <rcc rId="8506" sId="2" numFmtId="14">
    <oc r="J228">
      <f>IF(G228=0,"-",H228/G228)</f>
    </oc>
    <nc r="J228">
      <v>0.99998821907802526</v>
    </nc>
  </rcc>
  <rcc rId="8507" sId="2" numFmtId="4">
    <oc r="I229">
      <f>G229-H229</f>
    </oc>
    <nc r="I229">
      <v>9.9999999998544808E-2</v>
    </nc>
  </rcc>
  <rcc rId="8508" sId="2" numFmtId="14">
    <oc r="J229">
      <f>IF(G229=0,"-",H229/G229)</f>
    </oc>
    <nc r="J229">
      <v>0.99998821907802526</v>
    </nc>
  </rcc>
  <rcc rId="8509" sId="2" numFmtId="4">
    <oc r="G230">
      <f>G231+G233</f>
    </oc>
    <nc r="G230">
      <v>15498.1</v>
    </nc>
  </rcc>
  <rcc rId="8510" sId="2" numFmtId="4">
    <oc r="H230">
      <f>H231+H233</f>
    </oc>
    <nc r="H230">
      <v>15498.1</v>
    </nc>
  </rcc>
  <rcc rId="8511" sId="2" numFmtId="4">
    <oc r="I230">
      <f>G230-H230</f>
    </oc>
    <nc r="I230">
      <v>0</v>
    </nc>
  </rcc>
  <rcc rId="8512" sId="2" numFmtId="14">
    <oc r="J230">
      <f>IF(G230=0,"-",H230/G230)</f>
    </oc>
    <nc r="J230">
      <v>1</v>
    </nc>
  </rcc>
  <rcc rId="8513" sId="2" numFmtId="4">
    <oc r="G231">
      <f>G232</f>
    </oc>
    <nc r="G231">
      <v>9515</v>
    </nc>
  </rcc>
  <rcc rId="8514" sId="2" numFmtId="4">
    <oc r="H231">
      <f>H232</f>
    </oc>
    <nc r="H231">
      <v>9515</v>
    </nc>
  </rcc>
  <rcc rId="8515" sId="2" numFmtId="4">
    <oc r="I231">
      <f>G231-H231</f>
    </oc>
    <nc r="I231">
      <v>0</v>
    </nc>
  </rcc>
  <rcc rId="8516" sId="2" numFmtId="14">
    <oc r="J231">
      <f>IF(G231=0,"-",H231/G231)</f>
    </oc>
    <nc r="J231">
      <v>1</v>
    </nc>
  </rcc>
  <rcc rId="8517" sId="2" numFmtId="4">
    <oc r="I232">
      <f>G232-H232</f>
    </oc>
    <nc r="I232">
      <v>0</v>
    </nc>
  </rcc>
  <rcc rId="8518" sId="2" numFmtId="14">
    <oc r="J232">
      <f>IF(G232=0,"-",H232/G232)</f>
    </oc>
    <nc r="J232">
      <v>1</v>
    </nc>
  </rcc>
  <rcc rId="8519" sId="2" numFmtId="4">
    <oc r="G233">
      <f>G234</f>
    </oc>
    <nc r="G233">
      <v>5983.1</v>
    </nc>
  </rcc>
  <rcc rId="8520" sId="2" numFmtId="4">
    <oc r="H233">
      <f>H234</f>
    </oc>
    <nc r="H233">
      <v>5983.1</v>
    </nc>
  </rcc>
  <rcc rId="8521" sId="2" numFmtId="4">
    <oc r="I233">
      <f>G233-H233</f>
    </oc>
    <nc r="I233">
      <v>0</v>
    </nc>
  </rcc>
  <rcc rId="8522" sId="2" numFmtId="14">
    <oc r="J233">
      <f>IF(G233=0,"-",H233/G233)</f>
    </oc>
    <nc r="J233">
      <v>1</v>
    </nc>
  </rcc>
  <rcc rId="8523" sId="2" numFmtId="4">
    <oc r="I234">
      <f>G234-H234</f>
    </oc>
    <nc r="I234">
      <v>0</v>
    </nc>
  </rcc>
  <rcc rId="8524" sId="2" numFmtId="14">
    <oc r="J234">
      <f>IF(G234=0,"-",H234/G234)</f>
    </oc>
    <nc r="J234">
      <v>1</v>
    </nc>
  </rcc>
  <rcc rId="8525" sId="2" numFmtId="4">
    <oc r="G235">
      <f>G236+G245+G250+G253</f>
    </oc>
    <nc r="G235">
      <v>467704.80000000005</v>
    </nc>
  </rcc>
  <rcc rId="8526" sId="2" numFmtId="4">
    <oc r="H235">
      <f>H236+H245+H250+H253</f>
    </oc>
    <nc r="H235">
      <v>357665.4</v>
    </nc>
  </rcc>
  <rcc rId="8527" sId="2" numFmtId="4">
    <oc r="I235">
      <f>G235-H235</f>
    </oc>
    <nc r="I235">
      <v>110039.40000000002</v>
    </nc>
  </rcc>
  <rcc rId="8528" sId="2" numFmtId="14">
    <oc r="J235">
      <f>IF(G235=0,"-",H235/G235)</f>
    </oc>
    <nc r="J235">
      <v>0.76472467248572173</v>
    </nc>
  </rcc>
  <rcc rId="8529" sId="2" numFmtId="4">
    <oc r="G236">
      <f>G241+G237</f>
    </oc>
    <nc r="G236">
      <v>370316.80000000005</v>
    </nc>
  </rcc>
  <rcc rId="8530" sId="2" numFmtId="4">
    <oc r="H236">
      <f>H241+H237</f>
    </oc>
    <nc r="H236">
      <v>301230.40000000002</v>
    </nc>
  </rcc>
  <rcc rId="8531" sId="2" numFmtId="4">
    <oc r="I236">
      <f>G236-H236</f>
    </oc>
    <nc r="I236">
      <v>69086.400000000023</v>
    </nc>
  </rcc>
  <rcc rId="8532" sId="2" numFmtId="14">
    <oc r="J236">
      <f>IF(G236=0,"-",H236/G236)</f>
    </oc>
    <nc r="J236">
      <v>0.81343973592340391</v>
    </nc>
  </rcc>
  <rcc rId="8533" sId="2" numFmtId="4">
    <oc r="G237">
      <f>SUM(G238:G240)</f>
    </oc>
    <nc r="G237">
      <v>107870</v>
    </nc>
  </rcc>
  <rcc rId="8534" sId="2" numFmtId="4">
    <oc r="H237">
      <f>SUM(H238:H240)</f>
    </oc>
    <nc r="H237">
      <v>86534.400000000009</v>
    </nc>
  </rcc>
  <rcc rId="8535" sId="2" numFmtId="4">
    <oc r="I237">
      <f>G237-H237</f>
    </oc>
    <nc r="I237">
      <v>21335.599999999991</v>
    </nc>
  </rcc>
  <rcc rId="8536" sId="2" numFmtId="14">
    <oc r="J237">
      <f>IF(G237=0,"-",H237/G237)</f>
    </oc>
    <nc r="J237">
      <v>0.80221006767405223</v>
    </nc>
  </rcc>
  <rcc rId="8537" sId="2" numFmtId="4">
    <oc r="I238">
      <f>G238-H238</f>
    </oc>
    <nc r="I238">
      <v>15996.400000000001</v>
    </nc>
  </rcc>
  <rcc rId="8538" sId="2" numFmtId="14">
    <oc r="J238">
      <f>IF(G238=0,"-",H238/G238)</f>
    </oc>
    <nc r="J238">
      <v>0.80364203251683231</v>
    </nc>
  </rcc>
  <rcc rId="8539" sId="2" numFmtId="4">
    <oc r="I239">
      <f>G239-H239</f>
    </oc>
    <nc r="I239">
      <v>518.40000000000009</v>
    </nc>
  </rcc>
  <rcc rId="8540" sId="2" numFmtId="14">
    <oc r="J239">
      <f>IF(G239=0,"-",H239/G239)</f>
    </oc>
    <nc r="J239">
      <v>0.79154771000040203</v>
    </nc>
  </rcc>
  <rcc rId="8541" sId="2" numFmtId="4">
    <oc r="I240">
      <f>G240-H240</f>
    </oc>
    <nc r="I240">
      <v>4820.7999999999993</v>
    </nc>
  </rcc>
  <rcc rId="8542" sId="2" numFmtId="14">
    <oc r="J240">
      <f>IF(G240=0,"-",H240/G240)</f>
    </oc>
    <nc r="J240">
      <v>0.79844131518212536</v>
    </nc>
  </rcc>
  <rcc rId="8543" sId="2" numFmtId="4">
    <oc r="G241">
      <f>SUM(G242:G244)</f>
    </oc>
    <nc r="G241">
      <v>262446.80000000005</v>
    </nc>
  </rcc>
  <rcc rId="8544" sId="2" numFmtId="4">
    <oc r="H241">
      <f>SUM(H242:H244)</f>
    </oc>
    <nc r="H241">
      <v>214696</v>
    </nc>
  </rcc>
  <rcc rId="8545" sId="2" numFmtId="4">
    <oc r="I241">
      <f>G241-H241</f>
    </oc>
    <nc r="I241">
      <v>47750.800000000047</v>
    </nc>
  </rcc>
  <rcc rId="8546" sId="2" numFmtId="14">
    <oc r="J241">
      <f>IF(G241=0,"-",H241/G241)</f>
    </oc>
    <nc r="J241">
      <v>0.81805531635363804</v>
    </nc>
  </rcc>
  <rcc rId="8547" sId="2" numFmtId="4">
    <oc r="I242">
      <f>G242-H242</f>
    </oc>
    <nc r="I242">
      <v>36018.899999999994</v>
    </nc>
  </rcc>
  <rcc rId="8548" sId="2" numFmtId="14">
    <oc r="J242">
      <f>IF(G242=0,"-",H242/G242)</f>
    </oc>
    <nc r="J242">
      <v>0.81965039548441276</v>
    </nc>
  </rcc>
  <rcc rId="8549" sId="2" numFmtId="4">
    <oc r="I243">
      <f>G243-H243</f>
    </oc>
    <nc r="I243">
      <v>1266.8999999999996</v>
    </nc>
  </rcc>
  <rcc rId="8550" sId="2" numFmtId="14">
    <oc r="J243">
      <f>IF(G243=0,"-",H243/G243)</f>
    </oc>
    <nc r="J243">
      <v>0.73315500136908407</v>
    </nc>
  </rcc>
  <rcc rId="8551" sId="2" numFmtId="4">
    <oc r="I244">
      <f>G244-H244</f>
    </oc>
    <nc r="I244">
      <v>10465</v>
    </nc>
  </rcc>
  <rcc rId="8552" sId="2" numFmtId="14">
    <oc r="J244">
      <f>IF(G244=0,"-",H244/G244)</f>
    </oc>
    <nc r="J244">
      <v>0.81951295229554</v>
    </nc>
  </rcc>
  <rcc rId="8553" sId="2" numFmtId="4">
    <oc r="G245">
      <f>G246</f>
    </oc>
    <nc r="G245">
      <v>92249.3</v>
    </nc>
  </rcc>
  <rcc rId="8554" sId="2" numFmtId="4">
    <oc r="H245">
      <f>H246</f>
    </oc>
    <nc r="H245">
      <v>51636.500000000007</v>
    </nc>
  </rcc>
  <rcc rId="8555" sId="2" numFmtId="4">
    <oc r="I245">
      <f>G245-H245</f>
    </oc>
    <nc r="I245">
      <v>40612.799999999996</v>
    </nc>
  </rcc>
  <rcc rId="8556" sId="2" numFmtId="14">
    <oc r="J245">
      <f>IF(G245=0,"-",H245/G245)</f>
    </oc>
    <nc r="J245">
      <v>0.55974950487429176</v>
    </nc>
  </rcc>
  <rcc rId="8557" sId="2" numFmtId="4">
    <oc r="G246">
      <f>G248+G249+G247</f>
    </oc>
    <nc r="G246">
      <v>92249.3</v>
    </nc>
  </rcc>
  <rcc rId="8558" sId="2" numFmtId="4">
    <oc r="H246">
      <f>H248+H249+H247</f>
    </oc>
    <nc r="H246">
      <v>51636.500000000007</v>
    </nc>
  </rcc>
  <rcc rId="8559" sId="2" numFmtId="4">
    <oc r="I246">
      <f>G246-H246</f>
    </oc>
    <nc r="I246">
      <v>40612.799999999996</v>
    </nc>
  </rcc>
  <rcc rId="8560" sId="2" numFmtId="14">
    <oc r="J246">
      <f>IF(G246=0,"-",H246/G246)</f>
    </oc>
    <nc r="J246">
      <v>0.55974950487429176</v>
    </nc>
  </rcc>
  <rcc rId="8561" sId="2" numFmtId="4">
    <oc r="I247">
      <f>G247-H247</f>
    </oc>
    <nc r="I247">
      <v>7866.3</v>
    </nc>
  </rcc>
  <rcc rId="8562" sId="2" numFmtId="14">
    <oc r="J247">
      <f>IF(G247=0,"-",H247/G247)</f>
    </oc>
    <nc r="J247">
      <v>2.0032141121949398E-2</v>
    </nc>
  </rcc>
  <rcc rId="8563" sId="2" numFmtId="4">
    <oc r="I248">
      <f>G248-H248</f>
    </oc>
    <nc r="I248">
      <v>30542.199999999997</v>
    </nc>
  </rcc>
  <rcc rId="8564" sId="2" numFmtId="14">
    <oc r="J248">
      <f>IF(G248=0,"-",H248/G248)</f>
    </oc>
    <nc r="J248">
      <v>0.60713385300095191</v>
    </nc>
  </rcc>
  <rcc rId="8565" sId="2" numFmtId="4">
    <oc r="I249">
      <f>G249-H249</f>
    </oc>
    <nc r="I249">
      <v>2204.3000000000002</v>
    </nc>
  </rcc>
  <rcc rId="8566" sId="2" numFmtId="14">
    <oc r="J249">
      <f>IF(G249=0,"-",H249/G249)</f>
    </oc>
    <nc r="J249">
      <v>0.65984074565599826</v>
    </nc>
  </rcc>
  <rcc rId="8567" sId="2" numFmtId="4">
    <oc r="G250">
      <f>G251</f>
    </oc>
    <nc r="G250">
      <v>1140.9000000000001</v>
    </nc>
  </rcc>
  <rcc rId="8568" sId="2" numFmtId="4">
    <oc r="H250">
      <f>H251</f>
    </oc>
    <nc r="H250">
      <v>809.4</v>
    </nc>
  </rcc>
  <rcc rId="8569" sId="2" numFmtId="4">
    <oc r="I250">
      <f>G250-H250</f>
    </oc>
    <nc r="I250">
      <v>331.50000000000011</v>
    </nc>
  </rcc>
  <rcc rId="8570" sId="2" numFmtId="14">
    <oc r="J250">
      <f>IF(G250=0,"-",H250/G250)</f>
    </oc>
    <nc r="J250">
      <v>0.70943991585590316</v>
    </nc>
  </rcc>
  <rcc rId="8571" sId="2" numFmtId="4">
    <oc r="G251">
      <f>G252</f>
    </oc>
    <nc r="G251">
      <v>1140.9000000000001</v>
    </nc>
  </rcc>
  <rcc rId="8572" sId="2" numFmtId="4">
    <oc r="H251">
      <f>H252</f>
    </oc>
    <nc r="H251">
      <v>809.4</v>
    </nc>
  </rcc>
  <rcc rId="8573" sId="2" numFmtId="4">
    <oc r="I251">
      <f>G251-H251</f>
    </oc>
    <nc r="I251">
      <v>331.50000000000011</v>
    </nc>
  </rcc>
  <rcc rId="8574" sId="2" numFmtId="14">
    <oc r="J251">
      <f>IF(G251=0,"-",H251/G251)</f>
    </oc>
    <nc r="J251">
      <v>0.70943991585590316</v>
    </nc>
  </rcc>
  <rcc rId="8575" sId="2" numFmtId="4">
    <oc r="I252">
      <f>G252-H252</f>
    </oc>
    <nc r="I252">
      <v>331.50000000000011</v>
    </nc>
  </rcc>
  <rcc rId="8576" sId="2" numFmtId="14">
    <oc r="J252">
      <f>IF(G252=0,"-",H252/G252)</f>
    </oc>
    <nc r="J252">
      <v>0.70943991585590316</v>
    </nc>
  </rcc>
  <rcc rId="8577" sId="2" numFmtId="4">
    <oc r="G253">
      <f>G254+G256</f>
    </oc>
    <nc r="G253">
      <v>3997.7999999999997</v>
    </nc>
  </rcc>
  <rcc rId="8578" sId="2" numFmtId="4">
    <oc r="H253">
      <f>H254+H256</f>
    </oc>
    <nc r="H253">
      <v>3989.1</v>
    </nc>
  </rcc>
  <rcc rId="8579" sId="2" numFmtId="4">
    <oc r="I253">
      <f>G253-H253</f>
    </oc>
    <nc r="I253">
      <v>8.6999999999998181</v>
    </nc>
  </rcc>
  <rcc rId="8580" sId="2" numFmtId="14">
    <oc r="J253">
      <f>IF(G253=0,"-",H253/G253)</f>
    </oc>
    <nc r="J253">
      <v>0.99782380309170049</v>
    </nc>
  </rcc>
  <rcc rId="8581" sId="2" numFmtId="4">
    <oc r="G254">
      <f>G255</f>
    </oc>
    <nc r="G254">
      <v>678.9</v>
    </nc>
  </rcc>
  <rcc rId="8582" sId="2" numFmtId="4">
    <oc r="H254">
      <f>H255</f>
    </oc>
    <nc r="H254">
      <v>670.4</v>
    </nc>
  </rcc>
  <rcc rId="8583" sId="2" numFmtId="4">
    <oc r="I254">
      <f>G254-H254</f>
    </oc>
    <nc r="I254">
      <v>8.5</v>
    </nc>
  </rcc>
  <rcc rId="8584" sId="2" numFmtId="14">
    <oc r="J254">
      <f>IF(G254=0,"-",H254/G254)</f>
    </oc>
    <nc r="J254">
      <v>0.98747974664899096</v>
    </nc>
  </rcc>
  <rcc rId="8585" sId="2" numFmtId="4">
    <oc r="I255">
      <f>G255-H255</f>
    </oc>
    <nc r="I255">
      <v>8.5</v>
    </nc>
  </rcc>
  <rcc rId="8586" sId="2" numFmtId="14">
    <oc r="J255">
      <f>IF(G255=0,"-",H255/G255)</f>
    </oc>
    <nc r="J255">
      <v>0.98747974664899096</v>
    </nc>
  </rcc>
  <rcc rId="8587" sId="2" numFmtId="4">
    <oc r="G256">
      <f>G258+G257</f>
    </oc>
    <nc r="G256">
      <v>3318.8999999999996</v>
    </nc>
  </rcc>
  <rcc rId="8588" sId="2" numFmtId="4">
    <oc r="H256">
      <f>H258+H257</f>
    </oc>
    <nc r="H256">
      <v>3318.7</v>
    </nc>
  </rcc>
  <rcc rId="8589" sId="2" numFmtId="4">
    <oc r="I256">
      <f>G256-H256</f>
    </oc>
    <nc r="I256">
      <v>0.1999999999998181</v>
    </nc>
  </rcc>
  <rcc rId="8590" sId="2" numFmtId="14">
    <oc r="J256">
      <f>IF(G256=0,"-",H256/G256)</f>
    </oc>
    <nc r="J256">
      <v>0.99993973907017386</v>
    </nc>
  </rcc>
  <rcc rId="8591" sId="2" numFmtId="4">
    <oc r="I257">
      <f>G257-H257</f>
    </oc>
    <nc r="I257">
      <v>9.9999999999909051E-2</v>
    </nc>
  </rcc>
  <rcc rId="8592" sId="2" numFmtId="14">
    <oc r="J257">
      <f>IF(G257=0,"-",H257/G257)</f>
    </oc>
    <nc r="J257">
      <v>0.99996779595517205</v>
    </nc>
  </rcc>
  <rcc rId="8593" sId="2" numFmtId="4">
    <oc r="I258">
      <f>G258-H258</f>
    </oc>
    <nc r="I258">
      <v>9.9999999999994316E-2</v>
    </nc>
  </rcc>
  <rcc rId="8594" sId="2" numFmtId="14">
    <oc r="J258">
      <f>IF(G258=0,"-",H258/G258)</f>
    </oc>
    <nc r="J258">
      <v>0.99953205428170333</v>
    </nc>
  </rcc>
  <rcc rId="8595" sId="2" numFmtId="4">
    <oc r="G259">
      <f>G260+G264+G272</f>
    </oc>
    <nc r="G259">
      <v>613707.1</v>
    </nc>
  </rcc>
  <rcc rId="8596" sId="2" numFmtId="4">
    <oc r="H259">
      <f>H260+H264+H272</f>
    </oc>
    <nc r="H259">
      <v>119932.9</v>
    </nc>
  </rcc>
  <rcc rId="8597" sId="2" numFmtId="4">
    <oc r="I259">
      <f>G259-H259</f>
    </oc>
    <nc r="I259">
      <v>493774.19999999995</v>
    </nc>
  </rcc>
  <rcc rId="8598" sId="2" numFmtId="14">
    <oc r="J259">
      <f>IF(G259=0,"-",H259/G259)</f>
    </oc>
    <nc r="J259">
      <v>0.19542368012362901</v>
    </nc>
  </rcc>
  <rcc rId="8599" sId="2" numFmtId="4">
    <oc r="G260">
      <f>G261</f>
    </oc>
    <nc r="G260">
      <v>518997.5</v>
    </nc>
  </rcc>
  <rcc rId="8600" sId="2" numFmtId="4">
    <oc r="H260">
      <f>H261</f>
    </oc>
    <nc r="H260">
      <v>69802.399999999994</v>
    </nc>
  </rcc>
  <rcc rId="8601" sId="2" numFmtId="4">
    <oc r="I260">
      <f>G260-H260</f>
    </oc>
    <nc r="I260">
      <v>449195.1</v>
    </nc>
  </rcc>
  <rcc rId="8602" sId="2" numFmtId="14">
    <oc r="J260">
      <f>IF(G260=0,"-",H260/G260)</f>
    </oc>
    <nc r="J260">
      <v>0.13449467482984021</v>
    </nc>
  </rcc>
  <rcc rId="8603" sId="2" numFmtId="4">
    <oc r="G261">
      <f>G262</f>
    </oc>
    <nc r="G261">
      <v>518997.5</v>
    </nc>
  </rcc>
  <rcc rId="8604" sId="2" numFmtId="4">
    <oc r="H261">
      <f>H262</f>
    </oc>
    <nc r="H261">
      <v>69802.399999999994</v>
    </nc>
  </rcc>
  <rcc rId="8605" sId="2" numFmtId="4">
    <oc r="I261">
      <f>G261-H261</f>
    </oc>
    <nc r="I261">
      <v>449195.1</v>
    </nc>
  </rcc>
  <rcc rId="8606" sId="2" numFmtId="14">
    <oc r="J261">
      <f>IF(G261=0,"-",H261/G261)</f>
    </oc>
    <nc r="J261">
      <v>0.13449467482984021</v>
    </nc>
  </rcc>
  <rcc rId="8607" sId="2" numFmtId="4">
    <oc r="G262">
      <f>G263</f>
    </oc>
    <nc r="G262">
      <v>518997.5</v>
    </nc>
  </rcc>
  <rcc rId="8608" sId="2" numFmtId="4">
    <oc r="H262">
      <f>H263</f>
    </oc>
    <nc r="H262">
      <v>69802.399999999994</v>
    </nc>
  </rcc>
  <rcc rId="8609" sId="2" numFmtId="4">
    <oc r="I262">
      <f>G262-H262</f>
    </oc>
    <nc r="I262">
      <v>449195.1</v>
    </nc>
  </rcc>
  <rcc rId="8610" sId="2" numFmtId="14">
    <oc r="J262">
      <f>IF(G262=0,"-",H262/G262)</f>
    </oc>
    <nc r="J262">
      <v>0.13449467482984021</v>
    </nc>
  </rcc>
  <rcc rId="8611" sId="2" numFmtId="4">
    <oc r="I263">
      <f>G263-H263</f>
    </oc>
    <nc r="I263">
      <v>449195.1</v>
    </nc>
  </rcc>
  <rcc rId="8612" sId="2" numFmtId="14">
    <oc r="J263">
      <f>IF(G263=0,"-",H263/G263)</f>
    </oc>
    <nc r="J263">
      <v>0.13449467482984021</v>
    </nc>
  </rcc>
  <rcc rId="8613" sId="2" numFmtId="4">
    <oc r="G264">
      <f>G265+G269</f>
    </oc>
    <nc r="G264">
      <v>17346.2</v>
    </nc>
  </rcc>
  <rcc rId="8614" sId="2" numFmtId="4">
    <oc r="H264">
      <f>H265+H269</f>
    </oc>
    <nc r="H264">
      <v>12054.2</v>
    </nc>
  </rcc>
  <rcc rId="8615" sId="2" numFmtId="4">
    <oc r="I264">
      <f>G264-H264</f>
    </oc>
    <nc r="I264">
      <v>5292</v>
    </nc>
  </rcc>
  <rcc rId="8616" sId="2" numFmtId="14">
    <oc r="J264">
      <f>IF(G264=0,"-",H264/G264)</f>
    </oc>
    <nc r="J264">
      <v>0.69491877183475348</v>
    </nc>
  </rcc>
  <rcc rId="8617" sId="2" numFmtId="4">
    <oc r="G265">
      <f>G266</f>
    </oc>
    <nc r="G265">
      <v>1058.8000000000002</v>
    </nc>
  </rcc>
  <rcc rId="8618" sId="2" numFmtId="4">
    <oc r="H265">
      <f>H266</f>
    </oc>
    <nc r="H265">
      <v>0</v>
    </nc>
  </rcc>
  <rcc rId="8619" sId="2" numFmtId="4">
    <oc r="I265">
      <f>G265-H265</f>
    </oc>
    <nc r="I265">
      <v>1058.8000000000002</v>
    </nc>
  </rcc>
  <rcc rId="8620" sId="2" numFmtId="14">
    <oc r="J265">
      <f>IF(G265=0,"-",H265/G265)</f>
    </oc>
    <nc r="J265">
      <v>0</v>
    </nc>
  </rcc>
  <rcc rId="8621" sId="2" numFmtId="4">
    <oc r="G266">
      <f>G267+G268</f>
    </oc>
    <nc r="G266">
      <v>1058.8000000000002</v>
    </nc>
  </rcc>
  <rcc rId="8622" sId="2" numFmtId="4">
    <oc r="H266">
      <f>H267+H268</f>
    </oc>
    <nc r="H266">
      <v>0</v>
    </nc>
  </rcc>
  <rcc rId="8623" sId="2" numFmtId="4">
    <oc r="I266">
      <f>G266-H266</f>
    </oc>
    <nc r="I266">
      <v>1058.8000000000002</v>
    </nc>
  </rcc>
  <rcc rId="8624" sId="2" numFmtId="14">
    <oc r="J266">
      <f>IF(G266=0,"-",H266/G266)</f>
    </oc>
    <nc r="J266">
      <v>0</v>
    </nc>
  </rcc>
  <rcc rId="8625" sId="2" numFmtId="4">
    <oc r="I267">
      <f>G267-H267</f>
    </oc>
    <nc r="I267">
      <v>741.2</v>
    </nc>
  </rcc>
  <rcc rId="8626" sId="2" numFmtId="14">
    <oc r="J267">
      <f>IF(G267=0,"-",H267/G267)</f>
    </oc>
    <nc r="J267">
      <v>0</v>
    </nc>
  </rcc>
  <rcc rId="8627" sId="2" numFmtId="4">
    <oc r="I268">
      <f>G268-H268</f>
    </oc>
    <nc r="I268">
      <v>317.60000000000002</v>
    </nc>
  </rcc>
  <rcc rId="8628" sId="2" numFmtId="14">
    <oc r="J268">
      <f>IF(G268=0,"-",H268/G268)</f>
    </oc>
    <nc r="J268">
      <v>0</v>
    </nc>
  </rcc>
  <rcc rId="8629" sId="2" numFmtId="4">
    <oc r="G269">
      <f>G270</f>
    </oc>
    <nc r="G269">
      <v>16287.4</v>
    </nc>
  </rcc>
  <rcc rId="8630" sId="2" numFmtId="4">
    <oc r="H269">
      <f>H270</f>
    </oc>
    <nc r="H269">
      <v>12054.2</v>
    </nc>
  </rcc>
  <rcc rId="8631" sId="2" numFmtId="4">
    <oc r="I269">
      <f>G269-H269</f>
    </oc>
    <nc r="I269">
      <v>4233.1999999999989</v>
    </nc>
  </rcc>
  <rcc rId="8632" sId="2" numFmtId="14">
    <oc r="J269">
      <f>IF(G269=0,"-",H269/G269)</f>
    </oc>
    <nc r="J269">
      <v>0.7400935692621291</v>
    </nc>
  </rcc>
  <rcc rId="8633" sId="2" numFmtId="4">
    <oc r="G270">
      <f>G271</f>
    </oc>
    <nc r="G270">
      <v>16287.4</v>
    </nc>
  </rcc>
  <rcc rId="8634" sId="2" numFmtId="4">
    <oc r="H270">
      <f>H271</f>
    </oc>
    <nc r="H270">
      <v>12054.2</v>
    </nc>
  </rcc>
  <rcc rId="8635" sId="2" numFmtId="4">
    <oc r="I270">
      <f>G270-H270</f>
    </oc>
    <nc r="I270">
      <v>4233.1999999999989</v>
    </nc>
  </rcc>
  <rcc rId="8636" sId="2" numFmtId="14">
    <oc r="J270">
      <f>IF(G270=0,"-",H270/G270)</f>
    </oc>
    <nc r="J270">
      <v>0.7400935692621291</v>
    </nc>
  </rcc>
  <rcc rId="8637" sId="2" numFmtId="4">
    <oc r="I271">
      <f>G271-H271</f>
    </oc>
    <nc r="I271">
      <v>4233.1999999999989</v>
    </nc>
  </rcc>
  <rcc rId="8638" sId="2" numFmtId="14">
    <oc r="J271">
      <f>IF(G271=0,"-",H271/G271)</f>
    </oc>
    <nc r="J271">
      <v>0.7400935692621291</v>
    </nc>
  </rcc>
  <rcc rId="8639" sId="2" numFmtId="4">
    <oc r="G272">
      <f>G273+G278+G281</f>
    </oc>
    <nc r="G272">
      <v>77363.399999999994</v>
    </nc>
  </rcc>
  <rcc rId="8640" sId="2" numFmtId="4">
    <oc r="H272">
      <f>H273+H278+H281</f>
    </oc>
    <nc r="H272">
      <v>38076.299999999996</v>
    </nc>
  </rcc>
  <rcc rId="8641" sId="2" numFmtId="4">
    <oc r="I272">
      <f>G272-H272</f>
    </oc>
    <nc r="I272">
      <v>39287.1</v>
    </nc>
  </rcc>
  <rcc rId="8642" sId="2" numFmtId="14">
    <oc r="J272">
      <f>IF(G272=0,"-",H272/G272)</f>
    </oc>
    <nc r="J272">
      <v>0.49217459418794934</v>
    </nc>
  </rcc>
  <rcc rId="8643" sId="2" numFmtId="4">
    <oc r="G273">
      <f>G274</f>
    </oc>
    <nc r="G273">
      <v>70581.399999999994</v>
    </nc>
  </rcc>
  <rcc rId="8644" sId="2" numFmtId="4">
    <oc r="H273">
      <f>H274</f>
    </oc>
    <nc r="H273">
      <v>33201.1</v>
    </nc>
  </rcc>
  <rcc rId="8645" sId="2" numFmtId="4">
    <oc r="I273">
      <f>G273-H273</f>
    </oc>
    <nc r="I273">
      <v>37380.299999999996</v>
    </nc>
  </rcc>
  <rcc rId="8646" sId="2" numFmtId="14">
    <oc r="J273">
      <f>IF(G273=0,"-",H273/G273)</f>
    </oc>
    <nc r="J273">
      <v>0.47039446653084244</v>
    </nc>
  </rcc>
  <rcc rId="8647" sId="2" numFmtId="4">
    <oc r="G274">
      <f>G275+G276+G277</f>
    </oc>
    <nc r="G274">
      <v>70581.399999999994</v>
    </nc>
  </rcc>
  <rcc rId="8648" sId="2" numFmtId="4">
    <oc r="H274">
      <f>H275+H276+H277</f>
    </oc>
    <nc r="H274">
      <v>33201.1</v>
    </nc>
  </rcc>
  <rcc rId="8649" sId="2" numFmtId="4">
    <oc r="I274">
      <f>G274-H274</f>
    </oc>
    <nc r="I274">
      <v>37380.299999999996</v>
    </nc>
  </rcc>
  <rcc rId="8650" sId="2" numFmtId="14">
    <oc r="J274">
      <f>IF(G274=0,"-",H274/G274)</f>
    </oc>
    <nc r="J274">
      <v>0.47039446653084244</v>
    </nc>
  </rcc>
  <rcc rId="8651" sId="2" numFmtId="4">
    <oc r="I275">
      <f>G275-H275</f>
    </oc>
    <nc r="I275">
      <v>28314.9</v>
    </nc>
  </rcc>
  <rcc rId="8652" sId="2" numFmtId="14">
    <oc r="J275">
      <f>IF(G275=0,"-",H275/G275)</f>
    </oc>
    <nc r="J275">
      <v>0.4643649633103365</v>
    </nc>
  </rcc>
  <rcc rId="8653" sId="2" numFmtId="4">
    <oc r="I276">
      <f>G276-H276</f>
    </oc>
    <nc r="I276">
      <v>1026</v>
    </nc>
  </rcc>
  <rcc rId="8654" sId="2" numFmtId="14">
    <oc r="J276">
      <f>IF(G276=0,"-",H276/G276)</f>
    </oc>
    <nc r="J276">
      <v>0.60555149744338932</v>
    </nc>
  </rcc>
  <rcc rId="8655" sId="2" numFmtId="4">
    <oc r="I277">
      <f>G277-H277</f>
    </oc>
    <nc r="I277">
      <v>8039.4</v>
    </nc>
  </rcc>
  <rcc rId="8656" sId="2" numFmtId="14">
    <oc r="J277">
      <f>IF(G277=0,"-",H277/G277)</f>
    </oc>
    <nc r="J277">
      <v>0.46822330996163514</v>
    </nc>
  </rcc>
  <rcc rId="8657" sId="2" numFmtId="4">
    <oc r="G278">
      <f>G279</f>
    </oc>
    <nc r="G278">
      <v>6762</v>
    </nc>
  </rcc>
  <rcc rId="8658" sId="2" numFmtId="4">
    <oc r="H278">
      <f>H279</f>
    </oc>
    <nc r="H278">
      <v>4855.2</v>
    </nc>
  </rcc>
  <rcc rId="8659" sId="2" numFmtId="4">
    <oc r="I278">
      <f>G278-H278</f>
    </oc>
    <nc r="I278">
      <v>1906.8000000000002</v>
    </nc>
  </rcc>
  <rcc rId="8660" sId="2" numFmtId="14">
    <oc r="J278">
      <f>IF(G278=0,"-",H278/G278)</f>
    </oc>
    <nc r="J278">
      <v>0.71801242236024843</v>
    </nc>
  </rcc>
  <rcc rId="8661" sId="2" numFmtId="4">
    <oc r="G279">
      <f>G280</f>
    </oc>
    <nc r="G279">
      <v>6762</v>
    </nc>
  </rcc>
  <rcc rId="8662" sId="2" numFmtId="4">
    <oc r="H279">
      <f>H280</f>
    </oc>
    <nc r="H279">
      <v>4855.2</v>
    </nc>
  </rcc>
  <rcc rId="8663" sId="2" numFmtId="4">
    <oc r="I279">
      <f>G279-H279</f>
    </oc>
    <nc r="I279">
      <v>1906.8000000000002</v>
    </nc>
  </rcc>
  <rcc rId="8664" sId="2" numFmtId="14">
    <oc r="J279">
      <f>IF(G279=0,"-",H279/G279)</f>
    </oc>
    <nc r="J279">
      <v>0.71801242236024843</v>
    </nc>
  </rcc>
  <rcc rId="8665" sId="2" numFmtId="4">
    <oc r="I280">
      <f>G280-H280</f>
    </oc>
    <nc r="I280">
      <v>1906.8000000000002</v>
    </nc>
  </rcc>
  <rcc rId="8666" sId="2" numFmtId="14">
    <oc r="J280">
      <f>IF(G280=0,"-",H280/G280)</f>
    </oc>
    <nc r="J280">
      <v>0.71801242236024843</v>
    </nc>
  </rcc>
  <rcc rId="8667" sId="2" numFmtId="4">
    <oc r="G281">
      <f>G282</f>
    </oc>
    <nc r="G281">
      <v>20</v>
    </nc>
  </rcc>
  <rcc rId="8668" sId="2" numFmtId="4">
    <oc r="H281">
      <f>H282</f>
    </oc>
    <nc r="H281">
      <v>20</v>
    </nc>
  </rcc>
  <rcc rId="8669" sId="2" numFmtId="4">
    <oc r="I281">
      <f>G281-H281</f>
    </oc>
    <nc r="I281">
      <v>0</v>
    </nc>
  </rcc>
  <rcc rId="8670" sId="2" numFmtId="14">
    <oc r="J281">
      <f>IF(G281=0,"-",H281/G281)</f>
    </oc>
    <nc r="J281">
      <v>1</v>
    </nc>
  </rcc>
  <rcc rId="8671" sId="2" numFmtId="4">
    <oc r="G282">
      <f>G283</f>
    </oc>
    <nc r="G282">
      <v>20</v>
    </nc>
  </rcc>
  <rcc rId="8672" sId="2" numFmtId="4">
    <oc r="H282">
      <f>H283</f>
    </oc>
    <nc r="H282">
      <v>20</v>
    </nc>
  </rcc>
  <rcc rId="8673" sId="2" numFmtId="4">
    <oc r="I282">
      <f>G282-H282</f>
    </oc>
    <nc r="I282">
      <v>0</v>
    </nc>
  </rcc>
  <rcc rId="8674" sId="2" numFmtId="14">
    <oc r="J282">
      <f>IF(G282=0,"-",H282/G282)</f>
    </oc>
    <nc r="J282">
      <v>1</v>
    </nc>
  </rcc>
  <rcc rId="8675" sId="2" numFmtId="4">
    <oc r="I283">
      <f>G283-H283</f>
    </oc>
    <nc r="I283">
      <v>0</v>
    </nc>
  </rcc>
  <rcc rId="8676" sId="2" numFmtId="14">
    <oc r="J283">
      <f>IF(G283=0,"-",H283/G283)</f>
    </oc>
    <nc r="J283">
      <v>1</v>
    </nc>
  </rcc>
  <rcc rId="8677" sId="2" numFmtId="4">
    <oc r="G284">
      <f>G285+G296+G307+G327+G331+G350</f>
    </oc>
    <nc r="G284">
      <v>15386979.200000001</v>
    </nc>
  </rcc>
  <rcc rId="8678" sId="2" numFmtId="4">
    <oc r="H284">
      <f>H285+H296+H307+H327+H331+H350</f>
    </oc>
    <nc r="H284">
      <v>11139047.799999999</v>
    </nc>
  </rcc>
  <rcc rId="8679" sId="2" numFmtId="4">
    <oc r="I284">
      <f>G284-H284</f>
    </oc>
    <nc r="I284">
      <v>4247931.4000000022</v>
    </nc>
  </rcc>
  <rcc rId="8680" sId="2" numFmtId="14">
    <oc r="J284">
      <f>IF(G284=0,"-",H284/G284)</f>
    </oc>
    <nc r="J284">
      <v>0.72392687708318981</v>
    </nc>
  </rcc>
  <rcc rId="8681" sId="2" numFmtId="4">
    <oc r="G285">
      <f>G286+G289</f>
    </oc>
    <nc r="G285">
      <v>5512349.5999999996</v>
    </nc>
  </rcc>
  <rcc rId="8682" sId="2" numFmtId="4">
    <oc r="H285">
      <f>H286+H289</f>
    </oc>
    <nc r="H285">
      <v>3923505.6</v>
    </nc>
  </rcc>
  <rcc rId="8683" sId="2" numFmtId="4">
    <oc r="I285">
      <f>G285-H285</f>
    </oc>
    <nc r="I285">
      <v>1588843.9999999995</v>
    </nc>
  </rcc>
  <rcc rId="8684" sId="2" numFmtId="14">
    <oc r="J285">
      <f>IF(G285=0,"-",H285/G285)</f>
    </oc>
    <nc r="J285">
      <v>0.71176646706152313</v>
    </nc>
  </rcc>
  <rcc rId="8685" sId="2" numFmtId="4">
    <oc r="G286">
      <f>G287</f>
    </oc>
    <nc r="G286">
      <v>239418.3</v>
    </nc>
  </rcc>
  <rcc rId="8686" sId="2" numFmtId="4">
    <oc r="H286">
      <f>H287</f>
    </oc>
    <nc r="H286">
      <v>83589</v>
    </nc>
  </rcc>
  <rcc rId="8687" sId="2" numFmtId="4">
    <oc r="I286">
      <f>G286-H286</f>
    </oc>
    <nc r="I286">
      <v>155829.29999999999</v>
    </nc>
  </rcc>
  <rcc rId="8688" sId="2" numFmtId="14">
    <oc r="J286">
      <f>IF(G286=0,"-",H286/G286)</f>
    </oc>
    <nc r="J286">
      <v>0.34913371283648748</v>
    </nc>
  </rcc>
  <rcc rId="8689" sId="2" numFmtId="4">
    <oc r="G287">
      <f>G288</f>
    </oc>
    <nc r="G287">
      <v>239418.3</v>
    </nc>
  </rcc>
  <rcc rId="8690" sId="2" numFmtId="4">
    <oc r="H287">
      <f>H288</f>
    </oc>
    <nc r="H287">
      <v>83589</v>
    </nc>
  </rcc>
  <rcc rId="8691" sId="2" numFmtId="4">
    <oc r="I287">
      <f>G287-H287</f>
    </oc>
    <nc r="I287">
      <v>155829.29999999999</v>
    </nc>
  </rcc>
  <rcc rId="8692" sId="2" numFmtId="14">
    <oc r="J287">
      <f>IF(G287=0,"-",H287/G287)</f>
    </oc>
    <nc r="J287">
      <v>0.34913371283648748</v>
    </nc>
  </rcc>
  <rcc rId="8693" sId="2" numFmtId="4">
    <oc r="I288">
      <f>G288-H288</f>
    </oc>
    <nc r="I288">
      <v>155829.29999999999</v>
    </nc>
  </rcc>
  <rcc rId="8694" sId="2" numFmtId="14">
    <oc r="J288">
      <f>IF(G288=0,"-",H288/G288)</f>
    </oc>
    <nc r="J288">
      <v>0.34913371283648748</v>
    </nc>
  </rcc>
  <rcc rId="8695" sId="2" numFmtId="4">
    <oc r="G289">
      <f>G290+G293</f>
    </oc>
    <nc r="G289">
      <v>5272931.3</v>
    </nc>
  </rcc>
  <rcc rId="8696" sId="2" numFmtId="4">
    <oc r="H289">
      <f>H290+H293</f>
    </oc>
    <nc r="H289">
      <v>3839916.6</v>
    </nc>
  </rcc>
  <rcc rId="8697" sId="2" numFmtId="4">
    <oc r="I289">
      <f>G289-H289</f>
    </oc>
    <nc r="I289">
      <v>1433014.6999999997</v>
    </nc>
  </rcc>
  <rcc rId="8698" sId="2" numFmtId="14">
    <oc r="J289">
      <f>IF(G289=0,"-",H289/G289)</f>
    </oc>
    <nc r="J289">
      <v>0.7282318660210878</v>
    </nc>
  </rcc>
  <rcc rId="8699" sId="2" numFmtId="4">
    <oc r="G290">
      <f>G291+G292</f>
    </oc>
    <nc r="G290">
      <v>4423591.3999999994</v>
    </nc>
  </rcc>
  <rcc rId="8700" sId="2" numFmtId="4">
    <oc r="H290">
      <f>H291+H292</f>
    </oc>
    <nc r="H290">
      <v>3231160.6</v>
    </nc>
  </rcc>
  <rcc rId="8701" sId="2" numFmtId="4">
    <oc r="I290">
      <f>G290-H290</f>
    </oc>
    <nc r="I290">
      <v>1192430.7999999993</v>
    </nc>
  </rcc>
  <rcc rId="8702" sId="2" numFmtId="14">
    <oc r="J290">
      <f>IF(G290=0,"-",H290/G290)</f>
    </oc>
    <nc r="J290">
      <v>0.73043830404408516</v>
    </nc>
  </rcc>
  <rcc rId="8703" sId="2" numFmtId="4">
    <oc r="I291">
      <f>G291-H291</f>
    </oc>
    <nc r="I291">
      <v>1144020.1999999997</v>
    </nc>
  </rcc>
  <rcc rId="8704" sId="2" numFmtId="14">
    <oc r="J291">
      <f>IF(G291=0,"-",H291/G291)</f>
    </oc>
    <nc r="J291">
      <v>0.73206252959936591</v>
    </nc>
  </rcc>
  <rcc rId="8705" sId="2" numFmtId="4">
    <oc r="I292">
      <f>G292-H292</f>
    </oc>
    <nc r="I292">
      <v>48410.600000000006</v>
    </nc>
  </rcc>
  <rcc rId="8706" sId="2" numFmtId="14">
    <oc r="J292">
      <f>IF(G292=0,"-",H292/G292)</f>
    </oc>
    <nc r="J292">
      <v>0.68536575696187063</v>
    </nc>
  </rcc>
  <rcc rId="8707" sId="2" numFmtId="4">
    <oc r="G293">
      <f>G294+G295</f>
    </oc>
    <nc r="G293">
      <v>849339.9</v>
    </nc>
  </rcc>
  <rcc rId="8708" sId="2" numFmtId="4">
    <oc r="H293">
      <f>H294+H295</f>
    </oc>
    <nc r="H293">
      <v>608756</v>
    </nc>
  </rcc>
  <rcc rId="8709" sId="2" numFmtId="4">
    <oc r="I293">
      <f>G293-H293</f>
    </oc>
    <nc r="I293">
      <v>240583.90000000002</v>
    </nc>
  </rcc>
  <rcc rId="8710" sId="2" numFmtId="14">
    <oc r="J293">
      <f>IF(G293=0,"-",H293/G293)</f>
    </oc>
    <nc r="J293">
      <v>0.71674014137331821</v>
    </nc>
  </rcc>
  <rcc rId="8711" sId="2" numFmtId="4">
    <oc r="I294">
      <f>G294-H294</f>
    </oc>
    <nc r="I294">
      <v>223889.40000000002</v>
    </nc>
  </rcc>
  <rcc rId="8712" sId="2" numFmtId="14">
    <oc r="J294">
      <f>IF(G294=0,"-",H294/G294)</f>
    </oc>
    <nc r="J294">
      <v>0.72560263345700793</v>
    </nc>
  </rcc>
  <rcc rId="8713" sId="2" numFmtId="4">
    <oc r="I295">
      <f>G295-H295</f>
    </oc>
    <nc r="I295">
      <v>16694.5</v>
    </nc>
  </rcc>
  <rcc rId="8714" sId="2" numFmtId="14">
    <oc r="J295">
      <f>IF(G295=0,"-",H295/G295)</f>
    </oc>
    <nc r="J295">
      <v>0.50029333764360073</v>
    </nc>
  </rcc>
  <rcc rId="8715" sId="2" numFmtId="4">
    <oc r="G296">
      <f>G297+G300</f>
    </oc>
    <nc r="G296">
      <v>6955658.3000000007</v>
    </nc>
  </rcc>
  <rcc rId="8716" sId="2" numFmtId="4">
    <oc r="H296">
      <f>H297+H300</f>
    </oc>
    <nc r="H296">
      <v>5118119</v>
    </nc>
  </rcc>
  <rcc rId="8717" sId="2" numFmtId="4">
    <oc r="I296">
      <f>G296-H296</f>
    </oc>
    <nc r="I296">
      <v>1837539.3000000007</v>
    </nc>
  </rcc>
  <rcc rId="8718" sId="2" numFmtId="14">
    <oc r="J296">
      <f>IF(G296=0,"-",H296/G296)</f>
    </oc>
    <nc r="J296">
      <v>0.73582093588467379</v>
    </nc>
  </rcc>
  <rcc rId="8719" sId="2" numFmtId="4">
    <oc r="G297">
      <f>G298</f>
    </oc>
    <nc r="G297">
      <v>200111.3</v>
    </nc>
  </rcc>
  <rcc rId="8720" sId="2" numFmtId="4">
    <oc r="H297">
      <f>H298</f>
    </oc>
    <nc r="H297">
      <v>105374.5</v>
    </nc>
  </rcc>
  <rcc rId="8721" sId="2" numFmtId="4">
    <oc r="I297">
      <f>G297-H297</f>
    </oc>
    <nc r="I297">
      <v>94736.799999999988</v>
    </nc>
  </rcc>
  <rcc rId="8722" sId="2" numFmtId="14">
    <oc r="J297">
      <f>IF(G297=0,"-",H297/G297)</f>
    </oc>
    <nc r="J297">
      <v>0.52657945853132737</v>
    </nc>
  </rcc>
  <rcc rId="8723" sId="2" numFmtId="4">
    <oc r="G298">
      <f>G299</f>
    </oc>
    <nc r="G298">
      <v>200111.3</v>
    </nc>
  </rcc>
  <rcc rId="8724" sId="2" numFmtId="4">
    <oc r="H298">
      <f>H299</f>
    </oc>
    <nc r="H298">
      <v>105374.5</v>
    </nc>
  </rcc>
  <rcc rId="8725" sId="2" numFmtId="4">
    <oc r="I298">
      <f>G298-H298</f>
    </oc>
    <nc r="I298">
      <v>94736.799999999988</v>
    </nc>
  </rcc>
  <rcc rId="8726" sId="2" numFmtId="14">
    <oc r="J298">
      <f>IF(G298=0,"-",H298/G298)</f>
    </oc>
    <nc r="J298">
      <v>0.52657945853132737</v>
    </nc>
  </rcc>
  <rcc rId="8727" sId="2" numFmtId="4">
    <oc r="I299">
      <f>G299-H299</f>
    </oc>
    <nc r="I299">
      <v>94736.799999999988</v>
    </nc>
  </rcc>
  <rcc rId="8728" sId="2" numFmtId="14">
    <oc r="J299">
      <f>IF(G299=0,"-",H299/G299)</f>
    </oc>
    <nc r="J299">
      <v>0.52657945853132737</v>
    </nc>
  </rcc>
  <rcc rId="8729" sId="2" numFmtId="4">
    <oc r="G300">
      <f>G301+G304</f>
    </oc>
    <nc r="G300">
      <v>6755547.0000000009</v>
    </nc>
  </rcc>
  <rcc rId="8730" sId="2" numFmtId="4">
    <oc r="H300">
      <f>H301+H304</f>
    </oc>
    <nc r="H300">
      <v>5012744.5</v>
    </nc>
  </rcc>
  <rcc rId="8731" sId="2" numFmtId="4">
    <oc r="I300">
      <f>G300-H300</f>
    </oc>
    <nc r="I300">
      <v>1742802.5000000009</v>
    </nc>
  </rcc>
  <rcc rId="8732" sId="2" numFmtId="14">
    <oc r="J300">
      <f>IF(G300=0,"-",H300/G300)</f>
    </oc>
    <nc r="J300">
      <v>0.74201904005700792</v>
    </nc>
  </rcc>
  <rcc rId="8733" sId="2" numFmtId="4">
    <oc r="G301">
      <f>G302+G303</f>
    </oc>
    <nc r="G301">
      <v>6432187.8000000007</v>
    </nc>
  </rcc>
  <rcc rId="8734" sId="2" numFmtId="4">
    <oc r="H301">
      <f>H302+H303</f>
    </oc>
    <nc r="H301">
      <v>4773381.4000000004</v>
    </nc>
  </rcc>
  <rcc rId="8735" sId="2" numFmtId="4">
    <oc r="I301">
      <f>G301-H301</f>
    </oc>
    <nc r="I301">
      <v>1658806.4000000004</v>
    </nc>
  </rcc>
  <rcc rId="8736" sId="2" numFmtId="14">
    <oc r="J301">
      <f>IF(G301=0,"-",H301/G301)</f>
    </oc>
    <nc r="J301">
      <v>0.74210852487858014</v>
    </nc>
  </rcc>
  <rcc rId="8737" sId="2" numFmtId="4">
    <oc r="I302">
      <f>G302-H302</f>
    </oc>
    <nc r="I302">
      <v>1627077.4000000004</v>
    </nc>
  </rcc>
  <rcc rId="8738" sId="2" numFmtId="14">
    <oc r="J302">
      <f>IF(G302=0,"-",H302/G302)</f>
    </oc>
    <nc r="J302">
      <v>0.74157417423733341</v>
    </nc>
  </rcc>
  <rcc rId="8739" sId="2" numFmtId="4">
    <oc r="I303">
      <f>G303-H303</f>
    </oc>
    <nc r="I303">
      <v>31729</v>
    </nc>
  </rcc>
  <rcc rId="8740" sId="2" numFmtId="14">
    <oc r="J303">
      <f>IF(G303=0,"-",H303/G303)</f>
    </oc>
    <nc r="J303">
      <v>0.76683208662097224</v>
    </nc>
  </rcc>
  <rcc rId="8741" sId="2" numFmtId="4">
    <oc r="G304">
      <f>G305+G306</f>
    </oc>
    <nc r="G304">
      <v>323359.2</v>
    </nc>
  </rcc>
  <rcc rId="8742" sId="2" numFmtId="4">
    <oc r="H304">
      <f>H305+H306</f>
    </oc>
    <nc r="H304">
      <v>239363.1</v>
    </nc>
  </rcc>
  <rcc rId="8743" sId="2" numFmtId="4">
    <oc r="I304">
      <f>G304-H304</f>
    </oc>
    <nc r="I304">
      <v>83996.1</v>
    </nc>
  </rcc>
  <rcc rId="8744" sId="2" numFmtId="14">
    <oc r="J304">
      <f>IF(G304=0,"-",H304/G304)</f>
    </oc>
    <nc r="J304">
      <v>0.74023902830041632</v>
    </nc>
  </rcc>
  <rcc rId="8745" sId="2" numFmtId="4">
    <oc r="I305">
      <f>G305-H305</f>
    </oc>
    <nc r="I305">
      <v>83594.299999999988</v>
    </nc>
  </rcc>
  <rcc rId="8746" sId="2" numFmtId="14">
    <oc r="J305">
      <f>IF(G305=0,"-",H305/G305)</f>
    </oc>
    <nc r="J305">
      <v>0.73638788941411681</v>
    </nc>
  </rcc>
  <rcc rId="8747" sId="2" numFmtId="4">
    <oc r="I306">
      <f>G306-H306</f>
    </oc>
    <nc r="I306">
      <v>401.80000000000018</v>
    </nc>
  </rcc>
  <rcc rId="8748" sId="2" numFmtId="14">
    <oc r="J306">
      <f>IF(G306=0,"-",H306/G306)</f>
    </oc>
    <nc r="J306">
      <v>0.93569347972215999</v>
    </nc>
  </rcc>
  <rcc rId="8749" sId="2" numFmtId="4">
    <oc r="G307">
      <f>G308+G311+G324</f>
    </oc>
    <nc r="G307">
      <v>1896083.4</v>
    </nc>
  </rcc>
  <rcc rId="8750" sId="2" numFmtId="4">
    <oc r="H307">
      <f>H308+H311+H324</f>
    </oc>
    <nc r="H307">
      <v>1278684.2999999998</v>
    </nc>
  </rcc>
  <rcc rId="8751" sId="2" numFmtId="4">
    <oc r="I307">
      <f>G307-H307</f>
    </oc>
    <nc r="I307">
      <v>617399.10000000009</v>
    </nc>
  </rcc>
  <rcc rId="8752" sId="2" numFmtId="14">
    <oc r="J307">
      <f>IF(G307=0,"-",H307/G307)</f>
    </oc>
    <nc r="J307">
      <v>0.67438188636639074</v>
    </nc>
  </rcc>
  <rcc rId="8753" sId="2" numFmtId="4">
    <oc r="G308">
      <f>G309</f>
    </oc>
    <nc r="G308">
      <v>81005.2</v>
    </nc>
  </rcc>
  <rcc rId="8754" sId="2" numFmtId="4">
    <oc r="H308">
      <f>H309</f>
    </oc>
    <nc r="H308">
      <v>8707.7000000000007</v>
    </nc>
  </rcc>
  <rcc rId="8755" sId="2" numFmtId="4">
    <oc r="I308">
      <f>G308-H308</f>
    </oc>
    <nc r="I308">
      <v>72297.5</v>
    </nc>
  </rcc>
  <rcc rId="8756" sId="2" numFmtId="14">
    <oc r="J308">
      <f>IF(G308=0,"-",H308/G308)</f>
    </oc>
    <nc r="J308">
      <v>0.10749556818574611</v>
    </nc>
  </rcc>
  <rcc rId="8757" sId="2" numFmtId="4">
    <oc r="G309">
      <f>G310</f>
    </oc>
    <nc r="G309">
      <v>81005.2</v>
    </nc>
  </rcc>
  <rcc rId="8758" sId="2" numFmtId="4">
    <oc r="H309">
      <f>H310</f>
    </oc>
    <nc r="H309">
      <v>8707.7000000000007</v>
    </nc>
  </rcc>
  <rcc rId="8759" sId="2" numFmtId="4">
    <oc r="I309">
      <f>G309-H309</f>
    </oc>
    <nc r="I309">
      <v>72297.5</v>
    </nc>
  </rcc>
  <rcc rId="8760" sId="2" numFmtId="14">
    <oc r="J309">
      <f>IF(G309=0,"-",H309/G309)</f>
    </oc>
    <nc r="J309">
      <v>0.10749556818574611</v>
    </nc>
  </rcc>
  <rcc rId="8761" sId="2" numFmtId="4">
    <oc r="I310">
      <f>G310-H310</f>
    </oc>
    <nc r="I310">
      <v>72297.5</v>
    </nc>
  </rcc>
  <rcc rId="8762" sId="2" numFmtId="14">
    <oc r="J310">
      <f>IF(G310=0,"-",H310/G310)</f>
    </oc>
    <nc r="J310">
      <v>0.10749556818574611</v>
    </nc>
  </rcc>
  <rcc rId="8763" sId="2" numFmtId="4">
    <oc r="G311">
      <f>G312+G317+G322</f>
    </oc>
    <nc r="G311">
      <v>1814730.4</v>
    </nc>
  </rcc>
  <rcc rId="8764" sId="2" numFmtId="4">
    <oc r="H311">
      <f>H312+H317+H322</f>
    </oc>
    <nc r="H311">
      <v>1269976.5999999999</v>
    </nc>
  </rcc>
  <rcc rId="8765" sId="2" numFmtId="4">
    <oc r="I311">
      <f>G311-H311</f>
    </oc>
    <nc r="I311">
      <v>544753.80000000005</v>
    </nc>
  </rcc>
  <rcc rId="8766" sId="2" numFmtId="14">
    <oc r="J311">
      <f>IF(G311=0,"-",H311/G311)</f>
    </oc>
    <nc r="J311">
      <v>0.69981557591144117</v>
    </nc>
  </rcc>
  <rcc rId="8767" sId="2" numFmtId="4">
    <oc r="G312">
      <f>G313+G314+G315+G316</f>
    </oc>
    <nc r="G312">
      <v>1532333.8</v>
    </nc>
  </rcc>
  <rcc rId="8768" sId="2" numFmtId="4">
    <oc r="H312">
      <f>H313+H314+H316+H315</f>
    </oc>
    <nc r="H312">
      <v>1054778.8999999999</v>
    </nc>
  </rcc>
  <rcc rId="8769" sId="2" numFmtId="4">
    <oc r="I312">
      <f>G312-H312</f>
    </oc>
    <nc r="I312">
      <v>477554.90000000014</v>
    </nc>
  </rcc>
  <rcc rId="8770" sId="2" numFmtId="14">
    <oc r="J312">
      <f>IF(G312=0,"-",H312/G312)</f>
    </oc>
    <nc r="J312">
      <v>0.68834799571738214</v>
    </nc>
  </rcc>
  <rcc rId="8771" sId="2" numFmtId="4">
    <oc r="I313">
      <f>G313-H313</f>
    </oc>
    <nc r="I313">
      <v>391070.70000000007</v>
    </nc>
  </rcc>
  <rcc rId="8772" sId="2" numFmtId="14">
    <oc r="J313">
      <f>IF(G313=0,"-",H313/G313)</f>
    </oc>
    <nc r="J313">
      <v>0.67004874464854225</v>
    </nc>
  </rcc>
  <rcc rId="8773" sId="2" numFmtId="4">
    <oc r="I314">
      <f>G314-H314</f>
    </oc>
    <nc r="I314">
      <v>8280.3999999999978</v>
    </nc>
  </rcc>
  <rcc rId="8774" sId="2" numFmtId="14">
    <oc r="J314">
      <f>IF(G314=0,"-",H314/G314)</f>
    </oc>
    <nc r="J314">
      <v>0.7343198531770988</v>
    </nc>
  </rcc>
  <rcc rId="8775" sId="2" numFmtId="4">
    <oc r="I315">
      <f>G315-H315</f>
    </oc>
    <nc r="I315">
      <v>77881.300000000017</v>
    </nc>
  </rcc>
  <rcc rId="8776" sId="2" numFmtId="14">
    <oc r="J315">
      <f>IF(G315=0,"-",H315/G315)</f>
    </oc>
    <nc r="J315">
      <v>0.7532330587405146</v>
    </nc>
  </rcc>
  <rcc rId="8777" sId="2" numFmtId="4">
    <oc r="I316">
      <f>G316-H316</f>
    </oc>
    <nc r="I316">
      <v>322.5</v>
    </nc>
  </rcc>
  <rcc rId="8778" sId="2" numFmtId="14">
    <oc r="J316">
      <f>IF(G316=0,"-",H316/G316)</f>
    </oc>
    <nc r="J316">
      <v>0</v>
    </nc>
  </rcc>
  <rcc rId="8779" sId="2" numFmtId="4">
    <oc r="G317">
      <f>G318+G319+G320+G321</f>
    </oc>
    <nc r="G317">
      <v>282074.09999999998</v>
    </nc>
  </rcc>
  <rcc rId="8780" sId="2" numFmtId="4">
    <oc r="H317">
      <f>H318+H319+H320+H321</f>
    </oc>
    <nc r="H317">
      <v>215197.7</v>
    </nc>
  </rcc>
  <rcc rId="8781" sId="2" numFmtId="4">
    <oc r="I317">
      <f>G317-H317</f>
    </oc>
    <nc r="I317">
      <v>66876.399999999965</v>
    </nc>
  </rcc>
  <rcc rId="8782" sId="2" numFmtId="14">
    <oc r="J317">
      <f>IF(G317=0,"-",H317/G317)</f>
    </oc>
    <nc r="J317">
      <v>0.76291194406008933</v>
    </nc>
  </rcc>
  <rcc rId="8783" sId="2" numFmtId="4">
    <oc r="I318">
      <f>G318-H318</f>
    </oc>
    <nc r="I318">
      <v>32839.300000000017</v>
    </nc>
  </rcc>
  <rcc rId="8784" sId="2" numFmtId="14">
    <oc r="J318">
      <f>IF(G318=0,"-",H318/G318)</f>
    </oc>
    <nc r="J318">
      <v>0.79675406098250823</v>
    </nc>
  </rcc>
  <rcc rId="8785" sId="2" numFmtId="4">
    <oc r="I319">
      <f>G319-H319</f>
    </oc>
    <nc r="I319">
      <v>1161</v>
    </nc>
  </rcc>
  <rcc rId="8786" sId="2" numFmtId="14">
    <oc r="J319">
      <f>IF(G319=0,"-",H319/G319)</f>
    </oc>
    <nc r="J319">
      <v>0.92231515557042487</v>
    </nc>
  </rcc>
  <rcc rId="8787" sId="2" numFmtId="4">
    <oc r="I320">
      <f>G320-H320</f>
    </oc>
    <nc r="I320">
      <v>32553.599999999991</v>
    </nc>
  </rcc>
  <rcc rId="8788" sId="2" numFmtId="14">
    <oc r="J320">
      <f>IF(G320=0,"-",H320/G320)</f>
    </oc>
    <nc r="J320">
      <v>0.69065040804923206</v>
    </nc>
  </rcc>
  <rcc rId="8789" sId="2" numFmtId="4">
    <oc r="I321">
      <f>G321-H321</f>
    </oc>
    <nc r="I321">
      <v>322.5</v>
    </nc>
  </rcc>
  <rcc rId="8790" sId="2" numFmtId="14">
    <oc r="J321">
      <f>IF(G321=0,"-",H321/G321)</f>
    </oc>
    <nc r="J321">
      <v>0</v>
    </nc>
  </rcc>
  <rcc rId="8791" sId="2" numFmtId="4">
    <oc r="G322">
      <f>G323</f>
    </oc>
    <nc r="G322">
      <v>322.5</v>
    </nc>
  </rcc>
  <rcc rId="8792" sId="2" numFmtId="4">
    <oc r="H322">
      <f>H323</f>
    </oc>
    <nc r="H322">
      <v>0</v>
    </nc>
  </rcc>
  <rcc rId="8793" sId="2" numFmtId="4">
    <oc r="I322">
      <f>G322-H322</f>
    </oc>
    <nc r="I322">
      <v>322.5</v>
    </nc>
  </rcc>
  <rcc rId="8794" sId="2" numFmtId="14">
    <oc r="J322">
      <f>IF(G322=0,"-",H322/G322)</f>
    </oc>
    <nc r="J322">
      <v>0</v>
    </nc>
  </rcc>
  <rcc rId="8795" sId="2" numFmtId="4">
    <oc r="I323">
      <f>G323-H323</f>
    </oc>
    <nc r="I323">
      <v>322.5</v>
    </nc>
  </rcc>
  <rcc rId="8796" sId="2" numFmtId="14">
    <oc r="J323">
      <f>IF(G323=0,"-",H323/G323)</f>
    </oc>
    <nc r="J323">
      <v>0</v>
    </nc>
  </rcc>
  <rcc rId="8797" sId="2" numFmtId="4">
    <oc r="G324">
      <f>G325</f>
    </oc>
    <nc r="G324">
      <v>347.8</v>
    </nc>
  </rcc>
  <rcc rId="8798" sId="2" numFmtId="4">
    <oc r="H324">
      <f>H325</f>
    </oc>
    <nc r="H324">
      <v>0</v>
    </nc>
  </rcc>
  <rcc rId="8799" sId="2" numFmtId="4">
    <oc r="I324">
      <f>G324-H324</f>
    </oc>
    <nc r="I324">
      <v>347.8</v>
    </nc>
  </rcc>
  <rcc rId="8800" sId="2" numFmtId="14">
    <oc r="J324">
      <f>IF(G324=0,"-",H324/G324)</f>
    </oc>
    <nc r="J324">
      <v>0</v>
    </nc>
  </rcc>
  <rcc rId="8801" sId="2" numFmtId="4">
    <oc r="G325">
      <f>G326</f>
    </oc>
    <nc r="G325">
      <v>347.8</v>
    </nc>
  </rcc>
  <rcc rId="8802" sId="2" numFmtId="4">
    <oc r="H325">
      <f>H326</f>
    </oc>
    <nc r="H325">
      <v>0</v>
    </nc>
  </rcc>
  <rcc rId="8803" sId="2" numFmtId="4">
    <oc r="I325">
      <f>G325-H325</f>
    </oc>
    <nc r="I325">
      <v>347.8</v>
    </nc>
  </rcc>
  <rcc rId="8804" sId="2" numFmtId="14">
    <oc r="J325">
      <f>IF(G325=0,"-",H325/G325)</f>
    </oc>
    <nc r="J325">
      <v>0</v>
    </nc>
  </rcc>
  <rcc rId="8805" sId="2" numFmtId="4">
    <oc r="I326">
      <f>G326-H326</f>
    </oc>
    <nc r="I326">
      <v>347.8</v>
    </nc>
  </rcc>
  <rcc rId="8806" sId="2" numFmtId="14">
    <oc r="J326">
      <f>IF(G326=0,"-",H326/G326)</f>
    </oc>
    <nc r="J326">
      <v>0</v>
    </nc>
  </rcc>
  <rcc rId="8807" sId="2" numFmtId="4">
    <oc r="G327">
      <f>G328</f>
    </oc>
    <nc r="G327">
      <v>3290.9</v>
    </nc>
  </rcc>
  <rcc rId="8808" sId="2" numFmtId="4">
    <oc r="H327">
      <f>H328</f>
    </oc>
    <nc r="H327">
      <v>2753.5</v>
    </nc>
  </rcc>
  <rcc rId="8809" sId="2" numFmtId="4">
    <oc r="I327">
      <f>G327-H327</f>
    </oc>
    <nc r="I327">
      <v>537.40000000000009</v>
    </nc>
  </rcc>
  <rcc rId="8810" sId="2" numFmtId="14">
    <oc r="J327">
      <f>IF(G327=0,"-",H327/G327)</f>
    </oc>
    <nc r="J327">
      <v>0.83670120635692358</v>
    </nc>
  </rcc>
  <rcc rId="8811" sId="2" numFmtId="4">
    <oc r="G328">
      <f>G329</f>
    </oc>
    <nc r="G328">
      <v>3290.9</v>
    </nc>
  </rcc>
  <rcc rId="8812" sId="2" numFmtId="4">
    <oc r="H328">
      <f>H329</f>
    </oc>
    <nc r="H328">
      <v>2753.5</v>
    </nc>
  </rcc>
  <rcc rId="8813" sId="2" numFmtId="4">
    <oc r="I328">
      <f>G328-H328</f>
    </oc>
    <nc r="I328">
      <v>537.40000000000009</v>
    </nc>
  </rcc>
  <rcc rId="8814" sId="2" numFmtId="14">
    <oc r="J328">
      <f>IF(G328=0,"-",H328/G328)</f>
    </oc>
    <nc r="J328">
      <v>0.83670120635692358</v>
    </nc>
  </rcc>
  <rcc rId="8815" sId="2" numFmtId="4">
    <oc r="G329">
      <f>G330</f>
    </oc>
    <nc r="G329">
      <v>3290.9</v>
    </nc>
  </rcc>
  <rcc rId="8816" sId="2" numFmtId="4">
    <oc r="H329">
      <f>H330</f>
    </oc>
    <nc r="H329">
      <v>2753.5</v>
    </nc>
  </rcc>
  <rcc rId="8817" sId="2" numFmtId="4">
    <oc r="I329">
      <f>G329-H329</f>
    </oc>
    <nc r="I329">
      <v>537.40000000000009</v>
    </nc>
  </rcc>
  <rcc rId="8818" sId="2" numFmtId="14">
    <oc r="J329">
      <f>IF(G329=0,"-",H329/G329)</f>
    </oc>
    <nc r="J329">
      <v>0.83670120635692358</v>
    </nc>
  </rcc>
  <rcc rId="8819" sId="2" numFmtId="4">
    <oc r="I330">
      <f>G330-H330</f>
    </oc>
    <nc r="I330">
      <v>537.40000000000009</v>
    </nc>
  </rcc>
  <rcc rId="8820" sId="2" numFmtId="14">
    <oc r="J330">
      <f>IF(G330=0,"-",H330/G330)</f>
    </oc>
    <nc r="J330">
      <v>0.83670120635692358</v>
    </nc>
  </rcc>
  <rcc rId="8821" sId="2" numFmtId="4">
    <oc r="G331">
      <f>G332+G335+G339+G342</f>
    </oc>
    <nc r="G331">
      <v>158917.40000000002</v>
    </nc>
  </rcc>
  <rcc rId="8822" sId="2" numFmtId="4">
    <oc r="H331">
      <f>H332+H335+H339+H342</f>
    </oc>
    <nc r="H331">
      <v>102075.59999999999</v>
    </nc>
  </rcc>
  <rcc rId="8823" sId="2" numFmtId="4">
    <oc r="I331">
      <f>G331-H331</f>
    </oc>
    <nc r="I331">
      <v>56841.800000000032</v>
    </nc>
  </rcc>
  <rcc rId="8824" sId="2" numFmtId="14">
    <oc r="J331">
      <f>IF(G331=0,"-",H331/G331)</f>
    </oc>
    <nc r="J331">
      <v>0.64231858814704978</v>
    </nc>
  </rcc>
  <rcc rId="8825" sId="2" numFmtId="4">
    <oc r="G332">
      <f>G333</f>
    </oc>
    <nc r="G332">
      <v>41.3</v>
    </nc>
  </rcc>
  <rcc rId="8826" sId="2" numFmtId="4">
    <oc r="H332">
      <f>H333</f>
    </oc>
    <nc r="H332">
      <v>16</v>
    </nc>
  </rcc>
  <rcc rId="8827" sId="2" numFmtId="4">
    <oc r="I332">
      <f>G332-H332</f>
    </oc>
    <nc r="I332">
      <v>25.299999999999997</v>
    </nc>
  </rcc>
  <rcc rId="8828" sId="2" numFmtId="14">
    <oc r="J332">
      <f>IF(G332=0,"-",H332/G332)</f>
    </oc>
    <nc r="J332">
      <v>0.38740920096852305</v>
    </nc>
  </rcc>
  <rcc rId="8829" sId="2" numFmtId="4">
    <oc r="G333">
      <f>G334</f>
    </oc>
    <nc r="G333">
      <v>41.3</v>
    </nc>
  </rcc>
  <rcc rId="8830" sId="2" numFmtId="4">
    <oc r="H333">
      <f>H334</f>
    </oc>
    <nc r="H333">
      <v>16</v>
    </nc>
  </rcc>
  <rcc rId="8831" sId="2" numFmtId="4">
    <oc r="I333">
      <f>G333-H333</f>
    </oc>
    <nc r="I333">
      <v>25.299999999999997</v>
    </nc>
  </rcc>
  <rcc rId="8832" sId="2" numFmtId="14">
    <oc r="J333">
      <f>IF(G333=0,"-",H333/G333)</f>
    </oc>
    <nc r="J333">
      <v>0.38740920096852305</v>
    </nc>
  </rcc>
  <rcc rId="8833" sId="2" numFmtId="4">
    <oc r="I334">
      <f>G334-H334</f>
    </oc>
    <nc r="I334">
      <v>25.299999999999997</v>
    </nc>
  </rcc>
  <rcc rId="8834" sId="2" numFmtId="14">
    <oc r="J334">
      <f>IF(G334=0,"-",H334/G334)</f>
    </oc>
    <nc r="J334">
      <v>0.38740920096852305</v>
    </nc>
  </rcc>
  <rcc rId="8835" sId="2" numFmtId="4">
    <oc r="G335">
      <f>G336</f>
    </oc>
    <nc r="G335">
      <v>10361</v>
    </nc>
  </rcc>
  <rcc rId="8836" sId="2" numFmtId="4">
    <oc r="H335">
      <f>H336</f>
    </oc>
    <nc r="H335">
      <v>3098.2999999999997</v>
    </nc>
  </rcc>
  <rcc rId="8837" sId="2" numFmtId="4">
    <oc r="I335">
      <f>G335-H335</f>
    </oc>
    <nc r="I335">
      <v>7262.7000000000007</v>
    </nc>
  </rcc>
  <rcc rId="8838" sId="2" numFmtId="14">
    <oc r="J335">
      <f>IF(G335=0,"-",H335/G335)</f>
    </oc>
    <nc r="J335">
      <v>0.29903484219669912</v>
    </nc>
  </rcc>
  <rcc rId="8839" sId="2" numFmtId="4">
    <oc r="G336">
      <f>G338+G337</f>
    </oc>
    <nc r="G336">
      <v>10361</v>
    </nc>
  </rcc>
  <rcc rId="8840" sId="2" numFmtId="4">
    <oc r="H336">
      <f>H338+H337</f>
    </oc>
    <nc r="H336">
      <v>3098.2999999999997</v>
    </nc>
  </rcc>
  <rcc rId="8841" sId="2" numFmtId="4">
    <oc r="I336">
      <f>G336-H336</f>
    </oc>
    <nc r="I336">
      <v>7262.7000000000007</v>
    </nc>
  </rcc>
  <rcc rId="8842" sId="2" numFmtId="14">
    <oc r="J336">
      <f>IF(G336=0,"-",H336/G336)</f>
    </oc>
    <nc r="J336">
      <v>0.29903484219669912</v>
    </nc>
  </rcc>
  <rcc rId="8843" sId="2" numFmtId="4">
    <oc r="I337">
      <f>G337-H337</f>
    </oc>
    <nc r="I337">
      <v>5238</v>
    </nc>
  </rcc>
  <rcc rId="8844" sId="2" numFmtId="14">
    <oc r="J337">
      <f>IF(G337=0,"-",H337/G337)</f>
    </oc>
    <nc r="J337">
      <v>7.2624907050033632E-2</v>
    </nc>
  </rcc>
  <rcc rId="8845" sId="2" numFmtId="4">
    <oc r="I338">
      <f>G338-H338</f>
    </oc>
    <nc r="I338">
      <v>2024.7000000000003</v>
    </nc>
  </rcc>
  <rcc rId="8846" sId="2" numFmtId="14">
    <oc r="J338">
      <f>IF(G338=0,"-",H338/G338)</f>
    </oc>
    <nc r="J338">
      <v>0.57038278730266501</v>
    </nc>
  </rcc>
  <rcc rId="8847" sId="2" numFmtId="4">
    <oc r="G339">
      <f>G340+G341</f>
    </oc>
    <nc r="G339">
      <v>6708.9</v>
    </nc>
  </rcc>
  <rcc rId="8848" sId="2" numFmtId="4">
    <oc r="H339">
      <f>H340+H341</f>
    </oc>
    <nc r="H339">
      <v>4366.7</v>
    </nc>
  </rcc>
  <rcc rId="8849" sId="2" numFmtId="4">
    <oc r="I339">
      <f>G339-H339</f>
    </oc>
    <nc r="I339">
      <v>2342.1999999999998</v>
    </nc>
  </rcc>
  <rcc rId="8850" sId="2" numFmtId="14">
    <oc r="J339">
      <f>IF(G339=0,"-",H339/G339)</f>
    </oc>
    <nc r="J339">
      <v>0.65088166465441433</v>
    </nc>
  </rcc>
  <rcc rId="8851" sId="2" numFmtId="4">
    <oc r="I340">
      <f>G340-H340</f>
    </oc>
    <nc r="I340">
      <v>1150</v>
    </nc>
  </rcc>
  <rcc rId="8852" sId="2" numFmtId="14">
    <oc r="J340">
      <f>IF(G340=0,"-",H340/G340)</f>
    </oc>
    <nc r="J340">
      <v>0.55555555555555558</v>
    </nc>
  </rcc>
  <rcc rId="8853" sId="2" numFmtId="4">
    <oc r="I341">
      <f>G341-H341</f>
    </oc>
    <nc r="I341">
      <v>1192.1999999999998</v>
    </nc>
  </rcc>
  <rcc rId="8854" sId="2" numFmtId="14">
    <oc r="J341">
      <f>IF(G341=0,"-",H341/G341)</f>
    </oc>
    <nc r="J341">
      <v>0.71072936380841467</v>
    </nc>
  </rcc>
  <rcc rId="8855" sId="2" numFmtId="4">
    <oc r="G342">
      <f>G343+G346+G348</f>
    </oc>
    <nc r="G342">
      <v>141806.20000000001</v>
    </nc>
  </rcc>
  <rcc rId="8856" sId="2" numFmtId="4">
    <oc r="H342">
      <f>H343+H346+H348</f>
    </oc>
    <nc r="H342">
      <v>94594.599999999991</v>
    </nc>
  </rcc>
  <rcc rId="8857" sId="2" numFmtId="4">
    <oc r="I342">
      <f>G342-H342</f>
    </oc>
    <nc r="I342">
      <v>47211.60000000002</v>
    </nc>
  </rcc>
  <rcc rId="8858" sId="2" numFmtId="14">
    <oc r="J342">
      <f>IF(G342=0,"-",H342/G342)</f>
    </oc>
    <nc r="J342">
      <v>0.66706956395418526</v>
    </nc>
  </rcc>
  <rcc rId="8859" sId="2" numFmtId="4">
    <oc r="G343">
      <f>G344+G345</f>
    </oc>
    <nc r="G343">
      <v>136717.20000000001</v>
    </nc>
  </rcc>
  <rcc rId="8860" sId="2" numFmtId="4">
    <oc r="H343">
      <f>H344+H345</f>
    </oc>
    <nc r="H343">
      <v>89999.599999999991</v>
    </nc>
  </rcc>
  <rcc rId="8861" sId="2" numFmtId="4">
    <oc r="I343">
      <f>G343-H343</f>
    </oc>
    <nc r="I343">
      <v>46717.60000000002</v>
    </nc>
  </rcc>
  <rcc rId="8862" sId="2" numFmtId="14">
    <oc r="J343">
      <f>IF(G343=0,"-",H343/G343)</f>
    </oc>
    <nc r="J343">
      <v>0.65829025170205346</v>
    </nc>
  </rcc>
  <rcc rId="8863" sId="2" numFmtId="4">
    <oc r="I344">
      <f>G344-H344</f>
    </oc>
    <nc r="I344">
      <v>39874</v>
    </nc>
  </rcc>
  <rcc rId="8864" sId="2" numFmtId="14">
    <oc r="J344">
      <f>IF(G344=0,"-",H344/G344)</f>
    </oc>
    <nc r="J344">
      <v>0.66634506684562456</v>
    </nc>
  </rcc>
  <rcc rId="8865" sId="2" numFmtId="4">
    <oc r="I345">
      <f>G345-H345</f>
    </oc>
    <nc r="I345">
      <v>6843.6</v>
    </nc>
  </rcc>
  <rcc rId="8866" sId="2" numFmtId="14">
    <oc r="J345">
      <f>IF(G345=0,"-",H345/G345)</f>
    </oc>
    <nc r="J345">
      <v>0.60235902501379968</v>
    </nc>
  </rcc>
  <rcc rId="8867" sId="2" numFmtId="4">
    <oc r="G346">
      <f>G347</f>
    </oc>
    <nc r="G346">
      <v>768.7</v>
    </nc>
  </rcc>
  <rcc rId="8868" sId="2" numFmtId="4">
    <oc r="H346">
      <f>H347</f>
    </oc>
    <nc r="H346">
      <v>588.6</v>
    </nc>
  </rcc>
  <rcc rId="8869" sId="2" numFmtId="4">
    <oc r="I346">
      <f>G346-H346</f>
    </oc>
    <nc r="I346">
      <v>180.10000000000002</v>
    </nc>
  </rcc>
  <rcc rId="8870" sId="2" numFmtId="14">
    <oc r="J346">
      <f>IF(G346=0,"-",H346/G346)</f>
    </oc>
    <nc r="J346">
      <v>0.76570833875374011</v>
    </nc>
  </rcc>
  <rcc rId="8871" sId="2" numFmtId="4">
    <oc r="I347">
      <f>G347-H347</f>
    </oc>
    <nc r="I347">
      <v>180.10000000000002</v>
    </nc>
  </rcc>
  <rcc rId="8872" sId="2" numFmtId="14">
    <oc r="J347">
      <f>IF(G347=0,"-",H347/G347)</f>
    </oc>
    <nc r="J347">
      <v>0.76570833875374011</v>
    </nc>
  </rcc>
  <rcc rId="8873" sId="2" numFmtId="4">
    <oc r="G348">
      <f>G349</f>
    </oc>
    <nc r="G348">
      <v>4320.3</v>
    </nc>
  </rcc>
  <rcc rId="8874" sId="2" numFmtId="4">
    <oc r="H348">
      <f>H349</f>
    </oc>
    <nc r="H348">
      <v>4006.4</v>
    </nc>
  </rcc>
  <rcc rId="8875" sId="2" numFmtId="4">
    <oc r="I348">
      <f>G348-H348</f>
    </oc>
    <nc r="I348">
      <v>313.90000000000009</v>
    </nc>
  </rcc>
  <rcc rId="8876" sId="2" numFmtId="14">
    <oc r="J348">
      <f>IF(G348=0,"-",H348/G348)</f>
    </oc>
    <nc r="J348">
      <v>0.92734300858736662</v>
    </nc>
  </rcc>
  <rcc rId="8877" sId="2" numFmtId="4">
    <oc r="I349">
      <f>G349-H349</f>
    </oc>
    <nc r="I349">
      <v>313.90000000000009</v>
    </nc>
  </rcc>
  <rcc rId="8878" sId="2" numFmtId="14">
    <oc r="J349">
      <f>IF(G349=0,"-",H349/G349)</f>
    </oc>
    <nc r="J349">
      <v>0.92734300858736662</v>
    </nc>
  </rcc>
  <rcc rId="8879" sId="2" numFmtId="4">
    <oc r="G350">
      <f>G351+G362+G367+G371+G377</f>
    </oc>
    <nc r="G350">
      <v>860679.60000000009</v>
    </nc>
  </rcc>
  <rcc rId="8880" sId="2" numFmtId="4">
    <oc r="H350">
      <f>H351+H362+H367+H371+H377</f>
    </oc>
    <nc r="H350">
      <v>713909.8</v>
    </nc>
  </rcc>
  <rcc rId="8881" sId="2" numFmtId="4">
    <oc r="I350">
      <f>G350-H350</f>
    </oc>
    <nc r="I350">
      <v>146769.80000000005</v>
    </nc>
  </rcc>
  <rcc rId="8882" sId="2" numFmtId="14">
    <oc r="J350">
      <f>IF(G350=0,"-",H350/G350)</f>
    </oc>
    <nc r="J350">
      <v>0.82947219848129317</v>
    </nc>
  </rcc>
  <rcc rId="8883" sId="2" numFmtId="4">
    <oc r="G351">
      <f>G352+G357</f>
    </oc>
    <nc r="G351">
      <v>479403.30000000005</v>
    </nc>
  </rcc>
  <rcc rId="8884" sId="2" numFmtId="4">
    <oc r="H351">
      <f>H352+H357</f>
    </oc>
    <nc r="H351">
      <v>388184.1</v>
    </nc>
  </rcc>
  <rcc rId="8885" sId="2" numFmtId="4">
    <oc r="I351">
      <f>G351-H351</f>
    </oc>
    <nc r="I351">
      <v>91219.20000000007</v>
    </nc>
  </rcc>
  <rcc rId="8886" sId="2" numFmtId="14">
    <oc r="J351">
      <f>IF(G351=0,"-",H351/G351)</f>
    </oc>
    <nc r="J351">
      <v>0.8097234624792945</v>
    </nc>
  </rcc>
  <rcc rId="8887" sId="2" numFmtId="4">
    <oc r="G352">
      <f>G353+G354+G356+G355</f>
    </oc>
    <nc r="G352">
      <v>310892.90000000002</v>
    </nc>
  </rcc>
  <rcc rId="8888" sId="2" numFmtId="4">
    <oc r="H352">
      <f>H353+H354+H356+H355</f>
    </oc>
    <nc r="H352">
      <v>253399.19999999998</v>
    </nc>
  </rcc>
  <rcc rId="8889" sId="2" numFmtId="4">
    <oc r="I352">
      <f>G352-H352</f>
    </oc>
    <nc r="I352">
      <v>57493.700000000041</v>
    </nc>
  </rcc>
  <rcc rId="8890" sId="2" numFmtId="14">
    <oc r="J352">
      <f>IF(G352=0,"-",H352/G352)</f>
    </oc>
    <nc r="J352">
      <v>0.8150691122248207</v>
    </nc>
  </rcc>
  <rcc rId="8891" sId="2" numFmtId="4">
    <oc r="I353">
      <f>G353-H353</f>
    </oc>
    <nc r="I353">
      <v>40017</v>
    </nc>
  </rcc>
  <rcc rId="8892" sId="2" numFmtId="14">
    <oc r="J353">
      <f>IF(G353=0,"-",H353/G353)</f>
    </oc>
    <nc r="J353">
      <v>0.82749872942125835</v>
    </nc>
  </rcc>
  <rcc rId="8893" sId="2" numFmtId="4">
    <oc r="I354">
      <f>G354-H354</f>
    </oc>
    <nc r="I354">
      <v>4192.2000000000007</v>
    </nc>
  </rcc>
  <rcc rId="8894" sId="2" numFmtId="14">
    <oc r="J354">
      <f>IF(G354=0,"-",H354/G354)</f>
    </oc>
    <nc r="J354">
      <v>0.56683646583523617</v>
    </nc>
  </rcc>
  <rcc rId="8895" sId="2" numFmtId="4">
    <oc r="I355">
      <f>G355-H355</f>
    </oc>
    <nc r="I355">
      <v>4</v>
    </nc>
  </rcc>
  <rcc rId="8896" sId="2" numFmtId="14">
    <oc r="J355">
      <f>IF(G355=0,"-",H355/G355)</f>
    </oc>
    <nc r="J355">
      <v>0</v>
    </nc>
  </rcc>
  <rcc rId="8897" sId="2" numFmtId="4">
    <oc r="I356">
      <f>G356-H356</f>
    </oc>
    <nc r="I356">
      <v>13280.499999999993</v>
    </nc>
  </rcc>
  <rcc rId="8898" sId="2" numFmtId="14">
    <oc r="J356">
      <f>IF(G356=0,"-",H356/G356)</f>
    </oc>
    <nc r="J356">
      <v>0.808168147000068</v>
    </nc>
  </rcc>
  <rcc rId="8899" sId="2" numFmtId="4">
    <oc r="G357">
      <f>G358+G359+G361+G360</f>
    </oc>
    <nc r="G357">
      <v>168510.4</v>
    </nc>
  </rcc>
  <rcc rId="8900" sId="2" numFmtId="4">
    <oc r="H357">
      <f>H358+H359+H361+H360</f>
    </oc>
    <nc r="H357">
      <v>134784.9</v>
    </nc>
  </rcc>
  <rcc rId="8901" sId="2" numFmtId="4">
    <oc r="I357">
      <f>G357-H357</f>
    </oc>
    <nc r="I357">
      <v>33725.5</v>
    </nc>
  </rcc>
  <rcc rId="8902" sId="2" numFmtId="14">
    <oc r="J357">
      <f>IF(G357=0,"-",H357/G357)</f>
    </oc>
    <nc r="J357">
      <v>0.79986101748022675</v>
    </nc>
  </rcc>
  <rcc rId="8903" sId="2" numFmtId="4">
    <oc r="I358">
      <f>G358-H358</f>
    </oc>
    <nc r="I358">
      <v>24437.699999999997</v>
    </nc>
  </rcc>
  <rcc rId="8904" sId="2" numFmtId="14">
    <oc r="J358">
      <f>IF(G358=0,"-",H358/G358)</f>
    </oc>
    <nc r="J358">
      <v>0.80717009687379426</v>
    </nc>
  </rcc>
  <rcc rId="8905" sId="2" numFmtId="4">
    <oc r="I359">
      <f>G359-H359</f>
    </oc>
    <nc r="I359">
      <v>2814.4000000000005</v>
    </nc>
  </rcc>
  <rcc rId="8906" sId="2" numFmtId="14">
    <oc r="J359">
      <f>IF(G359=0,"-",H359/G359)</f>
    </oc>
    <nc r="J359">
      <v>0.50254524886877827</v>
    </nc>
  </rcc>
  <rcc rId="8907" sId="2" numFmtId="4">
    <oc r="I360">
      <f>G360-H360</f>
    </oc>
    <nc r="I360">
      <v>89.600000000000023</v>
    </nc>
  </rcc>
  <rcc rId="8908" sId="2" numFmtId="14">
    <oc r="J360">
      <f>IF(G360=0,"-",H360/G360)</f>
    </oc>
    <nc r="J360">
      <v>0.67688424089433818</v>
    </nc>
  </rcc>
  <rcc rId="8909" sId="2" numFmtId="4">
    <oc r="I361">
      <f>G361-H361</f>
    </oc>
    <nc r="I361">
      <v>6383.7999999999993</v>
    </nc>
  </rcc>
  <rcc rId="8910" sId="2" numFmtId="14">
    <oc r="J361">
      <f>IF(G361=0,"-",H361/G361)</f>
    </oc>
    <nc r="J361">
      <v>0.82189847001975247</v>
    </nc>
  </rcc>
  <rcc rId="8911" sId="2" numFmtId="4">
    <oc r="G362">
      <f>G363</f>
    </oc>
    <nc r="G362">
      <v>264558.5</v>
    </nc>
  </rcc>
  <rcc rId="8912" sId="2" numFmtId="4">
    <oc r="H362">
      <f>H363</f>
    </oc>
    <nc r="H362">
      <v>245998.2</v>
    </nc>
  </rcc>
  <rcc rId="8913" sId="2" numFmtId="4">
    <oc r="I362">
      <f>G362-H362</f>
    </oc>
    <nc r="I362">
      <v>18560.299999999988</v>
    </nc>
  </rcc>
  <rcc rId="8914" sId="2" numFmtId="14">
    <oc r="J362">
      <f>IF(G362=0,"-",H362/G362)</f>
    </oc>
    <nc r="J362">
      <v>0.92984424994849912</v>
    </nc>
  </rcc>
  <rcc rId="8915" sId="2" numFmtId="4">
    <oc r="G363">
      <f>G364+G365+G366</f>
    </oc>
    <nc r="G363">
      <v>264558.5</v>
    </nc>
  </rcc>
  <rcc rId="8916" sId="2" numFmtId="4">
    <oc r="H363">
      <f>H364+H365+H366</f>
    </oc>
    <nc r="H363">
      <v>245998.2</v>
    </nc>
  </rcc>
  <rcc rId="8917" sId="2" numFmtId="4">
    <oc r="I363">
      <f>G363-H363</f>
    </oc>
    <nc r="I363">
      <v>18560.299999999988</v>
    </nc>
  </rcc>
  <rcc rId="8918" sId="2" numFmtId="14">
    <oc r="J363">
      <f>IF(G363=0,"-",H363/G363)</f>
    </oc>
    <nc r="J363">
      <v>0.92984424994849912</v>
    </nc>
  </rcc>
  <rcc rId="8919" sId="2" numFmtId="4">
    <oc r="I364">
      <f>G364-H364</f>
    </oc>
    <nc r="I364">
      <v>940.39999999999986</v>
    </nc>
  </rcc>
  <rcc rId="8920" sId="2" numFmtId="14">
    <oc r="J364">
      <f>IF(G364=0,"-",H364/G364)</f>
    </oc>
    <nc r="J364">
      <v>0.38399056727368014</v>
    </nc>
  </rcc>
  <rcc rId="8921" sId="2" numFmtId="4">
    <oc r="I365">
      <f>G365-H365</f>
    </oc>
    <nc r="I365">
      <v>16378.5</v>
    </nc>
  </rcc>
  <rcc rId="8922" sId="2" numFmtId="14">
    <oc r="J365">
      <f>IF(G365=0,"-",H365/G365)</f>
    </oc>
    <nc r="J365">
      <v>0.9368032235622864</v>
    </nc>
  </rcc>
  <rcc rId="8923" sId="2" numFmtId="4">
    <oc r="I366">
      <f>G366-H366</f>
    </oc>
    <nc r="I366">
      <v>1241.3999999999996</v>
    </nc>
  </rcc>
  <rcc rId="8924" sId="2" numFmtId="14">
    <oc r="J366">
      <f>IF(G366=0,"-",H366/G366)</f>
    </oc>
    <nc r="J366">
      <v>0.67882645141260489</v>
    </nc>
  </rcc>
  <rcc rId="8925" sId="2" numFmtId="4">
    <oc r="G367">
      <f>G368</f>
    </oc>
    <nc r="G367">
      <v>20885.900000000001</v>
    </nc>
  </rcc>
  <rcc rId="8926" sId="2" numFmtId="4">
    <oc r="H367">
      <f>H368</f>
    </oc>
    <nc r="H367">
      <v>11503.900000000001</v>
    </nc>
  </rcc>
  <rcc rId="8927" sId="2" numFmtId="4">
    <oc r="I367">
      <f>G367-H367</f>
    </oc>
    <nc r="I367">
      <v>9382</v>
    </nc>
  </rcc>
  <rcc rId="8928" sId="2" numFmtId="14">
    <oc r="J367">
      <f>IF(G367=0,"-",H367/G367)</f>
    </oc>
    <nc r="J367">
      <v>0.55079742792984743</v>
    </nc>
  </rcc>
  <rcc rId="8929" sId="2" numFmtId="4">
    <oc r="G368">
      <f>G369+G370</f>
    </oc>
    <nc r="G368">
      <v>20885.900000000001</v>
    </nc>
  </rcc>
  <rcc rId="8930" sId="2" numFmtId="4">
    <oc r="H368">
      <f>H369+H370</f>
    </oc>
    <nc r="H368">
      <v>11503.900000000001</v>
    </nc>
  </rcc>
  <rcc rId="8931" sId="2" numFmtId="4">
    <oc r="I368">
      <f>G368-H368</f>
    </oc>
    <nc r="I368">
      <v>9382</v>
    </nc>
  </rcc>
  <rcc rId="8932" sId="2" numFmtId="14">
    <oc r="J368">
      <f>IF(G368=0,"-",H368/G368)</f>
    </oc>
    <nc r="J368">
      <v>0.55079742792984743</v>
    </nc>
  </rcc>
  <rcc rId="8933" sId="2" numFmtId="4">
    <oc r="I369">
      <f>G369-H369</f>
    </oc>
    <nc r="I369">
      <v>8447.5999999999985</v>
    </nc>
  </rcc>
  <rcc rId="8934" sId="2" numFmtId="14">
    <oc r="J369">
      <f>IF(G369=0,"-",H369/G369)</f>
    </oc>
    <nc r="J369">
      <v>0.28123271703154118</v>
    </nc>
  </rcc>
  <rcc rId="8935" sId="2" numFmtId="4">
    <oc r="I370">
      <f>G370-H370</f>
    </oc>
    <nc r="I370">
      <v>934.39999999999964</v>
    </nc>
  </rcc>
  <rcc rId="8936" sId="2" numFmtId="14">
    <oc r="J370">
      <f>IF(G370=0,"-",H370/G370)</f>
    </oc>
    <nc r="J370">
      <v>0.89768969670425935</v>
    </nc>
  </rcc>
  <rcc rId="8937" sId="2" numFmtId="4">
    <oc r="G371">
      <f>G372+G375</f>
    </oc>
    <nc r="G371">
      <v>95618.4</v>
    </nc>
  </rcc>
  <rcc rId="8938" sId="2" numFmtId="4">
    <oc r="H371">
      <f>H372+H375</f>
    </oc>
    <nc r="H371">
      <v>68223.600000000006</v>
    </nc>
  </rcc>
  <rcc rId="8939" sId="2" numFmtId="4">
    <oc r="I371">
      <f>G371-H371</f>
    </oc>
    <nc r="I371">
      <v>27394.799999999988</v>
    </nc>
  </rcc>
  <rcc rId="8940" sId="2" numFmtId="14">
    <oc r="J371">
      <f>IF(G371=0,"-",H371/G371)</f>
    </oc>
    <nc r="J371">
      <v>0.71349865716221994</v>
    </nc>
  </rcc>
  <rcc rId="8941" sId="2" numFmtId="4">
    <oc r="G372">
      <f>G373+G374</f>
    </oc>
    <nc r="G372">
      <v>92932.9</v>
    </nc>
  </rcc>
  <rcc rId="8942" sId="2" numFmtId="4">
    <oc r="H372">
      <f>H373+H374</f>
    </oc>
    <nc r="H372">
      <v>65967.5</v>
    </nc>
  </rcc>
  <rcc rId="8943" sId="2" numFmtId="4">
    <oc r="I372">
      <f>G372-H372</f>
    </oc>
    <nc r="I372">
      <v>26965.399999999994</v>
    </nc>
  </rcc>
  <rcc rId="8944" sId="2" numFmtId="14">
    <oc r="J372">
      <f>IF(G372=0,"-",H372/G372)</f>
    </oc>
    <nc r="J372">
      <v>0.70984011044527828</v>
    </nc>
  </rcc>
  <rcc rId="8945" sId="2" numFmtId="4">
    <oc r="I373">
      <f>G373-H373</f>
    </oc>
    <nc r="I373">
      <v>11638.299999999996</v>
    </nc>
  </rcc>
  <rcc rId="8946" sId="2" numFmtId="14">
    <oc r="J373">
      <f>IF(G373=0,"-",H373/G373)</f>
    </oc>
    <nc r="J373">
      <v>0.7151608450483613</v>
    </nc>
  </rcc>
  <rcc rId="8947" sId="2" numFmtId="4">
    <oc r="I374">
      <f>G374-H374</f>
    </oc>
    <nc r="I374">
      <v>15327.099999999999</v>
    </nc>
  </rcc>
  <rcc rId="8948" sId="2" numFmtId="14">
    <oc r="J374">
      <f>IF(G374=0,"-",H374/G374)</f>
    </oc>
    <nc r="J374">
      <v>0.7056652398427613</v>
    </nc>
  </rcc>
  <rcc rId="8949" sId="2" numFmtId="4">
    <oc r="G375">
      <f>G376</f>
    </oc>
    <nc r="G375">
      <v>2685.5</v>
    </nc>
  </rcc>
  <rcc rId="8950" sId="2" numFmtId="4">
    <oc r="H375">
      <f>H376</f>
    </oc>
    <nc r="H375">
      <v>2256.1</v>
    </nc>
  </rcc>
  <rcc rId="8951" sId="2" numFmtId="4">
    <oc r="I375">
      <f>G375-H375</f>
    </oc>
    <nc r="I375">
      <v>429.40000000000009</v>
    </nc>
  </rcc>
  <rcc rId="8952" sId="2" numFmtId="14">
    <oc r="J375">
      <f>IF(G375=0,"-",H375/G375)</f>
    </oc>
    <nc r="J375">
      <v>0.84010426363805624</v>
    </nc>
  </rcc>
  <rcc rId="8953" sId="2" numFmtId="4">
    <oc r="I376">
      <f>G376-H376</f>
    </oc>
    <nc r="I376">
      <v>429.40000000000009</v>
    </nc>
  </rcc>
  <rcc rId="8954" sId="2" numFmtId="14">
    <oc r="J376">
      <f>IF(G376=0,"-",H376/G376)</f>
    </oc>
    <nc r="J376">
      <v>0.84010426363805624</v>
    </nc>
  </rcc>
  <rcc rId="8955" sId="2" numFmtId="4">
    <oc r="G377">
      <f>G378</f>
    </oc>
    <nc r="G377">
      <v>213.5</v>
    </nc>
  </rcc>
  <rcc rId="8956" sId="2" numFmtId="4">
    <oc r="H377">
      <f>H378</f>
    </oc>
    <nc r="H377">
      <v>0</v>
    </nc>
  </rcc>
  <rcc rId="8957" sId="2" numFmtId="4">
    <oc r="I377">
      <f>G377-H377</f>
    </oc>
    <nc r="I377">
      <v>213.5</v>
    </nc>
  </rcc>
  <rcc rId="8958" sId="2" numFmtId="14">
    <oc r="J377">
      <f>IF(G377=0,"-",H377/G377)</f>
    </oc>
    <nc r="J377">
      <v>0</v>
    </nc>
  </rcc>
  <rcc rId="8959" sId="2" numFmtId="4">
    <oc r="G378">
      <f>G379+G380</f>
    </oc>
    <nc r="G378">
      <v>213.5</v>
    </nc>
  </rcc>
  <rcc rId="8960" sId="2" numFmtId="4">
    <oc r="H378">
      <f>H379+H380</f>
    </oc>
    <nc r="H378">
      <v>0</v>
    </nc>
  </rcc>
  <rcc rId="8961" sId="2" numFmtId="4">
    <oc r="I378">
      <f>G378-H378</f>
    </oc>
    <nc r="I378">
      <v>213.5</v>
    </nc>
  </rcc>
  <rcc rId="8962" sId="2" numFmtId="14">
    <oc r="J378">
      <f>IF(G378=0,"-",H378/G378)</f>
    </oc>
    <nc r="J378">
      <v>0</v>
    </nc>
  </rcc>
  <rcc rId="8963" sId="2" numFmtId="4">
    <oc r="I379">
      <f>G379-H379</f>
    </oc>
    <nc r="I379">
      <v>40</v>
    </nc>
  </rcc>
  <rcc rId="8964" sId="2" numFmtId="14">
    <oc r="J379">
      <f>IF(G379=0,"-",H379/G379)</f>
    </oc>
    <nc r="J379">
      <v>0</v>
    </nc>
  </rcc>
  <rcc rId="8965" sId="2" numFmtId="4">
    <oc r="I380">
      <f>G380-H380</f>
    </oc>
    <nc r="I380">
      <v>173.5</v>
    </nc>
  </rcc>
  <rcc rId="8966" sId="2" numFmtId="14">
    <oc r="J380">
      <f>IF(G380=0,"-",H380/G380)</f>
    </oc>
    <nc r="J380">
      <v>0</v>
    </nc>
  </rcc>
  <rcc rId="8967" sId="2" numFmtId="4">
    <oc r="G381">
      <f>G382+G390</f>
    </oc>
    <nc r="G381">
      <v>1118931.8999999999</v>
    </nc>
  </rcc>
  <rcc rId="8968" sId="2" numFmtId="4">
    <oc r="H381">
      <f>H382+H390</f>
    </oc>
    <nc r="H381">
      <v>807891.29999999993</v>
    </nc>
  </rcc>
  <rcc rId="8969" sId="2" numFmtId="4">
    <oc r="I381">
      <f>G381-H381</f>
    </oc>
    <nc r="I381">
      <v>311040.59999999998</v>
    </nc>
  </rcc>
  <rcc rId="8970" sId="2" numFmtId="14">
    <oc r="J381">
      <f>IF(G381=0,"-",H381/G381)</f>
    </oc>
    <nc r="J381">
      <v>0.7220200800424047</v>
    </nc>
  </rcc>
  <rcc rId="8971" sId="2" numFmtId="4">
    <oc r="G382">
      <f>G383+G386</f>
    </oc>
    <nc r="G382">
      <v>791725.89999999991</v>
    </nc>
  </rcc>
  <rcc rId="8972" sId="2" numFmtId="4">
    <oc r="H382">
      <f>H383+H386</f>
    </oc>
    <nc r="H382">
      <v>568608.89999999991</v>
    </nc>
  </rcc>
  <rcc rId="8973" sId="2" numFmtId="4">
    <oc r="I382">
      <f>G382-H382</f>
    </oc>
    <nc r="I382">
      <v>223117</v>
    </nc>
  </rcc>
  <rcc rId="8974" sId="2" numFmtId="14">
    <oc r="J382">
      <f>IF(G382=0,"-",H382/G382)</f>
    </oc>
    <nc r="J382">
      <v>0.71818908538927417</v>
    </nc>
  </rcc>
  <rcc rId="8975" sId="2" numFmtId="4">
    <oc r="G383">
      <f>G384</f>
    </oc>
    <nc r="G383">
      <v>87909.6</v>
    </nc>
  </rcc>
  <rcc rId="8976" sId="2" numFmtId="4">
    <oc r="H383">
      <f>H384</f>
    </oc>
    <nc r="H383">
      <v>1316.1</v>
    </nc>
  </rcc>
  <rcc rId="8977" sId="2" numFmtId="4">
    <oc r="I383">
      <f>G383-H383</f>
    </oc>
    <nc r="I383">
      <v>86593.5</v>
    </nc>
  </rcc>
  <rcc rId="8978" sId="2" numFmtId="14">
    <oc r="J383">
      <f>IF(G383=0,"-",H383/G383)</f>
    </oc>
    <nc r="J383">
      <v>1.4971061181031422E-2</v>
    </nc>
  </rcc>
  <rcc rId="8979" sId="2" numFmtId="4">
    <oc r="G384">
      <f>G385</f>
    </oc>
    <nc r="G384">
      <v>87909.6</v>
    </nc>
  </rcc>
  <rcc rId="8980" sId="2" numFmtId="4">
    <oc r="H384">
      <f>H385</f>
    </oc>
    <nc r="H384">
      <v>1316.1</v>
    </nc>
  </rcc>
  <rcc rId="8981" sId="2" numFmtId="4">
    <oc r="I384">
      <f>G384-H384</f>
    </oc>
    <nc r="I384">
      <v>86593.5</v>
    </nc>
  </rcc>
  <rcc rId="8982" sId="2" numFmtId="14">
    <oc r="J384">
      <f>IF(G384=0,"-",H384/G384)</f>
    </oc>
    <nc r="J384">
      <v>1.4971061181031422E-2</v>
    </nc>
  </rcc>
  <rcc rId="8983" sId="2" numFmtId="4">
    <oc r="I385">
      <f>G385-H385</f>
    </oc>
    <nc r="I385">
      <v>86593.5</v>
    </nc>
  </rcc>
  <rcc rId="8984" sId="2" numFmtId="14">
    <oc r="J385">
      <f>IF(G385=0,"-",H385/G385)</f>
    </oc>
    <nc r="J385">
      <v>1.4971061181031422E-2</v>
    </nc>
  </rcc>
  <rcc rId="8985" sId="2" numFmtId="4">
    <oc r="G386">
      <f>G387</f>
    </oc>
    <nc r="G386">
      <v>703816.29999999993</v>
    </nc>
  </rcc>
  <rcc rId="8986" sId="2" numFmtId="4">
    <oc r="H386">
      <f>H387</f>
    </oc>
    <nc r="H386">
      <v>567292.79999999993</v>
    </nc>
  </rcc>
  <rcc rId="8987" sId="2" numFmtId="4">
    <oc r="I386">
      <f>G386-H386</f>
    </oc>
    <nc r="I386">
      <v>136523.5</v>
    </nc>
  </rcc>
  <rcc rId="8988" sId="2" numFmtId="14">
    <oc r="J386">
      <f>IF(G386=0,"-",H386/G386)</f>
    </oc>
    <nc r="J386">
      <v>0.80602395824023965</v>
    </nc>
  </rcc>
  <rcc rId="8989" sId="2" numFmtId="4">
    <oc r="G387">
      <f>G388+G389</f>
    </oc>
    <nc r="G387">
      <v>703816.29999999993</v>
    </nc>
  </rcc>
  <rcc rId="8990" sId="2" numFmtId="4">
    <oc r="H387">
      <f>H388+H389</f>
    </oc>
    <nc r="H387">
      <v>567292.79999999993</v>
    </nc>
  </rcc>
  <rcc rId="8991" sId="2" numFmtId="4">
    <oc r="I387">
      <f>G387-H387</f>
    </oc>
    <nc r="I387">
      <v>136523.5</v>
    </nc>
  </rcc>
  <rcc rId="8992" sId="2" numFmtId="14">
    <oc r="J387">
      <f>IF(G387=0,"-",H387/G387)</f>
    </oc>
    <nc r="J387">
      <v>0.80602395824023965</v>
    </nc>
  </rcc>
  <rcc rId="8993" sId="2" numFmtId="4">
    <oc r="I388">
      <f>G388-H388</f>
    </oc>
    <nc r="I388">
      <v>131052.51000000001</v>
    </nc>
  </rcc>
  <rcc rId="8994" sId="2" numFmtId="14">
    <oc r="J388">
      <f>IF(G388=0,"-",H388/G388)</f>
    </oc>
    <nc r="J388">
      <v>0.8078227503033607</v>
    </nc>
  </rcc>
  <rcc rId="8995" sId="2" numFmtId="4">
    <oc r="I389">
      <f>G389-H389</f>
    </oc>
    <nc r="I389">
      <v>5470.989999999998</v>
    </nc>
  </rcc>
  <rcc rId="8996" sId="2" numFmtId="14">
    <oc r="J389">
      <f>IF(G389=0,"-",H389/G389)</f>
    </oc>
    <nc r="J389">
      <v>0.74996263828974319</v>
    </nc>
  </rcc>
  <rcc rId="8997" sId="2" numFmtId="4">
    <oc r="G390">
      <f>G391+G400+G404+G407</f>
    </oc>
    <nc r="G390">
      <v>327206</v>
    </nc>
  </rcc>
  <rcc rId="8998" sId="2" numFmtId="4">
    <oc r="H390">
      <f>H391+H400+H404+H407</f>
    </oc>
    <nc r="H390">
      <v>239282.40000000002</v>
    </nc>
  </rcc>
  <rcc rId="8999" sId="2" numFmtId="4">
    <oc r="I390">
      <f>G390-H390</f>
    </oc>
    <nc r="I390">
      <v>87923.599999999977</v>
    </nc>
  </rcc>
  <rcc rId="9000" sId="2" numFmtId="14">
    <oc r="J390">
      <f>IF(G390=0,"-",H390/G390)</f>
    </oc>
    <nc r="J390">
      <v>0.73128976852502714</v>
    </nc>
  </rcc>
  <rcc rId="9001" sId="2" numFmtId="4">
    <oc r="G391">
      <f>G392+G396</f>
    </oc>
    <nc r="G391">
      <v>220353.8</v>
    </nc>
  </rcc>
  <rcc rId="9002" sId="2" numFmtId="4">
    <oc r="H391">
      <f>H392+H396</f>
    </oc>
    <nc r="H391">
      <v>201127.40000000002</v>
    </nc>
  </rcc>
  <rcc rId="9003" sId="2" numFmtId="4">
    <oc r="I391">
      <f>G391-H391</f>
    </oc>
    <nc r="I391">
      <v>19226.399999999965</v>
    </nc>
  </rcc>
  <rcc rId="9004" sId="2" numFmtId="14">
    <oc r="J391">
      <f>IF(G391=0,"-",H391/G391)</f>
    </oc>
    <nc r="J391">
      <v>0.91274759046587817</v>
    </nc>
  </rcc>
  <rcc rId="9005" sId="2" numFmtId="4">
    <oc r="G392">
      <f>G393+G394+G395</f>
    </oc>
    <nc r="G392">
      <v>181830.8</v>
    </nc>
  </rcc>
  <rcc rId="9006" sId="2" numFmtId="4">
    <oc r="H392">
      <f>H393+H394+H395</f>
    </oc>
    <nc r="H392">
      <v>169376.40000000002</v>
    </nc>
  </rcc>
  <rcc rId="9007" sId="2" numFmtId="4">
    <oc r="I392">
      <f>G392-H392</f>
    </oc>
    <nc r="I392">
      <v>12454.399999999965</v>
    </nc>
  </rcc>
  <rcc rId="9008" sId="2" numFmtId="14">
    <oc r="J392">
      <f>IF(G392=0,"-",H392/G392)</f>
    </oc>
    <nc r="J392">
      <v>0.9315055535145863</v>
    </nc>
  </rcc>
  <rcc rId="9009" sId="2" numFmtId="4">
    <oc r="I393">
      <f>G393-H393</f>
    </oc>
    <nc r="I393">
      <v>8139.8999999999942</v>
    </nc>
  </rcc>
  <rcc rId="9010" sId="2" numFmtId="14">
    <oc r="J393">
      <f>IF(G393=0,"-",H393/G393)</f>
    </oc>
    <nc r="J393">
      <v>0.93989828360975047</v>
    </nc>
  </rcc>
  <rcc rId="9011" sId="2" numFmtId="4">
    <oc r="I394">
      <f>G394-H394</f>
    </oc>
    <nc r="I394">
      <v>218.40000000000055</v>
    </nc>
  </rcc>
  <rcc rId="9012" sId="2" numFmtId="14">
    <oc r="J394">
      <f>IF(G394=0,"-",H394/G394)</f>
    </oc>
    <nc r="J394">
      <v>0.95953007449134631</v>
    </nc>
  </rcc>
  <rcc rId="9013" sId="2" numFmtId="4">
    <oc r="I395">
      <f>G395-H395</f>
    </oc>
    <nc r="I395">
      <v>4096.1000000000058</v>
    </nc>
  </rcc>
  <rcc rId="9014" sId="2" numFmtId="14">
    <oc r="J395">
      <f>IF(G395=0,"-",H395/G395)</f>
    </oc>
    <nc r="J395">
      <v>0.90009219782042382</v>
    </nc>
  </rcc>
  <rcc rId="9015" sId="2" numFmtId="4">
    <oc r="G396">
      <f>G397+G398+G399</f>
    </oc>
    <nc r="G396">
      <v>38523</v>
    </nc>
  </rcc>
  <rcc rId="9016" sId="2" numFmtId="4">
    <oc r="H396">
      <f>H397+H398+H399</f>
    </oc>
    <nc r="H396">
      <v>31751</v>
    </nc>
  </rcc>
  <rcc rId="9017" sId="2" numFmtId="4">
    <oc r="I396">
      <f>G396-H396</f>
    </oc>
    <nc r="I396">
      <v>6772</v>
    </nc>
  </rcc>
  <rcc rId="9018" sId="2" numFmtId="14">
    <oc r="J396">
      <f>IF(G396=0,"-",H396/G396)</f>
    </oc>
    <nc r="J396">
      <v>0.82420891415518005</v>
    </nc>
  </rcc>
  <rcc rId="9019" sId="2" numFmtId="4">
    <oc r="I397">
      <f>G397-H397</f>
    </oc>
    <nc r="I397">
      <v>5372</v>
    </nc>
  </rcc>
  <rcc rId="9020" sId="2" numFmtId="14">
    <oc r="J397">
      <f>IF(G397=0,"-",H397/G397)</f>
    </oc>
    <nc r="J397">
      <v>0.81746082985324153</v>
    </nc>
  </rcc>
  <rcc rId="9021" sId="2" numFmtId="4">
    <oc r="I398">
      <f>G398-H398</f>
    </oc>
    <nc r="I398">
      <v>280.09999999999991</v>
    </nc>
  </rcc>
  <rcc rId="9022" sId="2" numFmtId="14">
    <oc r="J398">
      <f>IF(G398=0,"-",H398/G398)</f>
    </oc>
    <nc r="J398">
      <v>0.76582225566424222</v>
    </nc>
  </rcc>
  <rcc rId="9023" sId="2" numFmtId="4">
    <oc r="I399">
      <f>G399-H399</f>
    </oc>
    <nc r="I399">
      <v>1119.9000000000005</v>
    </nc>
  </rcc>
  <rcc rId="9024" sId="2" numFmtId="14">
    <oc r="J399">
      <f>IF(G399=0,"-",H399/G399)</f>
    </oc>
    <nc r="J399">
      <v>0.85819742706645052</v>
    </nc>
  </rcc>
  <rcc rId="9025" sId="2" numFmtId="4">
    <oc r="G400">
      <f>G401</f>
    </oc>
    <nc r="G400">
      <v>13219.3</v>
    </nc>
  </rcc>
  <rcc rId="9026" sId="2" numFmtId="4">
    <oc r="H400">
      <f>H401</f>
    </oc>
    <nc r="H400">
      <v>7646.9000000000005</v>
    </nc>
  </rcc>
  <rcc rId="9027" sId="2" numFmtId="4">
    <oc r="I400">
      <f>G400-H400</f>
    </oc>
    <nc r="I400">
      <v>5572.3999999999987</v>
    </nc>
  </rcc>
  <rcc rId="9028" sId="2" numFmtId="14">
    <oc r="J400">
      <f>IF(G400=0,"-",H400/G400)</f>
    </oc>
    <nc r="J400">
      <v>0.57846482037626812</v>
    </nc>
  </rcc>
  <rcc rId="9029" sId="2" numFmtId="4">
    <oc r="G401">
      <f>G402+G403</f>
    </oc>
    <nc r="G401">
      <v>13219.3</v>
    </nc>
  </rcc>
  <rcc rId="9030" sId="2" numFmtId="4">
    <oc r="H401">
      <f>H402+H403</f>
    </oc>
    <nc r="H401">
      <v>7646.9000000000005</v>
    </nc>
  </rcc>
  <rcc rId="9031" sId="2" numFmtId="4">
    <oc r="I401">
      <f>G401-H401</f>
    </oc>
    <nc r="I401">
      <v>5572.3999999999987</v>
    </nc>
  </rcc>
  <rcc rId="9032" sId="2" numFmtId="14">
    <oc r="J401">
      <f>IF(G401=0,"-",H401/G401)</f>
    </oc>
    <nc r="J401">
      <v>0.57846482037626812</v>
    </nc>
  </rcc>
  <rcc rId="9033" sId="2" numFmtId="4">
    <oc r="I402">
      <f>G402-H402</f>
    </oc>
    <nc r="I402">
      <v>5242.7999999999993</v>
    </nc>
  </rcc>
  <rcc rId="9034" sId="2" numFmtId="14">
    <oc r="J402">
      <f>IF(G402=0,"-",H402/G402)</f>
    </oc>
    <nc r="J402">
      <v>0.57129540288158054</v>
    </nc>
  </rcc>
  <rcc rId="9035" sId="2" numFmtId="4">
    <oc r="I403">
      <f>G403-H403</f>
    </oc>
    <nc r="I403">
      <v>329.6</v>
    </nc>
  </rcc>
  <rcc rId="9036" sId="2" numFmtId="14">
    <oc r="J403">
      <f>IF(G403=0,"-",H403/G403)</f>
    </oc>
    <nc r="J403">
      <v>0.66703707445196481</v>
    </nc>
  </rcc>
  <rcc rId="9037" sId="2" numFmtId="4">
    <oc r="G404">
      <f>G405</f>
    </oc>
    <nc r="G404">
      <v>520.9</v>
    </nc>
  </rcc>
  <rcc rId="9038" sId="2" numFmtId="4">
    <oc r="H404">
      <f>H405</f>
    </oc>
    <nc r="H404">
      <v>497.9</v>
    </nc>
  </rcc>
  <rcc rId="9039" sId="2" numFmtId="4">
    <oc r="I404">
      <f>G404-H404</f>
    </oc>
    <nc r="I404">
      <v>23</v>
    </nc>
  </rcc>
  <rcc rId="9040" sId="2" numFmtId="14">
    <oc r="J404">
      <f>IF(G404=0,"-",H404/G404)</f>
    </oc>
    <nc r="J404">
      <v>0.95584565175657521</v>
    </nc>
  </rcc>
  <rcc rId="9041" sId="2" numFmtId="4">
    <oc r="G405">
      <f>G406</f>
    </oc>
    <nc r="G405">
      <v>520.9</v>
    </nc>
  </rcc>
  <rcc rId="9042" sId="2" numFmtId="4">
    <oc r="H405">
      <f>H406</f>
    </oc>
    <nc r="H405">
      <v>497.9</v>
    </nc>
  </rcc>
  <rcc rId="9043" sId="2" numFmtId="4">
    <oc r="I405">
      <f>G405-H405</f>
    </oc>
    <nc r="I405">
      <v>23</v>
    </nc>
  </rcc>
  <rcc rId="9044" sId="2" numFmtId="14">
    <oc r="J405">
      <f>IF(G405=0,"-",H405/G405)</f>
    </oc>
    <nc r="J405">
      <v>0.95584565175657521</v>
    </nc>
  </rcc>
  <rcc rId="9045" sId="2" numFmtId="4">
    <oc r="I406">
      <f>G406-H406</f>
    </oc>
    <nc r="I406">
      <v>23</v>
    </nc>
  </rcc>
  <rcc rId="9046" sId="2" numFmtId="14">
    <oc r="J406">
      <f>IF(G406=0,"-",H406/G406)</f>
    </oc>
    <nc r="J406">
      <v>0.95584565175657521</v>
    </nc>
  </rcc>
  <rcc rId="9047" sId="2" numFmtId="4">
    <oc r="G407">
      <f>G408</f>
    </oc>
    <nc r="G407">
      <v>93112</v>
    </nc>
  </rcc>
  <rcc rId="9048" sId="2" numFmtId="4">
    <oc r="H407">
      <f>H408</f>
    </oc>
    <nc r="H407">
      <v>30010.2</v>
    </nc>
  </rcc>
  <rcc rId="9049" sId="2" numFmtId="4">
    <oc r="I407">
      <f>G407-H407</f>
    </oc>
    <nc r="I407">
      <v>63101.8</v>
    </nc>
  </rcc>
  <rcc rId="9050" sId="2" numFmtId="14">
    <oc r="J407">
      <f>IF(G407=0,"-",H407/G407)</f>
    </oc>
    <nc r="J407">
      <v>0.32230217372626513</v>
    </nc>
  </rcc>
  <rcc rId="9051" sId="2" numFmtId="4">
    <oc r="G408">
      <f>G409</f>
    </oc>
    <nc r="G408">
      <v>93112</v>
    </nc>
  </rcc>
  <rcc rId="9052" sId="2" numFmtId="4">
    <oc r="H408">
      <f>H409</f>
    </oc>
    <nc r="H408">
      <v>30010.2</v>
    </nc>
  </rcc>
  <rcc rId="9053" sId="2" numFmtId="4">
    <oc r="I408">
      <f>G408-H408</f>
    </oc>
    <nc r="I408">
      <v>63101.8</v>
    </nc>
  </rcc>
  <rcc rId="9054" sId="2" numFmtId="14">
    <oc r="J408">
      <f>IF(G408=0,"-",H408/G408)</f>
    </oc>
    <nc r="J408">
      <v>0.32230217372626513</v>
    </nc>
  </rcc>
  <rcc rId="9055" sId="2" numFmtId="4">
    <oc r="I409">
      <f>G409-H409</f>
    </oc>
    <nc r="I409">
      <v>63101.8</v>
    </nc>
  </rcc>
  <rcc rId="9056" sId="2" numFmtId="14">
    <oc r="J409">
      <f>IF(G409=0,"-",H409/G409)</f>
    </oc>
    <nc r="J409">
      <v>0.32230217372626513</v>
    </nc>
  </rcc>
  <rcc rId="9057" sId="2" numFmtId="4">
    <oc r="G410">
      <f>G411+G420+G440+G451</f>
    </oc>
    <nc r="G410">
      <v>1644374.0999999999</v>
    </nc>
  </rcc>
  <rcc rId="9058" sId="2" numFmtId="4">
    <oc r="H410">
      <f>H411+H420+H440+H451</f>
    </oc>
    <nc r="H410">
      <v>1108403</v>
    </nc>
  </rcc>
  <rcc rId="9059" sId="2" numFmtId="4">
    <oc r="I410">
      <f>G410-H410</f>
    </oc>
    <nc r="I410">
      <v>535971.09999999986</v>
    </nc>
  </rcc>
  <rcc rId="9060" sId="2" numFmtId="14">
    <oc r="J410">
      <f>IF(G410=0,"-",H410/G410)</f>
    </oc>
    <nc r="J410">
      <v>0.6740576855351833</v>
    </nc>
  </rcc>
  <rcc rId="9061" sId="2" numFmtId="4">
    <oc r="G411">
      <f>G412+G415</f>
    </oc>
    <nc r="G411">
      <v>52409</v>
    </nc>
  </rcc>
  <rcc rId="9062" sId="2" numFmtId="4">
    <oc r="H411">
      <f>H412+H415</f>
    </oc>
    <nc r="H411">
      <v>38492</v>
    </nc>
  </rcc>
  <rcc rId="9063" sId="2" numFmtId="4">
    <oc r="I411">
      <f>G411-H411</f>
    </oc>
    <nc r="I411">
      <v>13917</v>
    </nc>
  </rcc>
  <rcc rId="9064" sId="2" numFmtId="14">
    <oc r="J411">
      <f>IF(G411=0,"-",H411/G411)</f>
    </oc>
    <nc r="J411">
      <v>0.73445400599133737</v>
    </nc>
  </rcc>
  <rcc rId="9065" sId="2" numFmtId="4">
    <oc r="G412">
      <f>G413</f>
    </oc>
    <nc r="G412">
      <v>339.6</v>
    </nc>
  </rcc>
  <rcc rId="9066" sId="2" numFmtId="4">
    <oc r="H412">
      <f>H413</f>
    </oc>
    <nc r="H412">
      <v>219.6</v>
    </nc>
  </rcc>
  <rcc rId="9067" sId="2" numFmtId="4">
    <oc r="I412">
      <f>G412-H412</f>
    </oc>
    <nc r="I412">
      <v>120.00000000000003</v>
    </nc>
  </rcc>
  <rcc rId="9068" sId="2" numFmtId="14">
    <oc r="J412">
      <f>IF(G412=0,"-",H412/G412)</f>
    </oc>
    <nc r="J412">
      <v>0.64664310954063597</v>
    </nc>
  </rcc>
  <rcc rId="9069" sId="2" numFmtId="4">
    <oc r="G413">
      <f>G414</f>
    </oc>
    <nc r="G413">
      <v>339.6</v>
    </nc>
  </rcc>
  <rcc rId="9070" sId="2" numFmtId="4">
    <oc r="H413">
      <f>H414</f>
    </oc>
    <nc r="H413">
      <v>219.6</v>
    </nc>
  </rcc>
  <rcc rId="9071" sId="2" numFmtId="4">
    <oc r="I413">
      <f>G413-H413</f>
    </oc>
    <nc r="I413">
      <v>120.00000000000003</v>
    </nc>
  </rcc>
  <rcc rId="9072" sId="2" numFmtId="14">
    <oc r="J413">
      <f>IF(G413=0,"-",H413/G413)</f>
    </oc>
    <nc r="J413">
      <v>0.64664310954063597</v>
    </nc>
  </rcc>
  <rcc rId="9073" sId="2" numFmtId="4">
    <oc r="I414">
      <f>G414-H414</f>
    </oc>
    <nc r="I414">
      <v>120.00000000000003</v>
    </nc>
  </rcc>
  <rcc rId="9074" sId="2" numFmtId="14">
    <oc r="J414">
      <f>IF(G414=0,"-",H414/G414)</f>
    </oc>
    <nc r="J414">
      <v>0.64664310954063597</v>
    </nc>
  </rcc>
  <rcc rId="9075" sId="2" numFmtId="4">
    <oc r="G415">
      <f>G418+G416</f>
    </oc>
    <nc r="G415">
      <v>52069.4</v>
    </nc>
  </rcc>
  <rcc rId="9076" sId="2" numFmtId="4">
    <oc r="H415">
      <f>H418+H416</f>
    </oc>
    <nc r="H415">
      <v>38272.400000000001</v>
    </nc>
  </rcc>
  <rcc rId="9077" sId="2" numFmtId="4">
    <oc r="I415">
      <f>G415-H415</f>
    </oc>
    <nc r="I415">
      <v>13797</v>
    </nc>
  </rcc>
  <rcc rId="9078" sId="2" numFmtId="14">
    <oc r="J415">
      <f>IF(G415=0,"-",H415/G415)</f>
    </oc>
    <nc r="J415">
      <v>0.73502671434662203</v>
    </nc>
  </rcc>
  <rcc rId="9079" sId="2" numFmtId="4">
    <oc r="G416">
      <f>G417</f>
    </oc>
    <nc r="G416">
      <v>51309.4</v>
    </nc>
  </rcc>
  <rcc rId="9080" sId="2" numFmtId="4">
    <oc r="H416">
      <f>H417</f>
    </oc>
    <nc r="H416">
      <v>37652.400000000001</v>
    </nc>
  </rcc>
  <rcc rId="9081" sId="2" numFmtId="4">
    <oc r="I416">
      <f>G416-H416</f>
    </oc>
    <nc r="I416">
      <v>13657</v>
    </nc>
  </rcc>
  <rcc rId="9082" sId="2" numFmtId="14">
    <oc r="J416">
      <f>IF(G416=0,"-",H416/G416)</f>
    </oc>
    <nc r="J416">
      <v>0.73383044822196319</v>
    </nc>
  </rcc>
  <rcc rId="9083" sId="2" numFmtId="4">
    <oc r="I417">
      <f>G417-H417</f>
    </oc>
    <nc r="I417">
      <v>13657</v>
    </nc>
  </rcc>
  <rcc rId="9084" sId="2" numFmtId="14">
    <oc r="J417">
      <f>IF(G417=0,"-",H417/G417)</f>
    </oc>
    <nc r="J417">
      <v>0.73383044822196319</v>
    </nc>
  </rcc>
  <rcc rId="9085" sId="2" numFmtId="4">
    <oc r="G418">
      <f>G419</f>
    </oc>
    <nc r="G418">
      <v>760</v>
    </nc>
  </rcc>
  <rcc rId="9086" sId="2" numFmtId="4">
    <oc r="H418">
      <f>H419</f>
    </oc>
    <nc r="H418">
      <v>620</v>
    </nc>
  </rcc>
  <rcc rId="9087" sId="2" numFmtId="4">
    <oc r="I418">
      <f>G418-H418</f>
    </oc>
    <nc r="I418">
      <v>140</v>
    </nc>
  </rcc>
  <rcc rId="9088" sId="2" numFmtId="14">
    <oc r="J418">
      <f>IF(G418=0,"-",H418/G418)</f>
    </oc>
    <nc r="J418">
      <v>0.81578947368421051</v>
    </nc>
  </rcc>
  <rcc rId="9089" sId="2" numFmtId="4">
    <oc r="I419">
      <f>G419-H419</f>
    </oc>
    <nc r="I419">
      <v>140</v>
    </nc>
  </rcc>
  <rcc rId="9090" sId="2" numFmtId="14">
    <oc r="J419">
      <f>IF(G419=0,"-",H419/G419)</f>
    </oc>
    <nc r="J419">
      <v>0.81578947368421051</v>
    </nc>
  </rcc>
  <rcc rId="9091" sId="2" numFmtId="4">
    <oc r="G420">
      <f>G421+G424+G432+G437</f>
    </oc>
    <nc r="G420">
      <v>1298310.7</v>
    </nc>
  </rcc>
  <rcc rId="9092" sId="2" numFmtId="4">
    <oc r="H420">
      <f>H421+H424+H432+H437</f>
    </oc>
    <nc r="H420">
      <v>923092</v>
    </nc>
  </rcc>
  <rcc rId="9093" sId="2" numFmtId="4">
    <oc r="I420">
      <f>G420-H420</f>
    </oc>
    <nc r="I420">
      <v>375218.69999999995</v>
    </nc>
  </rcc>
  <rcc rId="9094" sId="2" numFmtId="14">
    <oc r="J420">
      <f>IF(G420=0,"-",H420/G420)</f>
    </oc>
    <nc r="J420">
      <v>0.71099467947079231</v>
    </nc>
  </rcc>
  <rcc rId="9095" sId="2" numFmtId="4">
    <oc r="G421">
      <f>G422</f>
    </oc>
    <nc r="G421">
      <v>8361.4</v>
    </nc>
  </rcc>
  <rcc rId="9096" sId="2" numFmtId="4">
    <oc r="H421">
      <f>H422</f>
    </oc>
    <nc r="H421">
      <v>3651.8</v>
    </nc>
  </rcc>
  <rcc rId="9097" sId="2" numFmtId="4">
    <oc r="I421">
      <f>G421-H421</f>
    </oc>
    <nc r="I421">
      <v>4709.5999999999995</v>
    </nc>
  </rcc>
  <rcc rId="9098" sId="2" numFmtId="14">
    <oc r="J421">
      <f>IF(G421=0,"-",H421/G421)</f>
    </oc>
    <nc r="J421">
      <v>0.43674504269619924</v>
    </nc>
  </rcc>
  <rcc rId="9099" sId="2" numFmtId="4">
    <oc r="G422">
      <f>G423</f>
    </oc>
    <nc r="G422">
      <v>8361.4</v>
    </nc>
  </rcc>
  <rcc rId="9100" sId="2" numFmtId="4">
    <oc r="H422">
      <f>H423</f>
    </oc>
    <nc r="H422">
      <v>3651.8</v>
    </nc>
  </rcc>
  <rcc rId="9101" sId="2" numFmtId="4">
    <oc r="I422">
      <f>G422-H422</f>
    </oc>
    <nc r="I422">
      <v>4709.5999999999995</v>
    </nc>
  </rcc>
  <rcc rId="9102" sId="2" numFmtId="14">
    <oc r="J422">
      <f>IF(G422=0,"-",H422/G422)</f>
    </oc>
    <nc r="J422">
      <v>0.43674504269619924</v>
    </nc>
  </rcc>
  <rcc rId="9103" sId="2" numFmtId="4">
    <oc r="I423">
      <f>G423-H423</f>
    </oc>
    <nc r="I423">
      <v>4709.5999999999995</v>
    </nc>
  </rcc>
  <rcc rId="9104" sId="2" numFmtId="14">
    <oc r="J423">
      <f>IF(G423=0,"-",H423/G423)</f>
    </oc>
    <nc r="J423">
      <v>0.43674504269619924</v>
    </nc>
  </rcc>
  <rcc rId="9105" sId="2" numFmtId="4">
    <oc r="G424">
      <f>G425+G427+G431</f>
    </oc>
    <nc r="G424">
      <v>715406.5</v>
    </nc>
  </rcc>
  <rcc rId="9106" sId="2" numFmtId="4">
    <oc r="H424">
      <f>H425+H427+H431</f>
    </oc>
    <nc r="H424">
      <v>562707</v>
    </nc>
  </rcc>
  <rcc rId="9107" sId="2" numFmtId="4">
    <oc r="I424">
      <f>G424-H424</f>
    </oc>
    <nc r="I424">
      <v>152699.5</v>
    </nc>
  </rcc>
  <rcc rId="9108" sId="2" numFmtId="14">
    <oc r="J424">
      <f>IF(G424=0,"-",H424/G424)</f>
    </oc>
    <nc r="J424">
      <v>0.78655561558358777</v>
    </nc>
  </rcc>
  <rcc rId="9109" sId="2" numFmtId="4">
    <oc r="G425">
      <f>G426</f>
    </oc>
    <nc r="G425">
      <v>3722.5</v>
    </nc>
  </rcc>
  <rcc rId="9110" sId="2" numFmtId="4">
    <oc r="H425">
      <f>H426</f>
    </oc>
    <nc r="H425">
      <v>3076.8</v>
    </nc>
  </rcc>
  <rcc rId="9111" sId="2" numFmtId="4">
    <oc r="I425">
      <f>G425-H425</f>
    </oc>
    <nc r="I425">
      <v>645.69999999999982</v>
    </nc>
  </rcc>
  <rcc rId="9112" sId="2" numFmtId="14">
    <oc r="J425">
      <f>IF(G425=0,"-",H425/G425)</f>
    </oc>
    <nc r="J425">
      <v>0.82654130288784422</v>
    </nc>
  </rcc>
  <rcc rId="9113" sId="2" numFmtId="4">
    <oc r="I426">
      <f>G426-H426</f>
    </oc>
    <nc r="I426">
      <v>645.69999999999982</v>
    </nc>
  </rcc>
  <rcc rId="9114" sId="2" numFmtId="14">
    <oc r="J426">
      <f>IF(G426=0,"-",H426/G426)</f>
    </oc>
    <nc r="J426">
      <v>0.82654130288784422</v>
    </nc>
  </rcc>
  <rcc rId="9115" sId="2" numFmtId="4">
    <oc r="G427">
      <f>G428+G429+G430</f>
    </oc>
    <nc r="G427">
      <v>710760.8</v>
    </nc>
  </rcc>
  <rcc rId="9116" sId="2" numFmtId="4">
    <oc r="H427">
      <f>H428+H429+H430</f>
    </oc>
    <nc r="H427">
      <v>558892.29999999993</v>
    </nc>
  </rcc>
  <rcc rId="9117" sId="2" numFmtId="4">
    <oc r="I427">
      <f>G427-H427</f>
    </oc>
    <nc r="I427">
      <v>151868.50000000012</v>
    </nc>
  </rcc>
  <rcc rId="9118" sId="2" numFmtId="14">
    <oc r="J427">
      <f>IF(G427=0,"-",H427/G427)</f>
    </oc>
    <nc r="J427">
      <v>0.78632966252500125</v>
    </nc>
  </rcc>
  <rcc rId="9119" sId="2" numFmtId="4">
    <oc r="I428">
      <f>G428-H428</f>
    </oc>
    <nc r="I428">
      <v>125964.09999999998</v>
    </nc>
  </rcc>
  <rcc rId="9120" sId="2" numFmtId="14">
    <oc r="J428">
      <f>IF(G428=0,"-",H428/G428)</f>
    </oc>
    <nc r="J428">
      <v>0.76852395825848796</v>
    </nc>
  </rcc>
  <rcc rId="9121" sId="2" numFmtId="4">
    <oc r="I429">
      <f>G429-H429</f>
    </oc>
    <nc r="I429">
      <v>0</v>
    </nc>
  </rcc>
  <rcc rId="9122" sId="2" numFmtId="14">
    <oc r="J429">
      <f>IF(G429=0,"-",H429/G429)</f>
    </oc>
    <nc r="J429">
      <v>1</v>
    </nc>
  </rcc>
  <rcc rId="9123" sId="2" numFmtId="4">
    <oc r="I430">
      <f>G430-H430</f>
    </oc>
    <nc r="I430">
      <v>25904.399999999994</v>
    </nc>
  </rcc>
  <rcc rId="9124" sId="2" numFmtId="14">
    <oc r="J430">
      <f>IF(G430=0,"-",H430/G430)</f>
    </oc>
    <nc r="J430">
      <v>0.80588801266084586</v>
    </nc>
  </rcc>
  <rcc rId="9125" sId="2" numFmtId="4">
    <oc r="I431">
      <f>G431-H431</f>
    </oc>
    <nc r="I431">
      <v>185.30000000000007</v>
    </nc>
  </rcc>
  <rcc rId="9126" sId="2" numFmtId="14">
    <oc r="J431">
      <f>IF(G431=0,"-",H431/G431)</f>
    </oc>
    <nc r="J431">
      <v>0.79928509532062386</v>
    </nc>
  </rcc>
  <rcc rId="9127" sId="2" numFmtId="4">
    <oc r="G432">
      <f>G433+G435</f>
    </oc>
    <nc r="G432">
      <v>568026</v>
    </nc>
  </rcc>
  <rcc rId="9128" sId="2" numFmtId="4">
    <oc r="H432">
      <f>H433+H435</f>
    </oc>
    <nc r="H432">
      <v>352947.69999999995</v>
    </nc>
  </rcc>
  <rcc rId="9129" sId="2" numFmtId="4">
    <oc r="I432">
      <f>G432-H432</f>
    </oc>
    <nc r="I432">
      <v>215078.30000000005</v>
    </nc>
  </rcc>
  <rcc rId="9130" sId="2" numFmtId="14">
    <oc r="J432">
      <f>IF(G432=0,"-",H432/G432)</f>
    </oc>
    <nc r="J432">
      <v>0.62135835331481293</v>
    </nc>
  </rcc>
  <rcc rId="9131" sId="2" numFmtId="4">
    <oc r="G433">
      <f>G434</f>
    </oc>
    <nc r="G433">
      <v>543210.9</v>
    </nc>
  </rcc>
  <rcc rId="9132" sId="2" numFmtId="4">
    <oc r="H433">
      <f>H434</f>
    </oc>
    <nc r="H433">
      <v>336971.6</v>
    </nc>
  </rcc>
  <rcc rId="9133" sId="2" numFmtId="4">
    <oc r="I433">
      <f>G433-H433</f>
    </oc>
    <nc r="I433">
      <v>206239.30000000005</v>
    </nc>
  </rcc>
  <rcc rId="9134" sId="2" numFmtId="14">
    <oc r="J433">
      <f>IF(G433=0,"-",H433/G433)</f>
    </oc>
    <nc r="J433">
      <v>0.6203329130545796</v>
    </nc>
  </rcc>
  <rcc rId="9135" sId="2" numFmtId="4">
    <oc r="I434">
      <f>G434-H434</f>
    </oc>
    <nc r="I434">
      <v>206239.30000000005</v>
    </nc>
  </rcc>
  <rcc rId="9136" sId="2" numFmtId="14">
    <oc r="J434">
      <f>IF(G434=0,"-",H434/G434)</f>
    </oc>
    <nc r="J434">
      <v>0.6203329130545796</v>
    </nc>
  </rcc>
  <rcc rId="9137" sId="2" numFmtId="4">
    <oc r="G435">
      <f>G436</f>
    </oc>
    <nc r="G435">
      <v>24815.1</v>
    </nc>
  </rcc>
  <rcc rId="9138" sId="2" numFmtId="4">
    <oc r="H435">
      <f>H436</f>
    </oc>
    <nc r="H435">
      <v>15976.1</v>
    </nc>
  </rcc>
  <rcc rId="9139" sId="2" numFmtId="4">
    <oc r="I435">
      <f>G435-H435</f>
    </oc>
    <nc r="I435">
      <v>8838.9999999999982</v>
    </nc>
  </rcc>
  <rcc rId="9140" sId="2" numFmtId="14">
    <oc r="J435">
      <f>IF(G435=0,"-",H435/G435)</f>
    </oc>
    <nc r="J435">
      <v>0.6438055861149059</v>
    </nc>
  </rcc>
  <rcc rId="9141" sId="2" numFmtId="4">
    <oc r="I436">
      <f>G436-H436</f>
    </oc>
    <nc r="I436">
      <v>8838.9999999999982</v>
    </nc>
  </rcc>
  <rcc rId="9142" sId="2" numFmtId="14">
    <oc r="J436">
      <f>IF(G436=0,"-",H436/G436)</f>
    </oc>
    <nc r="J436">
      <v>0.6438055861149059</v>
    </nc>
  </rcc>
  <rcc rId="9143" sId="2" numFmtId="4">
    <oc r="G437">
      <f>G438</f>
    </oc>
    <nc r="G437">
      <v>6516.8</v>
    </nc>
  </rcc>
  <rcc rId="9144" sId="2" numFmtId="4">
    <oc r="H437">
      <f>H438</f>
    </oc>
    <nc r="H437">
      <v>3785.5</v>
    </nc>
  </rcc>
  <rcc rId="9145" sId="2" numFmtId="4">
    <oc r="I437">
      <f>G437-H437</f>
    </oc>
    <nc r="I437">
      <v>2731.3</v>
    </nc>
  </rcc>
  <rcc rId="9146" sId="2" numFmtId="14">
    <oc r="J437">
      <f>IF(G437=0,"-",H437/G437)</f>
    </oc>
    <nc r="J437">
      <v>0.58088325558556342</v>
    </nc>
  </rcc>
  <rcc rId="9147" sId="2" numFmtId="4">
    <oc r="G438">
      <f>G439</f>
    </oc>
    <nc r="G438">
      <v>6516.8</v>
    </nc>
  </rcc>
  <rcc rId="9148" sId="2" numFmtId="4">
    <oc r="H438">
      <f>H439</f>
    </oc>
    <nc r="H438">
      <v>3785.5</v>
    </nc>
  </rcc>
  <rcc rId="9149" sId="2" numFmtId="4">
    <oc r="I438">
      <f>G438-H438</f>
    </oc>
    <nc r="I438">
      <v>2731.3</v>
    </nc>
  </rcc>
  <rcc rId="9150" sId="2" numFmtId="14">
    <oc r="J438">
      <f>IF(G438=0,"-",H438/G438)</f>
    </oc>
    <nc r="J438">
      <v>0.58088325558556342</v>
    </nc>
  </rcc>
  <rcc rId="9151" sId="2" numFmtId="4">
    <oc r="I439">
      <f>G439-H439</f>
    </oc>
    <nc r="I439">
      <v>2731.3</v>
    </nc>
  </rcc>
  <rcc rId="9152" sId="2" numFmtId="14">
    <oc r="J439">
      <f>IF(G439=0,"-",H439/G439)</f>
    </oc>
    <nc r="J439">
      <v>0.58088325558556342</v>
    </nc>
  </rcc>
  <rcc rId="9153" sId="2" numFmtId="4">
    <oc r="G440">
      <f>G441+G445+G448</f>
    </oc>
    <nc r="G440">
      <v>49638</v>
    </nc>
  </rcc>
  <rcc rId="9154" sId="2" numFmtId="4">
    <oc r="H440">
      <f>H441+H445+H448</f>
    </oc>
    <nc r="H440">
      <v>1503.5</v>
    </nc>
  </rcc>
  <rcc rId="9155" sId="2" numFmtId="4">
    <oc r="I440">
      <f>G440-H440</f>
    </oc>
    <nc r="I440">
      <v>48134.5</v>
    </nc>
  </rcc>
  <rcc rId="9156" sId="2" numFmtId="14">
    <oc r="J440">
      <f>IF(G440=0,"-",H440/G440)</f>
    </oc>
    <nc r="J440">
      <v>3.0289294492122969E-2</v>
    </nc>
  </rcc>
  <rcc rId="9157" sId="2" numFmtId="4">
    <oc r="G441">
      <f>G442</f>
    </oc>
    <nc r="G441">
      <v>53.8</v>
    </nc>
  </rcc>
  <rcc rId="9158" sId="2" numFmtId="4">
    <oc r="H441">
      <f>H442</f>
    </oc>
    <nc r="H441">
      <v>45.3</v>
    </nc>
  </rcc>
  <rcc rId="9159" sId="2" numFmtId="4">
    <oc r="I441">
      <f>G441-H441</f>
    </oc>
    <nc r="I441">
      <v>8.5</v>
    </nc>
  </rcc>
  <rcc rId="9160" sId="2" numFmtId="14">
    <oc r="J441">
      <f>IF(G441=0,"-",H441/G441)</f>
    </oc>
    <nc r="J441">
      <v>0.84200743494423791</v>
    </nc>
  </rcc>
  <rcc rId="9161" sId="2" numFmtId="4">
    <oc r="G442">
      <f>G443+G444</f>
    </oc>
    <nc r="G442">
      <v>53.8</v>
    </nc>
  </rcc>
  <rcc rId="9162" sId="2" numFmtId="4">
    <oc r="H442">
      <f>H443+H444</f>
    </oc>
    <nc r="H442">
      <v>45.3</v>
    </nc>
  </rcc>
  <rcc rId="9163" sId="2" numFmtId="4">
    <oc r="I442">
      <f>G442-H442</f>
    </oc>
    <nc r="I442">
      <v>8.5</v>
    </nc>
  </rcc>
  <rcc rId="9164" sId="2" numFmtId="14">
    <oc r="J442">
      <f>IF(G442=0,"-",H442/G442)</f>
    </oc>
    <nc r="J442">
      <v>0.84200743494423791</v>
    </nc>
  </rcc>
  <rcc rId="9165" sId="2" numFmtId="4">
    <oc r="I443">
      <f>G443-H443</f>
    </oc>
    <nc r="I443">
      <v>6.5</v>
    </nc>
  </rcc>
  <rcc rId="9166" sId="2" numFmtId="14">
    <oc r="J443">
      <f>IF(G443=0,"-",H443/G443)</f>
    </oc>
    <nc r="J443">
      <v>0.84261501210653755</v>
    </nc>
  </rcc>
  <rcc rId="9167" sId="2" numFmtId="4">
    <oc r="I444">
      <f>G444-H444</f>
    </oc>
    <nc r="I444">
      <v>2</v>
    </nc>
  </rcc>
  <rcc rId="9168" sId="2" numFmtId="14">
    <oc r="J444">
      <f>IF(G444=0,"-",H444/G444)</f>
    </oc>
    <nc r="J444">
      <v>0.84</v>
    </nc>
  </rcc>
  <rcc rId="9169" sId="2" numFmtId="4">
    <oc r="G445">
      <f>G446</f>
    </oc>
    <nc r="G445">
      <v>44204.5</v>
    </nc>
  </rcc>
  <rcc rId="9170" sId="2" numFmtId="4">
    <oc r="H445">
      <f>H446</f>
    </oc>
    <nc r="H445">
      <v>15.9</v>
    </nc>
  </rcc>
  <rcc rId="9171" sId="2" numFmtId="4">
    <oc r="I445">
      <f>G445-H445</f>
    </oc>
    <nc r="I445">
      <v>44188.6</v>
    </nc>
  </rcc>
  <rcc rId="9172" sId="2" numFmtId="14">
    <oc r="J445">
      <f>IF(G445=0,"-",H445/G445)</f>
    </oc>
    <nc r="J445">
      <v>3.5969188657263403E-4</v>
    </nc>
  </rcc>
  <rcc rId="9173" sId="2" numFmtId="4">
    <oc r="G446">
      <f>G447</f>
    </oc>
    <nc r="G446">
      <v>44204.5</v>
    </nc>
  </rcc>
  <rcc rId="9174" sId="2" numFmtId="4">
    <oc r="H446">
      <f>H447</f>
    </oc>
    <nc r="H446">
      <v>15.9</v>
    </nc>
  </rcc>
  <rcc rId="9175" sId="2" numFmtId="4">
    <oc r="I446">
      <f>G446-H446</f>
    </oc>
    <nc r="I446">
      <v>44188.6</v>
    </nc>
  </rcc>
  <rcc rId="9176" sId="2" numFmtId="14">
    <oc r="J446">
      <f>IF(G446=0,"-",H446/G446)</f>
    </oc>
    <nc r="J446">
      <v>3.5969188657263403E-4</v>
    </nc>
  </rcc>
  <rcc rId="9177" sId="2" numFmtId="4">
    <oc r="I447">
      <f>G447-H447</f>
    </oc>
    <nc r="I447">
      <v>44188.6</v>
    </nc>
  </rcc>
  <rcc rId="9178" sId="2" numFmtId="14">
    <oc r="J447">
      <f>IF(G447=0,"-",H447/G447)</f>
    </oc>
    <nc r="J447">
      <v>3.5969188657263403E-4</v>
    </nc>
  </rcc>
  <rcc rId="9179" sId="2" numFmtId="4">
    <oc r="G448">
      <f>G449</f>
    </oc>
    <nc r="G448">
      <v>5379.7</v>
    </nc>
  </rcc>
  <rcc rId="9180" sId="2" numFmtId="4">
    <oc r="H448">
      <f>H449</f>
    </oc>
    <nc r="H448">
      <v>1442.3</v>
    </nc>
  </rcc>
  <rcc rId="9181" sId="2" numFmtId="4">
    <oc r="I448">
      <f>G448-H448</f>
    </oc>
    <nc r="I448">
      <v>3937.3999999999996</v>
    </nc>
  </rcc>
  <rcc rId="9182" sId="2" numFmtId="14">
    <oc r="J448">
      <f>IF(G448=0,"-",H448/G448)</f>
    </oc>
    <nc r="J448">
      <v>0.26810045169805008</v>
    </nc>
  </rcc>
  <rcc rId="9183" sId="2" numFmtId="4">
    <oc r="G449">
      <f>G450</f>
    </oc>
    <nc r="G449">
      <v>5379.7</v>
    </nc>
  </rcc>
  <rcc rId="9184" sId="2" numFmtId="4">
    <oc r="H449">
      <f>H450</f>
    </oc>
    <nc r="H449">
      <v>1442.3</v>
    </nc>
  </rcc>
  <rcc rId="9185" sId="2" numFmtId="4">
    <oc r="I449">
      <f>G449-H449</f>
    </oc>
    <nc r="I449">
      <v>3937.3999999999996</v>
    </nc>
  </rcc>
  <rcc rId="9186" sId="2" numFmtId="14">
    <oc r="J449">
      <f>IF(G449=0,"-",H449/G449)</f>
    </oc>
    <nc r="J449">
      <v>0.26810045169805008</v>
    </nc>
  </rcc>
  <rcc rId="9187" sId="2" numFmtId="4">
    <oc r="I450">
      <f>G450-H450</f>
    </oc>
    <nc r="I450">
      <v>3937.3999999999996</v>
    </nc>
  </rcc>
  <rcc rId="9188" sId="2" numFmtId="14">
    <oc r="J450">
      <f>IF(G450=0,"-",H450/G450)</f>
    </oc>
    <nc r="J450">
      <v>0.26810045169805008</v>
    </nc>
  </rcc>
  <rcc rId="9189" sId="2" numFmtId="4">
    <oc r="G451">
      <f>G452+G457+G461+G463</f>
    </oc>
    <nc r="G451">
      <v>244016.4</v>
    </nc>
  </rcc>
  <rcc rId="9190" sId="2" numFmtId="4">
    <oc r="H451">
      <f>H452+H457+H461+H463</f>
    </oc>
    <nc r="H451">
      <v>145315.5</v>
    </nc>
  </rcc>
  <rcc rId="9191" sId="2" numFmtId="4">
    <oc r="I451">
      <f>G451-H451</f>
    </oc>
    <nc r="I451">
      <v>98700.9</v>
    </nc>
  </rcc>
  <rcc rId="9192" sId="2" numFmtId="14">
    <oc r="J451">
      <f>IF(G451=0,"-",H451/G451)</f>
    </oc>
    <nc r="J451">
      <v>0.59551530143055964</v>
    </nc>
  </rcc>
  <rcc rId="9193" sId="2" numFmtId="4">
    <oc r="G452">
      <f>G453</f>
    </oc>
    <nc r="G452">
      <v>46886.999999999993</v>
    </nc>
  </rcc>
  <rcc rId="9194" sId="2" numFmtId="4">
    <oc r="H452">
      <f>H453</f>
    </oc>
    <nc r="H452">
      <v>35114.9</v>
    </nc>
  </rcc>
  <rcc rId="9195" sId="2" numFmtId="4">
    <oc r="I452">
      <f>G452-H452</f>
    </oc>
    <nc r="I452">
      <v>11772.099999999991</v>
    </nc>
  </rcc>
  <rcc rId="9196" sId="2" numFmtId="14">
    <oc r="J452">
      <f>IF(G452=0,"-",H452/G452)</f>
    </oc>
    <nc r="J452">
      <v>0.74892614157442372</v>
    </nc>
  </rcc>
  <rcc rId="9197" sId="2" numFmtId="4">
    <oc r="G453">
      <f>G454+G456+G455</f>
    </oc>
    <nc r="G453">
      <v>46886.999999999993</v>
    </nc>
  </rcc>
  <rcc rId="9198" sId="2" numFmtId="4">
    <oc r="H453">
      <f>H454+H456+H455</f>
    </oc>
    <nc r="H453">
      <v>35114.9</v>
    </nc>
  </rcc>
  <rcc rId="9199" sId="2" numFmtId="4">
    <oc r="I453">
      <f>G453-H453</f>
    </oc>
    <nc r="I453">
      <v>11772.099999999991</v>
    </nc>
  </rcc>
  <rcc rId="9200" sId="2" numFmtId="14">
    <oc r="J453">
      <f>IF(G453=0,"-",H453/G453)</f>
    </oc>
    <nc r="J453">
      <v>0.74892614157442372</v>
    </nc>
  </rcc>
  <rcc rId="9201" sId="2" numFmtId="4">
    <oc r="I454">
      <f>G454-H454</f>
    </oc>
    <nc r="I454">
      <v>8982.5999999999985</v>
    </nc>
  </rcc>
  <rcc rId="9202" sId="2" numFmtId="14">
    <oc r="J454">
      <f>IF(G454=0,"-",H454/G454)</f>
    </oc>
    <nc r="J454">
      <v>0.74766347264008637</v>
    </nc>
  </rcc>
  <rcc rId="9203" sId="2" numFmtId="4">
    <oc r="I455">
      <f>G455-H455</f>
    </oc>
    <nc r="I455">
      <v>56.900000000000091</v>
    </nc>
  </rcc>
  <rcc rId="9204" sId="2" numFmtId="14">
    <oc r="J455">
      <f>IF(G455=0,"-",H455/G455)</f>
    </oc>
    <nc r="J455">
      <v>0.95463243501833828</v>
    </nc>
  </rcc>
  <rcc rId="9205" sId="2" numFmtId="4">
    <oc r="I456">
      <f>G456-H456</f>
    </oc>
    <nc r="I456">
      <v>2732.6000000000004</v>
    </nc>
  </rcc>
  <rcc rId="9206" sId="2" numFmtId="14">
    <oc r="J456">
      <f>IF(G456=0,"-",H456/G456)</f>
    </oc>
    <nc r="J456">
      <v>0.72769578778487509</v>
    </nc>
  </rcc>
  <rcc rId="9207" sId="2" numFmtId="4">
    <oc r="G457">
      <f>G458</f>
    </oc>
    <nc r="G457">
      <v>44031.7</v>
    </nc>
  </rcc>
  <rcc rId="9208" sId="2" numFmtId="4">
    <oc r="H457">
      <f>H458</f>
    </oc>
    <nc r="H457">
      <v>18444.899999999998</v>
    </nc>
  </rcc>
  <rcc rId="9209" sId="2" numFmtId="4">
    <oc r="I457">
      <f>G457-H457</f>
    </oc>
    <nc r="I457">
      <v>25586.799999999999</v>
    </nc>
  </rcc>
  <rcc rId="9210" sId="2" numFmtId="14">
    <oc r="J457">
      <f>IF(G457=0,"-",H457/G457)</f>
    </oc>
    <nc r="J457">
      <v>0.4189004739767031</v>
    </nc>
  </rcc>
  <rcc rId="9211" sId="2" numFmtId="4">
    <oc r="G458">
      <f>G459+G460</f>
    </oc>
    <nc r="G458">
      <v>44031.7</v>
    </nc>
  </rcc>
  <rcc rId="9212" sId="2" numFmtId="4">
    <oc r="H458">
      <f>H459+H460</f>
    </oc>
    <nc r="H458">
      <v>18444.899999999998</v>
    </nc>
  </rcc>
  <rcc rId="9213" sId="2" numFmtId="4">
    <oc r="I458">
      <f>G458-H458</f>
    </oc>
    <nc r="I458">
      <v>25586.799999999999</v>
    </nc>
  </rcc>
  <rcc rId="9214" sId="2" numFmtId="14">
    <oc r="J458">
      <f>IF(G458=0,"-",H458/G458)</f>
    </oc>
    <nc r="J458">
      <v>0.4189004739767031</v>
    </nc>
  </rcc>
  <rcc rId="9215" sId="2" numFmtId="4">
    <oc r="I459">
      <f>G459-H459</f>
    </oc>
    <nc r="I459">
      <v>25497.599999999999</v>
    </nc>
  </rcc>
  <rcc rId="9216" sId="2" numFmtId="14">
    <oc r="J459">
      <f>IF(G459=0,"-",H459/G459)</f>
    </oc>
    <nc r="J459">
      <v>0.41743340408566132</v>
    </nc>
  </rcc>
  <rcc rId="9217" sId="2" numFmtId="4">
    <oc r="I460">
      <f>G460-H460</f>
    </oc>
    <nc r="I460">
      <v>89.199999999999989</v>
    </nc>
  </rcc>
  <rcc rId="9218" sId="2" numFmtId="14">
    <oc r="J460">
      <f>IF(G460=0,"-",H460/G460)</f>
    </oc>
    <nc r="J460">
      <v>0.66212121212121211</v>
    </nc>
  </rcc>
  <rcc rId="9219" sId="2" numFmtId="4">
    <oc r="G461">
      <f>G462</f>
    </oc>
    <nc r="G461">
      <v>25420.6</v>
    </nc>
  </rcc>
  <rcc rId="9220" sId="2" numFmtId="4">
    <oc r="H461">
      <f>H462</f>
    </oc>
    <nc r="H461">
      <v>25420.6</v>
    </nc>
  </rcc>
  <rcc rId="9221" sId="2" numFmtId="4">
    <oc r="I461">
      <f>G461-H461</f>
    </oc>
    <nc r="I461">
      <v>0</v>
    </nc>
  </rcc>
  <rcc rId="9222" sId="2" numFmtId="14">
    <oc r="J461">
      <f>IF(G461=0,"-",H461/G461)</f>
    </oc>
    <nc r="J461">
      <v>1</v>
    </nc>
  </rcc>
  <rcc rId="9223" sId="2" numFmtId="4">
    <oc r="I462">
      <f>G462-H462</f>
    </oc>
    <nc r="I462">
      <v>0</v>
    </nc>
  </rcc>
  <rcc rId="9224" sId="2" numFmtId="14">
    <oc r="J462">
      <f>IF(G462=0,"-",H462/G462)</f>
    </oc>
    <nc r="J462">
      <v>1</v>
    </nc>
  </rcc>
  <rcc rId="9225" sId="2" numFmtId="4">
    <oc r="G463">
      <f>G464</f>
    </oc>
    <nc r="G463">
      <v>127677.1</v>
    </nc>
  </rcc>
  <rcc rId="9226" sId="2" numFmtId="4">
    <oc r="H463">
      <f>H464</f>
    </oc>
    <nc r="H463">
      <v>66335.100000000006</v>
    </nc>
  </rcc>
  <rcc rId="9227" sId="2" numFmtId="4">
    <oc r="I463">
      <f>G463-H463</f>
    </oc>
    <nc r="I463">
      <v>61342</v>
    </nc>
  </rcc>
  <rcc rId="9228" sId="2" numFmtId="14">
    <oc r="J463">
      <f>IF(G463=0,"-",H463/G463)</f>
    </oc>
    <nc r="J463">
      <v>0.51955362394665916</v>
    </nc>
  </rcc>
  <rcc rId="9229" sId="2" numFmtId="4">
    <oc r="G464">
      <f>G465</f>
    </oc>
    <nc r="G464">
      <v>127677.1</v>
    </nc>
  </rcc>
  <rcc rId="9230" sId="2" numFmtId="4">
    <oc r="H464">
      <f>H465</f>
    </oc>
    <nc r="H464">
      <v>66335.100000000006</v>
    </nc>
  </rcc>
  <rcc rId="9231" sId="2" numFmtId="4">
    <oc r="I464">
      <f>G464-H464</f>
    </oc>
    <nc r="I464">
      <v>61342</v>
    </nc>
  </rcc>
  <rcc rId="9232" sId="2" numFmtId="14">
    <oc r="J464">
      <f>IF(G464=0,"-",H464/G464)</f>
    </oc>
    <nc r="J464">
      <v>0.51955362394665916</v>
    </nc>
  </rcc>
  <rcc rId="9233" sId="2" numFmtId="4">
    <oc r="I465">
      <f>G465-H465</f>
    </oc>
    <nc r="I465">
      <v>61342</v>
    </nc>
  </rcc>
  <rcc rId="9234" sId="2" numFmtId="14">
    <oc r="J465">
      <f>IF(G465=0,"-",H465/G465)</f>
    </oc>
    <nc r="J465">
      <v>0.51955362394665916</v>
    </nc>
  </rcc>
  <rcc rId="9235" sId="2" numFmtId="4">
    <oc r="G466">
      <f>G467+G478+G485</f>
    </oc>
    <nc r="G466">
      <v>1505352.6</v>
    </nc>
  </rcc>
  <rcc rId="9236" sId="2" numFmtId="4">
    <oc r="H466">
      <f>H467+H478+H485</f>
    </oc>
    <nc r="H466">
      <v>1015931.9000000001</v>
    </nc>
  </rcc>
  <rcc rId="9237" sId="2" numFmtId="4">
    <oc r="I466">
      <f>G466-H466</f>
    </oc>
    <nc r="I466">
      <v>489420.69999999995</v>
    </nc>
  </rcc>
  <rcc rId="9238" sId="2" numFmtId="14">
    <oc r="J466">
      <f>IF(G466=0,"-",H466/G466)</f>
    </oc>
    <nc r="J466">
      <v>0.67487969263812353</v>
    </nc>
  </rcc>
  <rcc rId="9239" sId="2" numFmtId="4">
    <oc r="G467">
      <f>G468+G471+G474</f>
    </oc>
    <nc r="G467">
      <v>1377058.9000000001</v>
    </nc>
  </rcc>
  <rcc rId="9240" sId="2" numFmtId="4">
    <oc r="H467">
      <f>H468+H471+H474</f>
    </oc>
    <nc r="H467">
      <v>915513.8</v>
    </nc>
  </rcc>
  <rcc rId="9241" sId="2" numFmtId="4">
    <oc r="I467">
      <f>G467-H467</f>
    </oc>
    <nc r="I467">
      <v>461545.10000000009</v>
    </nc>
  </rcc>
  <rcc rId="9242" sId="2" numFmtId="14">
    <oc r="J467">
      <f>IF(G467=0,"-",H467/G467)</f>
    </oc>
    <nc r="J467">
      <v>0.66483270977007591</v>
    </nc>
  </rcc>
  <rcc rId="9243" sId="2" numFmtId="4">
    <oc r="G468">
      <f>G469</f>
    </oc>
    <nc r="G468">
      <v>233503.4</v>
    </nc>
  </rcc>
  <rcc rId="9244" sId="2" numFmtId="4">
    <oc r="H468">
      <f>H469</f>
    </oc>
    <nc r="H468">
      <v>24790.400000000001</v>
    </nc>
  </rcc>
  <rcc rId="9245" sId="2" numFmtId="4">
    <oc r="I468">
      <f>G468-H468</f>
    </oc>
    <nc r="I468">
      <v>208713</v>
    </nc>
  </rcc>
  <rcc rId="9246" sId="2" numFmtId="14">
    <oc r="J468">
      <f>IF(G468=0,"-",H468/G468)</f>
    </oc>
    <nc r="J468">
      <v>0.10616719071328298</v>
    </nc>
  </rcc>
  <rcc rId="9247" sId="2" numFmtId="4">
    <oc r="G469">
      <f>G470</f>
    </oc>
    <nc r="G469">
      <v>233503.4</v>
    </nc>
  </rcc>
  <rcc rId="9248" sId="2" numFmtId="4">
    <oc r="H469">
      <f>H470</f>
    </oc>
    <nc r="H469">
      <v>24790.400000000001</v>
    </nc>
  </rcc>
  <rcc rId="9249" sId="2" numFmtId="4">
    <oc r="I469">
      <f>G469-H469</f>
    </oc>
    <nc r="I469">
      <v>208713</v>
    </nc>
  </rcc>
  <rcc rId="9250" sId="2" numFmtId="14">
    <oc r="J469">
      <f>IF(G469=0,"-",H469/G469)</f>
    </oc>
    <nc r="J469">
      <v>0.10616719071328298</v>
    </nc>
  </rcc>
  <rcc rId="9251" sId="2" numFmtId="4">
    <oc r="I470">
      <f>G470-H470</f>
    </oc>
    <nc r="I470">
      <v>208713</v>
    </nc>
  </rcc>
  <rcc rId="9252" sId="2" numFmtId="14">
    <oc r="J470">
      <f>IF(G470=0,"-",H470/G470)</f>
    </oc>
    <nc r="J470">
      <v>0.10616719071328298</v>
    </nc>
  </rcc>
  <rcc rId="9253" sId="2" numFmtId="4">
    <oc r="G471">
      <f>G472</f>
    </oc>
    <nc r="G471">
      <v>8993.2000000000007</v>
    </nc>
  </rcc>
  <rcc rId="9254" sId="2" numFmtId="4">
    <oc r="H471">
      <f>H472</f>
    </oc>
    <nc r="H471">
      <v>250.5</v>
    </nc>
  </rcc>
  <rcc rId="9255" sId="2" numFmtId="4">
    <oc r="I471">
      <f>G471-H471</f>
    </oc>
    <nc r="I471">
      <v>8742.7000000000007</v>
    </nc>
  </rcc>
  <rcc rId="9256" sId="2" numFmtId="14">
    <oc r="J471">
      <f>IF(G471=0,"-",H471/G471)</f>
    </oc>
    <nc r="J471">
      <v>2.78543788640306E-2</v>
    </nc>
  </rcc>
  <rcc rId="9257" sId="2" numFmtId="4">
    <oc r="G472">
      <f>G473</f>
    </oc>
    <nc r="G472">
      <v>8993.2000000000007</v>
    </nc>
  </rcc>
  <rcc rId="9258" sId="2" numFmtId="4">
    <oc r="H472">
      <f>H473</f>
    </oc>
    <nc r="H472">
      <v>250.5</v>
    </nc>
  </rcc>
  <rcc rId="9259" sId="2" numFmtId="4">
    <oc r="I472">
      <f>G472-H472</f>
    </oc>
    <nc r="I472">
      <v>8742.7000000000007</v>
    </nc>
  </rcc>
  <rcc rId="9260" sId="2" numFmtId="14">
    <oc r="J472">
      <f>IF(G472=0,"-",H472/G472)</f>
    </oc>
    <nc r="J472">
      <v>2.78543788640306E-2</v>
    </nc>
  </rcc>
  <rcc rId="9261" sId="2" numFmtId="4">
    <oc r="I473">
      <f>G473-H473</f>
    </oc>
    <nc r="I473">
      <v>8742.7000000000007</v>
    </nc>
  </rcc>
  <rcc rId="9262" sId="2" numFmtId="14">
    <oc r="J473">
      <f>IF(G473=0,"-",H473/G473)</f>
    </oc>
    <nc r="J473">
      <v>2.78543788640306E-2</v>
    </nc>
  </rcc>
  <rcc rId="9263" sId="2" numFmtId="4">
    <oc r="G474">
      <f>G475</f>
    </oc>
    <nc r="G474">
      <v>1134562.3</v>
    </nc>
  </rcc>
  <rcc rId="9264" sId="2" numFmtId="4">
    <oc r="H474">
      <f>H475</f>
    </oc>
    <nc r="H474">
      <v>890472.9</v>
    </nc>
  </rcc>
  <rcc rId="9265" sId="2" numFmtId="4">
    <oc r="I474">
      <f>G474-H474</f>
    </oc>
    <nc r="I474">
      <v>244089.40000000002</v>
    </nc>
  </rcc>
  <rcc rId="9266" sId="2" numFmtId="14">
    <oc r="J474">
      <f>IF(G474=0,"-",H474/G474)</f>
    </oc>
    <nc r="J474">
      <v>0.78486029370092769</v>
    </nc>
  </rcc>
  <rcc rId="9267" sId="2" numFmtId="4">
    <oc r="G475">
      <f>G476+G477</f>
    </oc>
    <nc r="G475">
      <v>1134562.3</v>
    </nc>
  </rcc>
  <rcc rId="9268" sId="2" numFmtId="4">
    <oc r="H475">
      <f>H476+H477</f>
    </oc>
    <nc r="H475">
      <v>890472.9</v>
    </nc>
  </rcc>
  <rcc rId="9269" sId="2" numFmtId="4">
    <oc r="I475">
      <f>G475-H475</f>
    </oc>
    <nc r="I475">
      <v>244089.40000000002</v>
    </nc>
  </rcc>
  <rcc rId="9270" sId="2" numFmtId="14">
    <oc r="J475">
      <f>IF(G475=0,"-",H475/G475)</f>
    </oc>
    <nc r="J475">
      <v>0.78486029370092769</v>
    </nc>
  </rcc>
  <rcc rId="9271" sId="2" numFmtId="4">
    <oc r="I476">
      <f>G476-H476</f>
    </oc>
    <nc r="I476">
      <v>232580.90000000002</v>
    </nc>
  </rcc>
  <rcc rId="9272" sId="2" numFmtId="14">
    <oc r="J476">
      <f>IF(G476=0,"-",H476/G476)</f>
    </oc>
    <nc r="J476">
      <v>0.78865865187676709</v>
    </nc>
  </rcc>
  <rcc rId="9273" sId="2" numFmtId="4">
    <oc r="I477">
      <f>G477-H477</f>
    </oc>
    <nc r="I477">
      <v>11508.5</v>
    </nc>
  </rcc>
  <rcc rId="9274" sId="2" numFmtId="14">
    <oc r="J477">
      <f>IF(G477=0,"-",H477/G477)</f>
    </oc>
    <nc r="J477">
      <v>0.66214569847490712</v>
    </nc>
  </rcc>
  <rcc rId="9275" sId="2" numFmtId="4">
    <oc r="G478">
      <f>G479+G482</f>
    </oc>
    <nc r="G478">
      <v>7244.2</v>
    </nc>
  </rcc>
  <rcc rId="9276" sId="2" numFmtId="4">
    <oc r="H478">
      <f>H479+H482</f>
    </oc>
    <nc r="H478">
      <v>2427.8000000000002</v>
    </nc>
  </rcc>
  <rcc rId="9277" sId="2" numFmtId="4">
    <oc r="I478">
      <f>G478-H478</f>
    </oc>
    <nc r="I478">
      <v>4816.3999999999996</v>
    </nc>
  </rcc>
  <rcc rId="9278" sId="2" numFmtId="14">
    <oc r="J478">
      <f>IF(G478=0,"-",H478/G478)</f>
    </oc>
    <nc r="J478">
      <v>0.33513707517738334</v>
    </nc>
  </rcc>
  <rcc rId="9279" sId="2" numFmtId="4">
    <oc r="G479">
      <f>G480</f>
    </oc>
    <nc r="G479">
      <v>7.5</v>
    </nc>
  </rcc>
  <rcc rId="9280" sId="2" numFmtId="4">
    <oc r="H479">
      <f>H480</f>
    </oc>
    <nc r="H479">
      <v>7.5</v>
    </nc>
  </rcc>
  <rcc rId="9281" sId="2" numFmtId="4">
    <oc r="I479">
      <f>G479-H479</f>
    </oc>
    <nc r="I479">
      <v>0</v>
    </nc>
  </rcc>
  <rcc rId="9282" sId="2" numFmtId="14">
    <oc r="J479">
      <f>IF(G479=0,"-",H479/G479)</f>
    </oc>
    <nc r="J479">
      <v>1</v>
    </nc>
  </rcc>
  <rcc rId="9283" sId="2" numFmtId="4">
    <oc r="G480">
      <f>G481</f>
    </oc>
    <nc r="G480">
      <v>7.5</v>
    </nc>
  </rcc>
  <rcc rId="9284" sId="2" numFmtId="4">
    <oc r="H480">
      <f>H481</f>
    </oc>
    <nc r="H480">
      <v>7.5</v>
    </nc>
  </rcc>
  <rcc rId="9285" sId="2" numFmtId="4">
    <oc r="I480">
      <f>G480-H480</f>
    </oc>
    <nc r="I480">
      <v>0</v>
    </nc>
  </rcc>
  <rcc rId="9286" sId="2" numFmtId="14">
    <oc r="J480">
      <f>IF(G480=0,"-",H480/G480)</f>
    </oc>
    <nc r="J480">
      <v>1</v>
    </nc>
  </rcc>
  <rcc rId="9287" sId="2" numFmtId="4">
    <oc r="I481">
      <f>G481-H481</f>
    </oc>
    <nc r="I481">
      <v>0</v>
    </nc>
  </rcc>
  <rcc rId="9288" sId="2" numFmtId="14">
    <oc r="J481">
      <f>IF(G481=0,"-",H481/G481)</f>
    </oc>
    <nc r="J481">
      <v>1</v>
    </nc>
  </rcc>
  <rcc rId="9289" sId="2" numFmtId="4">
    <oc r="G482">
      <f>G483</f>
    </oc>
    <nc r="G482">
      <v>7236.7</v>
    </nc>
  </rcc>
  <rcc rId="9290" sId="2" numFmtId="4">
    <oc r="H482">
      <f>H483</f>
    </oc>
    <nc r="H482">
      <v>2420.3000000000002</v>
    </nc>
  </rcc>
  <rcc rId="9291" sId="2" numFmtId="4">
    <oc r="I482">
      <f>G482-H482</f>
    </oc>
    <nc r="I482">
      <v>4816.3999999999996</v>
    </nc>
  </rcc>
  <rcc rId="9292" sId="2" numFmtId="14">
    <oc r="J482">
      <f>IF(G482=0,"-",H482/G482)</f>
    </oc>
    <nc r="J482">
      <v>0.33444802188842987</v>
    </nc>
  </rcc>
  <rcc rId="9293" sId="2" numFmtId="4">
    <oc r="G483">
      <f>G484</f>
    </oc>
    <nc r="G483">
      <v>7236.7</v>
    </nc>
  </rcc>
  <rcc rId="9294" sId="2" numFmtId="4">
    <oc r="H483">
      <f>H484</f>
    </oc>
    <nc r="H483">
      <v>2420.3000000000002</v>
    </nc>
  </rcc>
  <rcc rId="9295" sId="2" numFmtId="4">
    <oc r="I483">
      <f>G483-H483</f>
    </oc>
    <nc r="I483">
      <v>4816.3999999999996</v>
    </nc>
  </rcc>
  <rcc rId="9296" sId="2" numFmtId="14">
    <oc r="J483">
      <f>IF(G483=0,"-",H483/G483)</f>
    </oc>
    <nc r="J483">
      <v>0.33444802188842987</v>
    </nc>
  </rcc>
  <rcc rId="9297" sId="2" numFmtId="4">
    <oc r="I484">
      <f>G484-H484</f>
    </oc>
    <nc r="I484">
      <v>4816.3999999999996</v>
    </nc>
  </rcc>
  <rcc rId="9298" sId="2" numFmtId="14">
    <oc r="J484">
      <f>IF(G484=0,"-",H484/G484)</f>
    </oc>
    <nc r="J484">
      <v>0.33444802188842987</v>
    </nc>
  </rcc>
  <rcc rId="9299" sId="2" numFmtId="4">
    <oc r="G485">
      <f>G486+G495+G499</f>
    </oc>
    <nc r="G485">
      <v>121049.5</v>
    </nc>
  </rcc>
  <rcc rId="9300" sId="2" numFmtId="4">
    <oc r="H485">
      <f>H486+H495+H499</f>
    </oc>
    <nc r="H485">
      <v>97990.299999999988</v>
    </nc>
  </rcc>
  <rcc rId="9301" sId="2" numFmtId="4">
    <oc r="I485">
      <f>G485-H485</f>
    </oc>
    <nc r="I485">
      <v>23059.200000000012</v>
    </nc>
  </rcc>
  <rcc rId="9302" sId="2" numFmtId="14">
    <oc r="J485">
      <f>IF(G485=0,"-",H485/G485)</f>
    </oc>
    <nc r="J485">
      <v>0.80950602852552045</v>
    </nc>
  </rcc>
  <rcc rId="9303" sId="2" numFmtId="4">
    <oc r="G486">
      <f>G487+G491</f>
    </oc>
    <nc r="G486">
      <v>111327.1</v>
    </nc>
  </rcc>
  <rcc rId="9304" sId="2" numFmtId="4">
    <oc r="H486">
      <f>H487+H491</f>
    </oc>
    <nc r="H486">
      <v>91127.099999999991</v>
    </nc>
  </rcc>
  <rcc rId="9305" sId="2" numFmtId="4">
    <oc r="I486">
      <f>G486-H486</f>
    </oc>
    <nc r="I486">
      <v>20200.000000000015</v>
    </nc>
  </rcc>
  <rcc rId="9306" sId="2" numFmtId="14">
    <oc r="J486">
      <f>IF(G486=0,"-",H486/G486)</f>
    </oc>
    <nc r="J486">
      <v>0.81855271537657937</v>
    </nc>
  </rcc>
  <rcc rId="9307" sId="2" numFmtId="4">
    <oc r="G487">
      <f>G488+G489+G490</f>
    </oc>
    <nc r="G487">
      <v>65238.5</v>
    </nc>
  </rcc>
  <rcc rId="9308" sId="2" numFmtId="4">
    <oc r="H487">
      <f>H488+H489+H490</f>
    </oc>
    <nc r="H487">
      <v>53479.399999999994</v>
    </nc>
  </rcc>
  <rcc rId="9309" sId="2" numFmtId="4">
    <oc r="I487">
      <f>G487-H487</f>
    </oc>
    <nc r="I487">
      <v>11759.100000000006</v>
    </nc>
  </rcc>
  <rcc rId="9310" sId="2" numFmtId="14">
    <oc r="J487">
      <f>IF(G487=0,"-",H487/G487)</f>
    </oc>
    <nc r="J487">
      <v>0.81975214022394738</v>
    </nc>
  </rcc>
  <rcc rId="9311" sId="2" numFmtId="4">
    <oc r="I488">
      <f>G488-H488</f>
    </oc>
    <nc r="I488">
      <v>8471.5</v>
    </nc>
  </rcc>
  <rcc rId="9312" sId="2" numFmtId="14">
    <oc r="J488">
      <f>IF(G488=0,"-",H488/G488)</f>
    </oc>
    <nc r="J488">
      <v>0.82618000213389364</v>
    </nc>
  </rcc>
  <rcc rId="9313" sId="2" numFmtId="4">
    <oc r="I489">
      <f>G489-H489</f>
    </oc>
    <nc r="I489">
      <v>730</v>
    </nc>
  </rcc>
  <rcc rId="9314" sId="2" numFmtId="14">
    <oc r="J489">
      <f>IF(G489=0,"-",H489/G489)</f>
    </oc>
    <nc r="J489">
      <v>0.66794032023289662</v>
    </nc>
  </rcc>
  <rcc rId="9315" sId="2" numFmtId="4">
    <oc r="I490">
      <f>G490-H490</f>
    </oc>
    <nc r="I490">
      <v>2557.6000000000004</v>
    </nc>
  </rcc>
  <rcc rId="9316" sId="2" numFmtId="14">
    <oc r="J490">
      <f>IF(G490=0,"-",H490/G490)</f>
    </oc>
    <nc r="J490">
      <v>0.82118311671059707</v>
    </nc>
  </rcc>
  <rcc rId="9317" sId="2" numFmtId="4">
    <oc r="G491">
      <f>G492+G493+G494</f>
    </oc>
    <nc r="G491">
      <v>46088.600000000006</v>
    </nc>
  </rcc>
  <rcc rId="9318" sId="2" numFmtId="4">
    <oc r="H491">
      <f>H492+H493+H494</f>
    </oc>
    <nc r="H491">
      <v>37647.699999999997</v>
    </nc>
  </rcc>
  <rcc rId="9319" sId="2" numFmtId="4">
    <oc r="I491">
      <f>G491-H491</f>
    </oc>
    <nc r="I491">
      <v>8440.9000000000087</v>
    </nc>
  </rcc>
  <rcc rId="9320" sId="2" numFmtId="14">
    <oc r="J491">
      <f>IF(G491=0,"-",H491/G491)</f>
    </oc>
    <nc r="J491">
      <v>0.81685492724882058</v>
    </nc>
  </rcc>
  <rcc rId="9321" sId="2" numFmtId="4">
    <oc r="I492">
      <f>G492-H492</f>
    </oc>
    <nc r="I492">
      <v>6488.9000000000015</v>
    </nc>
  </rcc>
  <rcc rId="9322" sId="2" numFmtId="14">
    <oc r="J492">
      <f>IF(G492=0,"-",H492/G492)</f>
    </oc>
    <nc r="J492">
      <v>0.81464998900279639</v>
    </nc>
  </rcc>
  <rcc rId="9323" sId="2" numFmtId="4">
    <oc r="I493">
      <f>G493-H493</f>
    </oc>
    <nc r="I493">
      <v>453.29999999999995</v>
    </nc>
  </rcc>
  <rcc rId="9324" sId="2" numFmtId="14">
    <oc r="J493">
      <f>IF(G493=0,"-",H493/G493)</f>
    </oc>
    <nc r="J493">
      <v>0.69940318302387272</v>
    </nc>
  </rcc>
  <rcc rId="9325" sId="2" numFmtId="4">
    <oc r="I494">
      <f>G494-H494</f>
    </oc>
    <nc r="I494">
      <v>1498.7000000000007</v>
    </nc>
  </rcc>
  <rcc rId="9326" sId="2" numFmtId="14">
    <oc r="J494">
      <f>IF(G494=0,"-",H494/G494)</f>
    </oc>
    <nc r="J494">
      <v>0.84342384320444641</v>
    </nc>
  </rcc>
  <rcc rId="9327" sId="2" numFmtId="4">
    <oc r="G495">
      <f>G496</f>
    </oc>
    <nc r="G495">
      <v>9282.4</v>
    </nc>
  </rcc>
  <rcc rId="9328" sId="2" numFmtId="4">
    <oc r="H495">
      <f>H496</f>
    </oc>
    <nc r="H495">
      <v>6433.5</v>
    </nc>
  </rcc>
  <rcc rId="9329" sId="2" numFmtId="4">
    <oc r="I495">
      <f>G495-H495</f>
    </oc>
    <nc r="I495">
      <v>2848.8999999999996</v>
    </nc>
  </rcc>
  <rcc rId="9330" sId="2" numFmtId="14">
    <oc r="J495">
      <f>IF(G495=0,"-",H495/G495)</f>
    </oc>
    <nc r="J495">
      <v>0.69308583986899941</v>
    </nc>
  </rcc>
  <rcc rId="9331" sId="2" numFmtId="4">
    <oc r="G496">
      <f>G497+G498</f>
    </oc>
    <nc r="G496">
      <v>9282.4</v>
    </nc>
  </rcc>
  <rcc rId="9332" sId="2" numFmtId="4">
    <oc r="H496">
      <f>H497+H498</f>
    </oc>
    <nc r="H496">
      <v>6433.5</v>
    </nc>
  </rcc>
  <rcc rId="9333" sId="2" numFmtId="4">
    <oc r="I496">
      <f>G496-H496</f>
    </oc>
    <nc r="I496">
      <v>2848.8999999999996</v>
    </nc>
  </rcc>
  <rcc rId="9334" sId="2" numFmtId="14">
    <oc r="J496">
      <f>IF(G496=0,"-",H496/G496)</f>
    </oc>
    <nc r="J496">
      <v>0.69308583986899941</v>
    </nc>
  </rcc>
  <rcc rId="9335" sId="2" numFmtId="4">
    <oc r="I497">
      <f>G497-H497</f>
    </oc>
    <nc r="I497">
      <v>2531.1999999999989</v>
    </nc>
  </rcc>
  <rcc rId="9336" sId="2" numFmtId="14">
    <oc r="J497">
      <f>IF(G497=0,"-",H497/G497)</f>
    </oc>
    <nc r="J497">
      <v>0.70375572018772758</v>
    </nc>
  </rcc>
  <rcc rId="9337" sId="2" numFmtId="4">
    <oc r="I498">
      <f>G498-H498</f>
    </oc>
    <nc r="I498">
      <v>317.70000000000005</v>
    </nc>
  </rcc>
  <rcc rId="9338" sId="2" numFmtId="14">
    <oc r="J498">
      <f>IF(G498=0,"-",H498/G498)</f>
    </oc>
    <nc r="J498">
      <v>0.56957051889987798</v>
    </nc>
  </rcc>
  <rcc rId="9339" sId="2" numFmtId="4">
    <oc r="G499">
      <f>G500</f>
    </oc>
    <nc r="G499">
      <v>440</v>
    </nc>
  </rcc>
  <rcc rId="9340" sId="2" numFmtId="4">
    <oc r="H499">
      <f>H500</f>
    </oc>
    <nc r="H499">
      <v>429.7</v>
    </nc>
  </rcc>
  <rcc rId="9341" sId="2" numFmtId="4">
    <oc r="I499">
      <f>G499-H499</f>
    </oc>
    <nc r="I499">
      <v>10.300000000000011</v>
    </nc>
  </rcc>
  <rcc rId="9342" sId="2" numFmtId="14">
    <oc r="J499">
      <f>IF(G499=0,"-",H499/G499)</f>
    </oc>
    <nc r="J499">
      <v>0.97659090909090907</v>
    </nc>
  </rcc>
  <rcc rId="9343" sId="2" numFmtId="4">
    <oc r="G500">
      <f>G501</f>
    </oc>
    <nc r="G500">
      <v>440</v>
    </nc>
  </rcc>
  <rcc rId="9344" sId="2" numFmtId="4">
    <oc r="H500">
      <f>H501</f>
    </oc>
    <nc r="H500">
      <v>429.7</v>
    </nc>
  </rcc>
  <rcc rId="9345" sId="2" numFmtId="4">
    <oc r="I500">
      <f>G500-H500</f>
    </oc>
    <nc r="I500">
      <v>10.300000000000011</v>
    </nc>
  </rcc>
  <rcc rId="9346" sId="2" numFmtId="14">
    <oc r="J500">
      <f>IF(G500=0,"-",H500/G500)</f>
    </oc>
    <nc r="J500">
      <v>0.97659090909090907</v>
    </nc>
  </rcc>
  <rcc rId="9347" sId="2" numFmtId="4">
    <oc r="I501">
      <f>G501-H501</f>
    </oc>
    <nc r="I501">
      <v>10.300000000000011</v>
    </nc>
  </rcc>
  <rcc rId="9348" sId="2" numFmtId="14">
    <oc r="J501">
      <f>IF(G501=0,"-",H501/G501)</f>
    </oc>
    <nc r="J501">
      <v>0.97659090909090907</v>
    </nc>
  </rcc>
  <rcc rId="9349" sId="2" numFmtId="4">
    <oc r="G502">
      <f>G503+G508</f>
    </oc>
    <nc r="G502">
      <v>126680.9</v>
    </nc>
  </rcc>
  <rcc rId="9350" sId="2" numFmtId="4">
    <oc r="H502">
      <f>H503+H508</f>
    </oc>
    <nc r="H502">
      <v>98949.4</v>
    </nc>
  </rcc>
  <rcc rId="9351" sId="2" numFmtId="4">
    <oc r="I502">
      <f>G502-H502</f>
    </oc>
    <nc r="I502">
      <v>27731.5</v>
    </nc>
  </rcc>
  <rcc rId="9352" sId="2" numFmtId="14">
    <oc r="J502">
      <f>IF(G502=0,"-",H502/G502)</f>
    </oc>
    <nc r="J502">
      <v>0.78109170364277491</v>
    </nc>
  </rcc>
  <rcc rId="9353" sId="2" numFmtId="4">
    <oc r="G503">
      <f>G504</f>
    </oc>
    <nc r="G503">
      <v>55639.4</v>
    </nc>
  </rcc>
  <rcc rId="9354" sId="2" numFmtId="4">
    <oc r="H503">
      <f>H504</f>
    </oc>
    <nc r="H503">
      <v>39462.200000000004</v>
    </nc>
  </rcc>
  <rcc rId="9355" sId="2" numFmtId="4">
    <oc r="I503">
      <f>G503-H503</f>
    </oc>
    <nc r="I503">
      <v>16177.199999999997</v>
    </nc>
  </rcc>
  <rcc rId="9356" sId="2" numFmtId="14">
    <oc r="J503">
      <f>IF(G503=0,"-",H503/G503)</f>
    </oc>
    <nc r="J503">
      <v>0.70924920110569134</v>
    </nc>
  </rcc>
  <rcc rId="9357" sId="2" numFmtId="4">
    <oc r="G504">
      <f>G505</f>
    </oc>
    <nc r="G504">
      <v>55639.4</v>
    </nc>
  </rcc>
  <rcc rId="9358" sId="2" numFmtId="4">
    <oc r="H504">
      <f>H505</f>
    </oc>
    <nc r="H504">
      <v>39462.200000000004</v>
    </nc>
  </rcc>
  <rcc rId="9359" sId="2" numFmtId="4">
    <oc r="I504">
      <f>G504-H504</f>
    </oc>
    <nc r="I504">
      <v>16177.199999999997</v>
    </nc>
  </rcc>
  <rcc rId="9360" sId="2" numFmtId="14">
    <oc r="J504">
      <f>IF(G504=0,"-",H504/G504)</f>
    </oc>
    <nc r="J504">
      <v>0.70924920110569134</v>
    </nc>
  </rcc>
  <rcc rId="9361" sId="2" numFmtId="4">
    <oc r="G505">
      <f>G506+G507</f>
    </oc>
    <nc r="G505">
      <v>55639.4</v>
    </nc>
  </rcc>
  <rcc rId="9362" sId="2" numFmtId="4">
    <oc r="H505">
      <f>H506+H507</f>
    </oc>
    <nc r="H505">
      <v>39462.200000000004</v>
    </nc>
  </rcc>
  <rcc rId="9363" sId="2" numFmtId="4">
    <oc r="I505">
      <f>G505-H505</f>
    </oc>
    <nc r="I505">
      <v>16177.199999999997</v>
    </nc>
  </rcc>
  <rcc rId="9364" sId="2" numFmtId="14">
    <oc r="J505">
      <f>IF(G505=0,"-",H505/G505)</f>
    </oc>
    <nc r="J505">
      <v>0.70924920110569134</v>
    </nc>
  </rcc>
  <rcc rId="9365" sId="2" numFmtId="4">
    <oc r="I506">
      <f>G506-H506</f>
    </oc>
    <nc r="I506">
      <v>11031.699999999997</v>
    </nc>
  </rcc>
  <rcc rId="9366" sId="2" numFmtId="14">
    <oc r="J506">
      <f>IF(G506=0,"-",H506/G506)</f>
    </oc>
    <nc r="J506">
      <v>0.77624052769078489</v>
    </nc>
  </rcc>
  <rcc rId="9367" sId="2" numFmtId="4">
    <oc r="I507">
      <f>G507-H507</f>
    </oc>
    <nc r="I507">
      <v>5145.5</v>
    </nc>
  </rcc>
  <rcc rId="9368" sId="2" numFmtId="14">
    <oc r="J507">
      <f>IF(G507=0,"-",H507/G507)</f>
    </oc>
    <nc r="J507">
      <v>0.1881252169522547</v>
    </nc>
  </rcc>
  <rcc rId="9369" sId="2" numFmtId="4">
    <oc r="G508">
      <f>G509</f>
    </oc>
    <nc r="G508">
      <v>71041.5</v>
    </nc>
  </rcc>
  <rcc rId="9370" sId="2" numFmtId="4">
    <oc r="H508">
      <f>H509</f>
    </oc>
    <nc r="H508">
      <v>59487.199999999997</v>
    </nc>
  </rcc>
  <rcc rId="9371" sId="2" numFmtId="4">
    <oc r="I508">
      <f>G508-H508</f>
    </oc>
    <nc r="I508">
      <v>11554.300000000003</v>
    </nc>
  </rcc>
  <rcc rId="9372" sId="2" numFmtId="14">
    <oc r="J508">
      <f>IF(G508=0,"-",H508/G508)</f>
    </oc>
    <nc r="J508">
      <v>0.8373584454157077</v>
    </nc>
  </rcc>
  <rcc rId="9373" sId="2" numFmtId="4">
    <oc r="G509">
      <f>G510</f>
    </oc>
    <nc r="G509">
      <v>71041.5</v>
    </nc>
  </rcc>
  <rcc rId="9374" sId="2" numFmtId="4">
    <oc r="H509">
      <f>H510</f>
    </oc>
    <nc r="H509">
      <v>59487.199999999997</v>
    </nc>
  </rcc>
  <rcc rId="9375" sId="2" numFmtId="4">
    <oc r="I509">
      <f>G509-H509</f>
    </oc>
    <nc r="I509">
      <v>11554.300000000003</v>
    </nc>
  </rcc>
  <rcc rId="9376" sId="2" numFmtId="14">
    <oc r="J509">
      <f>IF(G509=0,"-",H509/G509)</f>
    </oc>
    <nc r="J509">
      <v>0.8373584454157077</v>
    </nc>
  </rcc>
  <rcc rId="9377" sId="2" numFmtId="4">
    <oc r="G510">
      <f>G511+G512</f>
    </oc>
    <nc r="G510">
      <v>71041.5</v>
    </nc>
  </rcc>
  <rcc rId="9378" sId="2" numFmtId="4">
    <oc r="H510">
      <f>H511+H512</f>
    </oc>
    <nc r="H510">
      <v>59487.199999999997</v>
    </nc>
  </rcc>
  <rcc rId="9379" sId="2" numFmtId="4">
    <oc r="I510">
      <f>G510-H510</f>
    </oc>
    <nc r="I510">
      <v>11554.300000000003</v>
    </nc>
  </rcc>
  <rcc rId="9380" sId="2" numFmtId="14">
    <oc r="J510">
      <f>IF(G510=0,"-",H510/G510)</f>
    </oc>
    <nc r="J510">
      <v>0.8373584454157077</v>
    </nc>
  </rcc>
  <rcc rId="9381" sId="2" numFmtId="4">
    <oc r="I511">
      <f>G511-H511</f>
    </oc>
    <nc r="I511">
      <v>11464.5</v>
    </nc>
  </rcc>
  <rcc rId="9382" sId="2" numFmtId="14">
    <oc r="J511">
      <f>IF(G511=0,"-",H511/G511)</f>
    </oc>
    <nc r="J511">
      <v>0.83586267126719827</v>
    </nc>
  </rcc>
  <rcc rId="9383" sId="2" numFmtId="4">
    <oc r="I512">
      <f>G512-H512</f>
    </oc>
    <nc r="I512">
      <v>89.799999999999955</v>
    </nc>
  </rcc>
  <rcc rId="9384" sId="2" numFmtId="14">
    <oc r="J512">
      <f>IF(G512=0,"-",H512/G512)</f>
    </oc>
    <nc r="J512">
      <v>0.92482210129761411</v>
    </nc>
  </rcc>
  <rcc rId="9385" sId="2" numFmtId="4">
    <oc r="G513">
      <f>G514</f>
    </oc>
    <nc r="G513">
      <v>30095.599999999999</v>
    </nc>
  </rcc>
  <rcc rId="9386" sId="2" numFmtId="4">
    <oc r="H513">
      <f>H514</f>
    </oc>
    <nc r="H513">
      <v>0</v>
    </nc>
  </rcc>
  <rcc rId="9387" sId="2" numFmtId="4">
    <oc r="I513">
      <f>G513-H513</f>
    </oc>
    <nc r="I513">
      <v>30095.599999999999</v>
    </nc>
  </rcc>
  <rcc rId="9388" sId="2" numFmtId="14">
    <oc r="J513">
      <f>IF(G513=0,"-",H513/G513)</f>
    </oc>
    <nc r="J513">
      <v>0</v>
    </nc>
  </rcc>
  <rcc rId="9389" sId="2" numFmtId="4">
    <oc r="G514">
      <f>G515</f>
    </oc>
    <nc r="G514">
      <v>30095.599999999999</v>
    </nc>
  </rcc>
  <rcc rId="9390" sId="2" numFmtId="4">
    <oc r="H514">
      <f>H515</f>
    </oc>
    <nc r="H514">
      <v>0</v>
    </nc>
  </rcc>
  <rcc rId="9391" sId="2" numFmtId="4">
    <oc r="I514">
      <f>G514-H514</f>
    </oc>
    <nc r="I514">
      <v>30095.599999999999</v>
    </nc>
  </rcc>
  <rcc rId="9392" sId="2" numFmtId="14">
    <oc r="J514">
      <f>IF(G514=0,"-",H514/G514)</f>
    </oc>
    <nc r="J514">
      <v>0</v>
    </nc>
  </rcc>
  <rcc rId="9393" sId="2" numFmtId="4">
    <oc r="G515">
      <f>G516</f>
    </oc>
    <nc r="G515">
      <v>30095.599999999999</v>
    </nc>
  </rcc>
  <rcc rId="9394" sId="2" numFmtId="4">
    <oc r="I515">
      <f>G515-H515</f>
    </oc>
    <nc r="I515">
      <v>30095.599999999999</v>
    </nc>
  </rcc>
  <rcc rId="9395" sId="2" numFmtId="14">
    <oc r="J515">
      <f>IF(G515=0,"-",H515/G515)</f>
    </oc>
    <nc r="J515">
      <v>0</v>
    </nc>
  </rcc>
  <rcc rId="9396" sId="2" numFmtId="4">
    <oc r="I516">
      <f>G516-H516</f>
    </oc>
    <nc r="I516">
      <v>30095.599999999999</v>
    </nc>
  </rcc>
  <rcc rId="9397" sId="2" numFmtId="14">
    <oc r="J516">
      <f>IF(G516=0,"-",H516/G516)</f>
    </oc>
    <nc r="J516">
      <v>0</v>
    </nc>
  </rcc>
  <rfmt sheetId="2" sqref="G517:H520">
    <dxf>
      <numFmt numFmtId="167" formatCode="#,##0.0"/>
    </dxf>
  </rfmt>
  <rcc rId="9398" sId="1" numFmtId="4">
    <oc r="D14">
      <f>SUM(D16,D54)</f>
    </oc>
    <nc r="D14">
      <v>33173283.600000001</v>
    </nc>
  </rcc>
  <rcc rId="9399" sId="1" numFmtId="4">
    <oc r="E14">
      <f>SUM(E16,E54)</f>
    </oc>
    <nc r="E14">
      <v>23645686.71576</v>
    </nc>
  </rcc>
  <rcc rId="9400" sId="1" numFmtId="4">
    <oc r="F14">
      <f>D14-E14</f>
    </oc>
    <nc r="F14">
      <v>9527596.8842400014</v>
    </nc>
  </rcc>
  <rcc rId="9401" sId="1" numFmtId="14">
    <oc r="G14">
      <f>E14/D14</f>
    </oc>
    <nc r="G14">
      <v>0.71279307170424333</v>
    </nc>
  </rcc>
  <rcc rId="9402" sId="1" numFmtId="4">
    <oc r="D16">
      <f>SUM(D17,D20,D22,D27,D30,D34,D43,D48,D49,D52,D53)</f>
    </oc>
    <nc r="D16">
      <v>20533104.699999999</v>
    </nc>
  </rcc>
  <rcc rId="9403" sId="1" numFmtId="4">
    <oc r="E16">
      <f>SUM(E17,E20,E22,E27,E30,E34,E43,E48,E49,E52,E53)</f>
    </oc>
    <nc r="E16">
      <v>14171982.952190002</v>
    </nc>
  </rcc>
  <rcc rId="9404" sId="1" numFmtId="4">
    <oc r="F16">
      <f>D16-E16</f>
    </oc>
    <nc r="F16">
      <v>6361121.7478099968</v>
    </nc>
  </rcc>
  <rcc rId="9405" sId="1" numFmtId="14">
    <oc r="G16">
      <f>E16/D16</f>
    </oc>
    <nc r="G16">
      <v>0.69020166016053108</v>
    </nc>
  </rcc>
  <rcc rId="9406" sId="1" numFmtId="4">
    <oc r="D17">
      <f>SUM(D18:D19)</f>
    </oc>
    <nc r="D17">
      <v>15520741.699999999</v>
    </nc>
  </rcc>
  <rcc rId="9407" sId="1" numFmtId="4">
    <oc r="E17">
      <f>E18+E19</f>
    </oc>
    <nc r="E17">
      <v>9928654.0231100023</v>
    </nc>
  </rcc>
  <rcc rId="9408" sId="1" numFmtId="4">
    <oc r="F17">
      <f>D17-E17</f>
    </oc>
    <nc r="F17">
      <v>5592087.676889997</v>
    </nc>
  </rcc>
  <rcc rId="9409" sId="1" numFmtId="14">
    <oc r="G17">
      <f>E17/D17</f>
    </oc>
    <nc r="G17">
      <v>0.63970229097427755</v>
    </nc>
  </rcc>
  <rcc rId="9410" sId="1" numFmtId="4">
    <oc r="F18">
      <f>D18-E18</f>
    </oc>
    <nc r="F18">
      <v>3703690.8043999993</v>
    </nc>
  </rcc>
  <rcc rId="9411" sId="1" numFmtId="14">
    <oc r="G18">
      <f>E18/D18</f>
    </oc>
    <nc r="G18">
      <v>0.50378941406571132</v>
    </nc>
  </rcc>
  <rcc rId="9412" sId="1" numFmtId="4">
    <oc r="F19">
      <f>D19-E19</f>
    </oc>
    <nc r="F19">
      <v>1888396.8724899981</v>
    </nc>
  </rcc>
  <rcc rId="9413" sId="1" numFmtId="14">
    <oc r="G19">
      <f>E19/D19</f>
    </oc>
    <nc r="G19">
      <v>0.76561429796730163</v>
    </nc>
  </rcc>
  <rcc rId="9414" sId="1" numFmtId="4">
    <oc r="D20">
      <f>D21</f>
    </oc>
    <nc r="D20">
      <v>63951</v>
    </nc>
  </rcc>
  <rcc rId="9415" sId="1" numFmtId="4">
    <oc r="E20">
      <f>E21</f>
    </oc>
    <nc r="E20">
      <v>57256.512970000003</v>
    </nc>
  </rcc>
  <rcc rId="9416" sId="1" numFmtId="4">
    <oc r="F20">
      <f>D20-E20</f>
    </oc>
    <nc r="F20">
      <v>6694.4870299999966</v>
    </nc>
  </rcc>
  <rcc rId="9417" sId="1" numFmtId="14">
    <oc r="G20">
      <f>E20/D20</f>
    </oc>
    <nc r="G20">
      <v>0.89531849337774239</v>
    </nc>
  </rcc>
  <rcc rId="9418" sId="1" numFmtId="4">
    <oc r="F21">
      <f>D21-E21</f>
    </oc>
    <nc r="F21">
      <v>6694.4870299999966</v>
    </nc>
  </rcc>
  <rcc rId="9419" sId="1" numFmtId="14">
    <oc r="G21">
      <f>E21/D21</f>
    </oc>
    <nc r="G21">
      <v>0.89531849337774239</v>
    </nc>
  </rcc>
  <rcc rId="9420" sId="1" numFmtId="4">
    <oc r="D22">
      <f>SUM(D23:D26)</f>
    </oc>
    <nc r="D22">
      <v>1342288.0999999999</v>
    </nc>
  </rcc>
  <rcc rId="9421" sId="1" numFmtId="4">
    <oc r="E22">
      <f>SUM(E23:E26)</f>
    </oc>
    <nc r="E22">
      <v>1019823.5148400002</v>
    </nc>
  </rcc>
  <rcc rId="9422" sId="1" numFmtId="4">
    <oc r="F22">
      <f>D22-E22</f>
    </oc>
    <nc r="F22">
      <v>322464.58515999967</v>
    </nc>
  </rcc>
  <rcc rId="9423" sId="1" numFmtId="14">
    <oc r="G22">
      <f>E22/D22</f>
    </oc>
    <nc r="G22">
      <v>0.75976499742491965</v>
    </nc>
  </rcc>
  <rcc rId="9424" sId="1" numFmtId="4">
    <oc r="F23">
      <f>D23-E23</f>
    </oc>
    <nc r="F23">
      <v>332191.77879999985</v>
    </nc>
  </rcc>
  <rcc rId="9425" sId="1" numFmtId="14">
    <oc r="G23">
      <f>E23/D23</f>
    </oc>
    <nc r="G23">
      <v>0.73462430211334406</v>
    </nc>
  </rcc>
  <rcc rId="9426" sId="1" numFmtId="4">
    <oc r="F24">
      <f>D24-E24</f>
    </oc>
    <nc r="F24">
      <v>-167.75945000000002</v>
    </nc>
  </rcc>
  <rcc rId="9427" sId="1" numFmtId="4">
    <oc r="F25">
      <f>D25-E25</f>
    </oc>
    <nc r="F25">
      <v>-45.812000000000012</v>
    </nc>
  </rcc>
  <rcc rId="9428" sId="1" numFmtId="14">
    <oc r="G25">
      <f>E25/D25</f>
    </oc>
    <nc r="G25">
      <v>1.0698353658536586</v>
    </nc>
  </rcc>
  <rcc rId="9429" sId="1" numFmtId="4">
    <oc r="F26">
      <f>D26-E26</f>
    </oc>
    <nc r="F26">
      <v>-9513.6221900000091</v>
    </nc>
  </rcc>
  <rcc rId="9430" sId="1" numFmtId="14">
    <oc r="G26">
      <f>E26/D26</f>
    </oc>
    <nc r="G26">
      <v>1.1058799681479397</v>
    </nc>
  </rcc>
  <rcc rId="9431" sId="1" numFmtId="4">
    <oc r="D27">
      <f>SUM(D28:D29)</f>
    </oc>
    <nc r="D27">
      <v>80210.899999999994</v>
    </nc>
  </rcc>
  <rcc rId="9432" sId="1" numFmtId="4">
    <oc r="E27">
      <f>SUM(E28:E29)</f>
    </oc>
    <nc r="E27">
      <v>57080.126829999994</v>
    </nc>
  </rcc>
  <rcc rId="9433" sId="1" numFmtId="4">
    <oc r="F27">
      <f>D27-E27</f>
    </oc>
    <nc r="F27">
      <v>23130.77317</v>
    </nc>
  </rcc>
  <rcc rId="9434" sId="1" numFmtId="14">
    <oc r="G27">
      <f>E27/D27</f>
    </oc>
    <nc r="G27">
      <v>0.71162556248589648</v>
    </nc>
  </rcc>
  <rcc rId="9435" sId="1" numFmtId="4">
    <oc r="F28">
      <f>D28-E28</f>
    </oc>
    <nc r="F28">
      <v>19544.38781</v>
    </nc>
  </rcc>
  <rcc rId="9436" sId="1" numFmtId="14">
    <oc r="G28">
      <f>E28/D28</f>
    </oc>
    <nc r="G28">
      <v>0.68133561473418525</v>
    </nc>
  </rcc>
  <rcc rId="9437" sId="1" numFmtId="4">
    <oc r="F29">
      <f>D29-E29</f>
    </oc>
    <nc r="F29">
      <v>3586.3853600000002</v>
    </nc>
  </rcc>
  <rcc rId="9438" sId="1" numFmtId="14">
    <oc r="G29">
      <f>E29/D29</f>
    </oc>
    <nc r="G29">
      <v>0.81003006774830899</v>
    </nc>
  </rcc>
  <rcc rId="9439" sId="1" numFmtId="4">
    <oc r="D30">
      <f>SUM(D31:D33)</f>
    </oc>
    <nc r="D30">
      <v>48817.9</v>
    </nc>
  </rcc>
  <rcc rId="9440" sId="1" numFmtId="4">
    <oc r="E30">
      <f>SUM(E31:E33)</f>
    </oc>
    <nc r="E30">
      <v>54960.034799999994</v>
    </nc>
  </rcc>
  <rcc rId="9441" sId="1" numFmtId="4">
    <oc r="F30">
      <f>D30-E30</f>
    </oc>
    <nc r="F30">
      <v>-6142.1347999999925</v>
    </nc>
  </rcc>
  <rcc rId="9442" sId="1" numFmtId="14">
    <oc r="G30">
      <f>E30/D30</f>
    </oc>
    <nc r="G30">
      <v>1.1258172678464251</v>
    </nc>
  </rcc>
  <rcc rId="9443" sId="1" numFmtId="4">
    <oc r="F31">
      <f>D31-E31</f>
    </oc>
    <nc r="F31">
      <v>-6200.9647999999943</v>
    </nc>
  </rcc>
  <rcc rId="9444" sId="1" numFmtId="14">
    <oc r="G31">
      <f>E31/D31</f>
    </oc>
    <nc r="G31">
      <v>1.1271851897430847</v>
    </nc>
  </rcc>
  <rcc rId="9445" sId="1" numFmtId="4">
    <oc r="F32">
      <f>D32-E32</f>
    </oc>
    <nc r="F32">
      <v>3.83</v>
    </nc>
  </rcc>
  <rcc rId="9446" sId="1" numFmtId="14">
    <oc r="G32">
      <f>E32/D32</f>
    </oc>
    <nc r="G32">
      <v>0.48933333333333334</v>
    </nc>
  </rcc>
  <rcc rId="9447" sId="1" numFmtId="4">
    <oc r="F33">
      <f>D33-E33</f>
    </oc>
    <nc r="F33">
      <v>55</v>
    </nc>
  </rcc>
  <rcc rId="9448" sId="1" numFmtId="14">
    <oc r="G33">
      <f>E33/D33</f>
    </oc>
    <nc r="G33">
      <v>0</v>
    </nc>
  </rcc>
  <rcc rId="9449" sId="1" numFmtId="4">
    <oc r="D34">
      <f>SUM(D35,D40,D41,D42)</f>
    </oc>
    <nc r="D34">
      <v>1250719</v>
    </nc>
  </rcc>
  <rcc rId="9450" sId="1" numFmtId="4">
    <oc r="E34">
      <f>E35+E42</f>
    </oc>
    <nc r="E34">
      <v>1067206.41276</v>
    </nc>
  </rcc>
  <rcc rId="9451" sId="1" numFmtId="4">
    <oc r="F34">
      <f>D34-E34</f>
    </oc>
    <nc r="F34">
      <v>183512.58724000002</v>
    </nc>
  </rcc>
  <rcc rId="9452" sId="1" numFmtId="14">
    <oc r="G34">
      <f>E34/D34</f>
    </oc>
    <nc r="G34">
      <v>0.85327432681521587</v>
    </nc>
  </rcc>
  <rcc rId="9453" sId="1" numFmtId="4">
    <oc r="D35">
      <f>SUM(D36:D39)</f>
    </oc>
    <nc r="D35">
      <v>1058166.3</v>
    </nc>
  </rcc>
  <rcc rId="9454" sId="1" numFmtId="4">
    <oc r="E35">
      <f>SUM(E36:E41)</f>
    </oc>
    <nc r="E35">
      <v>882786.53065000009</v>
    </nc>
  </rcc>
  <rcc rId="9455" sId="1" numFmtId="4">
    <oc r="F35">
      <f>D35-E35</f>
    </oc>
    <nc r="F35">
      <v>175379.76934999996</v>
    </nc>
  </rcc>
  <rcc rId="9456" sId="1" numFmtId="14">
    <oc r="G35">
      <f>E35/D35</f>
    </oc>
    <nc r="G35">
      <v>0.83426067400747883</v>
    </nc>
  </rcc>
  <rcc rId="9457" sId="1" numFmtId="4">
    <oc r="F36">
      <f>D36-E36</f>
    </oc>
    <nc r="F36">
      <v>175942.6738300001</v>
    </nc>
  </rcc>
  <rcc rId="9458" sId="1" numFmtId="14">
    <oc r="G36">
      <f>E36/D36</f>
    </oc>
    <nc r="G36">
      <v>0.80814356384543617</v>
    </nc>
  </rcc>
  <rcc rId="9459" sId="1" numFmtId="4">
    <oc r="F37">
      <f>D37-E37</f>
    </oc>
    <nc r="F37">
      <v>1522.4355700000001</v>
    </nc>
  </rcc>
  <rcc rId="9460" sId="1" numFmtId="14">
    <oc r="G37">
      <f>E37/D37</f>
    </oc>
    <nc r="G37">
      <v>0.45598157227085934</v>
    </nc>
  </rcc>
  <rcc rId="9461" sId="1" numFmtId="4">
    <oc r="F38">
      <f>D38-E38</f>
    </oc>
    <nc r="F38">
      <v>139.61995999999976</v>
    </nc>
  </rcc>
  <rcc rId="9462" sId="1" numFmtId="14">
    <oc r="G38">
      <f>E38/D38</f>
    </oc>
    <nc r="G38">
      <v>0.91127353838332503</v>
    </nc>
  </rcc>
  <rcc rId="9463" sId="1" numFmtId="4">
    <oc r="F39">
      <f>D39-E39</f>
    </oc>
    <nc r="F39">
      <v>1128.7653099999879</v>
    </nc>
  </rcc>
  <rcc rId="9464" sId="1" numFmtId="14">
    <oc r="G39">
      <f>E39/D39</f>
    </oc>
    <nc r="G39">
      <v>0.99174519520200333</v>
    </nc>
  </rcc>
  <rcc rId="9465" sId="1" numFmtId="4">
    <oc r="F40">
      <f>D40-E40</f>
    </oc>
    <nc r="F40">
      <v>-2295.3490099999999</v>
    </nc>
  </rcc>
  <rcc rId="9466" sId="1" numFmtId="14">
    <oc r="G40">
      <f>E40/D40</f>
    </oc>
    <nc r="G40">
      <v>3.1689020221109323</v>
    </nc>
  </rcc>
  <rcc rId="9467" sId="1" numFmtId="4">
    <oc r="F41">
      <f>D41-E41</f>
    </oc>
    <nc r="F41">
      <v>-7.6310000000000003E-2</v>
    </nc>
  </rcc>
  <rcc rId="9468" sId="1" numFmtId="4">
    <oc r="F42">
      <f>D42-E42</f>
    </oc>
    <nc r="F42">
      <v>7074.5178900000174</v>
    </nc>
  </rcc>
  <rcc rId="9469" sId="1" numFmtId="14">
    <oc r="G42">
      <f>E42/D42</f>
    </oc>
    <nc r="G42">
      <v>0.9630562674939841</v>
    </nc>
  </rcc>
  <rcc rId="9470" sId="1" numFmtId="4">
    <oc r="D43">
      <f>D44</f>
    </oc>
    <nc r="D43">
      <v>1002772.5</v>
    </nc>
  </rcc>
  <rcc rId="9471" sId="1" numFmtId="4">
    <oc r="E43">
      <f>E44</f>
    </oc>
    <nc r="E43">
      <v>1014205.92258</v>
    </nc>
  </rcc>
  <rcc rId="9472" sId="1" numFmtId="4">
    <oc r="F43">
      <f>D43-E43</f>
    </oc>
    <nc r="F43">
      <v>-11433.422580000013</v>
    </nc>
  </rcc>
  <rcc rId="9473" sId="1" numFmtId="14">
    <oc r="G43">
      <f>E43/D43</f>
    </oc>
    <nc r="G43">
      <v>1.0114018110588394</v>
    </nc>
  </rcc>
  <rcc rId="9474" sId="1" numFmtId="4">
    <oc r="D44">
      <f>SUM(D45:D47)</f>
    </oc>
    <nc r="D44">
      <v>1002772.5</v>
    </nc>
  </rcc>
  <rcc rId="9475" sId="1" numFmtId="4">
    <oc r="E44">
      <f>E45+E46+E47</f>
    </oc>
    <nc r="E44">
      <v>1014205.92258</v>
    </nc>
  </rcc>
  <rcc rId="9476" sId="1" numFmtId="4">
    <oc r="F44">
      <f>D44-E44</f>
    </oc>
    <nc r="F44">
      <v>-11433.422580000013</v>
    </nc>
  </rcc>
  <rcc rId="9477" sId="1" numFmtId="14">
    <oc r="G44">
      <f>E44/D44</f>
    </oc>
    <nc r="G44">
      <v>1.0114018110588394</v>
    </nc>
  </rcc>
  <rcc rId="9478" sId="1" numFmtId="4">
    <oc r="F45">
      <f>D45-E45</f>
    </oc>
    <nc r="F45">
      <v>-349.13256999998703</v>
    </nc>
  </rcc>
  <rcc rId="9479" sId="1" numFmtId="14">
    <oc r="G45">
      <f>E45/D45</f>
    </oc>
    <nc r="G45">
      <v>1.0013814738725577</v>
    </nc>
  </rcc>
  <rcc rId="9480" sId="1" numFmtId="4">
    <oc r="F46">
      <f>D46-E46</f>
    </oc>
    <nc r="F46">
      <v>446.90174999998999</v>
    </nc>
  </rcc>
  <rcc rId="9481" sId="1" numFmtId="14">
    <oc r="G46">
      <f>E46/D46</f>
    </oc>
    <nc r="G46">
      <v>0.99796181345444135</v>
    </nc>
  </rcc>
  <rcc rId="9482" sId="1" numFmtId="4">
    <oc r="F47">
      <f>D47-E47</f>
    </oc>
    <nc r="F47">
      <v>-11531.191759999958</v>
    </nc>
  </rcc>
  <rcc rId="9483" sId="1" numFmtId="14">
    <oc r="G47">
      <f>E47/D47</f>
    </oc>
    <nc r="G47">
      <v>1.0217248537915842</v>
    </nc>
  </rcc>
  <rcc rId="9484" sId="1" numFmtId="4">
    <oc r="F48">
      <f>D48-E48</f>
    </oc>
    <nc r="F48">
      <v>-12813.456560000006</v>
    </nc>
  </rcc>
  <rcc rId="9485" sId="1" numFmtId="14">
    <oc r="G48">
      <f>E48/D48</f>
    </oc>
    <nc r="G48">
      <v>1.2020626045324878</v>
    </nc>
  </rcc>
  <rcc rId="9486" sId="1" numFmtId="4">
    <oc r="D49">
      <f>SUM(D50:D51)</f>
    </oc>
    <nc r="D49">
      <v>53588.6</v>
    </nc>
  </rcc>
  <rcc rId="9487" sId="1" numFmtId="4">
    <oc r="E49">
      <f>SUM(E50:E51)</f>
    </oc>
    <nc r="E49">
      <v>126233.35873000001</v>
    </nc>
  </rcc>
  <rcc rId="9488" sId="1" numFmtId="4">
    <oc r="F49">
      <f>D49-E49</f>
    </oc>
    <nc r="F49">
      <v>-72644.758730000001</v>
    </nc>
  </rcc>
  <rcc rId="9489" sId="1" numFmtId="14">
    <oc r="G49">
      <f>E49/D49</f>
    </oc>
    <nc r="G49">
      <v>2.355600980992226</v>
    </nc>
  </rcc>
  <rcc rId="9490" sId="1" numFmtId="4">
    <oc r="F50">
      <f>D50-E50</f>
    </oc>
    <nc r="F50">
      <v>-52770.525959999999</v>
    </nc>
  </rcc>
  <rcc rId="9491" sId="1" numFmtId="14">
    <oc r="G50">
      <f>E50/D50</f>
    </oc>
    <nc r="G50">
      <v>2.3947542212237347</v>
    </nc>
  </rcc>
  <rcc rId="9492" sId="1" numFmtId="4">
    <oc r="F51">
      <f>D51-E51</f>
    </oc>
    <nc r="F51">
      <v>-19874.232770000002</v>
    </nc>
  </rcc>
  <rcc rId="9493" sId="1" numFmtId="14">
    <oc r="G51">
      <f>E51/D51</f>
    </oc>
    <nc r="G51">
      <v>2.2615676905596183</v>
    </nc>
  </rcc>
  <rcc rId="9494" sId="1" numFmtId="4">
    <oc r="F52">
      <f>D52-E52</f>
    </oc>
    <nc r="F52">
      <v>328904.25342000008</v>
    </nc>
  </rcc>
  <rcc rId="9495" sId="1" numFmtId="14">
    <oc r="G52">
      <f>E52/D52</f>
    </oc>
    <nc r="G52">
      <v>0.70277991311598376</v>
    </nc>
  </rcc>
  <rcc rId="9496" sId="1" numFmtId="4">
    <oc r="F53">
      <f>D53-E53</f>
    </oc>
    <nc r="F53">
      <v>7361.1575700000003</v>
    </nc>
  </rcc>
  <rcc rId="9497" sId="1" numFmtId="4">
    <oc r="D54">
      <f>SUM(D55,D65,D69,D71)</f>
    </oc>
    <nc r="D54">
      <v>12640178.9</v>
    </nc>
  </rcc>
  <rcc rId="9498" sId="1" numFmtId="4">
    <oc r="E54">
      <f>SUM(E55,E65,E69,E71,E67)</f>
    </oc>
    <nc r="E54">
      <v>9473703.7635699995</v>
    </nc>
  </rcc>
  <rcc rId="9499" sId="1" numFmtId="4">
    <oc r="F54">
      <f>D54-E54</f>
    </oc>
    <nc r="F54">
      <v>3166475.1364300009</v>
    </nc>
  </rcc>
  <rcc rId="9500" sId="1" numFmtId="14">
    <oc r="G54">
      <f>E54/D54</f>
    </oc>
    <nc r="G54">
      <v>0.74949127211878297</v>
    </nc>
  </rcc>
  <rcc rId="9501" sId="1" numFmtId="4">
    <oc r="D55">
      <f>SUM(D56,D63,D64)</f>
    </oc>
    <nc r="D55">
      <v>11130010.299999999</v>
    </nc>
  </rcc>
  <rcc rId="9502" sId="1" numFmtId="4">
    <oc r="E55">
      <f>E56+E63+E64</f>
    </oc>
    <nc r="E55">
      <v>8026112.1093600001</v>
    </nc>
  </rcc>
  <rcc rId="9503" sId="1" numFmtId="4">
    <oc r="F55">
      <f>D55-E55</f>
    </oc>
    <nc r="F55">
      <v>3103898.1906399988</v>
    </nc>
  </rcc>
  <rcc rId="9504" sId="1" numFmtId="14">
    <oc r="G55">
      <f>E55/D55</f>
    </oc>
    <nc r="G55">
      <v>0.72112351139153941</v>
    </nc>
  </rcc>
  <rcc rId="9505" sId="1" numFmtId="4">
    <oc r="D56">
      <f>SUM(D57:D62)</f>
    </oc>
    <nc r="D56">
      <v>2045578.2999999998</v>
    </nc>
  </rcc>
  <rcc rId="9506" sId="1" numFmtId="4">
    <oc r="E56">
      <f>SUM(E57:E62)</f>
    </oc>
    <nc r="E56">
      <v>744362.26459999999</v>
    </nc>
  </rcc>
  <rcc rId="9507" sId="1" numFmtId="4">
    <oc r="F56">
      <f>D56-E56</f>
    </oc>
    <nc r="F56">
      <v>1301216.0353999999</v>
    </nc>
  </rcc>
  <rcc rId="9508" sId="1" numFmtId="14">
    <oc r="G56">
      <f>E56/D56</f>
    </oc>
    <nc r="G56">
      <v>0.36388842441279323</v>
    </nc>
  </rcc>
  <rcc rId="9509" sId="1" numFmtId="4">
    <oc r="F57">
      <f>D57-E57</f>
    </oc>
    <nc r="F57">
      <v>1160206.1381599999</v>
    </nc>
  </rcc>
  <rcc rId="9510" sId="1" numFmtId="14">
    <oc r="G57">
      <f>E57/D57</f>
    </oc>
    <nc r="G57">
      <v>0.26084566392584696</v>
    </nc>
  </rcc>
  <rcc rId="9511" sId="1" numFmtId="4">
    <oc r="F58">
      <f>D58-E58</f>
    </oc>
    <nc r="F58">
      <v>84162.601190000016</v>
    </nc>
  </rcc>
  <rcc rId="9512" sId="1" numFmtId="14">
    <oc r="G58">
      <f>E58/D58</f>
    </oc>
    <nc r="G58">
      <v>0.68149772733551339</v>
    </nc>
  </rcc>
  <rcc rId="9513" sId="1" numFmtId="34">
    <oc r="F59">
      <f>D59-E59</f>
    </oc>
    <nc r="F59">
      <v>0</v>
    </nc>
  </rcc>
  <rcc rId="9514" sId="1" numFmtId="14">
    <oc r="G59">
      <f>E59/D59</f>
    </oc>
    <nc r="G59">
      <v>1</v>
    </nc>
  </rcc>
  <rcc rId="9515" sId="1" numFmtId="34">
    <oc r="F60">
      <f>D60-E60</f>
    </oc>
    <nc r="F60">
      <v>0</v>
    </nc>
  </rcc>
  <rcc rId="9516" sId="1" numFmtId="14">
    <oc r="G60">
      <f>E60/D60</f>
    </oc>
    <nc r="G60">
      <v>1</v>
    </nc>
  </rcc>
  <rcc rId="9517" sId="1" numFmtId="4">
    <oc r="F61">
      <f>D61-E61</f>
    </oc>
    <nc r="F61">
      <v>29000.109200000003</v>
    </nc>
  </rcc>
  <rcc rId="9518" sId="1" numFmtId="14">
    <oc r="G61">
      <f>E61/D61</f>
    </oc>
    <nc r="G61">
      <v>0.5099246773964593</v>
    </nc>
  </rcc>
  <rcc rId="9519" sId="1" numFmtId="4">
    <oc r="E62">
      <f>103573.41315+819</f>
    </oc>
    <nc r="E62">
      <v>104392.41314999999</v>
    </nc>
  </rcc>
  <rcc rId="9520" sId="1" numFmtId="4">
    <oc r="F62">
      <f>D62-E62</f>
    </oc>
    <nc r="F62">
      <v>27847.186850000013</v>
    </nc>
  </rcc>
  <rcc rId="9521" sId="1" numFmtId="14">
    <oc r="G62">
      <f>E62/D62</f>
    </oc>
    <nc r="G62">
      <v>0.78941870022292859</v>
    </nc>
  </rcc>
  <rcc rId="9522" sId="1" numFmtId="4">
    <oc r="F63">
      <f>D63-E63</f>
    </oc>
    <nc r="F63">
      <v>1735503.60659</v>
    </nc>
  </rcc>
  <rcc rId="9523" sId="1" numFmtId="14">
    <oc r="G63">
      <f>E63/D63</f>
    </oc>
    <nc r="G63">
      <v>0.8028603325563779</v>
    </nc>
  </rcc>
  <rcc rId="9524" sId="1" numFmtId="4">
    <oc r="F64">
      <f>D64-E64</f>
    </oc>
    <nc r="F64">
      <v>67178.548650000041</v>
    </nc>
  </rcc>
  <rcc rId="9525" sId="1" numFmtId="14">
    <oc r="G64">
      <f>E64/D64</f>
    </oc>
    <nc r="G64">
      <v>0.76093927964943631</v>
    </nc>
  </rcc>
  <rcc rId="9526" sId="1" numFmtId="4">
    <oc r="D65">
      <f>D66</f>
    </oc>
    <nc r="D65">
      <v>1421046.4</v>
    </nc>
  </rcc>
  <rcc rId="9527" sId="1" numFmtId="4">
    <oc r="E65">
      <f>E66</f>
    </oc>
    <nc r="E65">
      <v>1354961.4</v>
    </nc>
  </rcc>
  <rcc rId="9528" sId="1" numFmtId="4">
    <oc r="F65">
      <f>D65-E65</f>
    </oc>
    <nc r="F65">
      <v>66085</v>
    </nc>
  </rcc>
  <rcc rId="9529" sId="1" numFmtId="14">
    <oc r="G65">
      <f>E65/D65</f>
    </oc>
    <nc r="G65">
      <v>0.95349553681005772</v>
    </nc>
  </rcc>
  <rcc rId="9530" sId="1" numFmtId="4">
    <oc r="F66">
      <f>D66-E66</f>
    </oc>
    <nc r="F66">
      <v>66085</v>
    </nc>
  </rcc>
  <rcc rId="9531" sId="1" numFmtId="14">
    <oc r="G66">
      <f>E66/D66</f>
    </oc>
    <nc r="G66">
      <v>0.95349553681005772</v>
    </nc>
  </rcc>
  <rcc rId="9532" sId="1" numFmtId="4">
    <oc r="E67">
      <f>E68</f>
    </oc>
    <nc r="E67">
      <v>-1.6250799999999999</v>
    </nc>
  </rcc>
  <rcc rId="9533" sId="1" numFmtId="4">
    <oc r="F67">
      <f>D67-E67</f>
    </oc>
    <nc r="F67">
      <v>1.6250799999999999</v>
    </nc>
  </rcc>
  <rcc rId="9534" sId="1" numFmtId="4">
    <oc r="F68">
      <f>D68-E68</f>
    </oc>
    <nc r="F68">
      <v>1.6250799999999999</v>
    </nc>
  </rcc>
  <rcc rId="9535" sId="1" numFmtId="4">
    <oc r="D69">
      <f>D70</f>
    </oc>
    <nc r="D69">
      <v>111990.3</v>
    </nc>
  </rcc>
  <rcc rId="9536" sId="1" numFmtId="4">
    <oc r="E69">
      <f>E70</f>
    </oc>
    <nc r="E69">
      <v>123214.5</v>
    </nc>
  </rcc>
  <rcc rId="9537" sId="1" numFmtId="4">
    <oc r="F69">
      <f>D69-E69</f>
    </oc>
    <nc r="F69">
      <v>-11224.199999999997</v>
    </nc>
  </rcc>
  <rcc rId="9538" sId="1" numFmtId="14">
    <oc r="G69">
      <f>E69/D69</f>
    </oc>
    <nc r="G69">
      <v>1.1002247516079517</v>
    </nc>
  </rcc>
  <rcc rId="9539" sId="1" numFmtId="4">
    <oc r="F70">
      <f>D70-E70</f>
    </oc>
    <nc r="F70">
      <v>-11224.199999999997</v>
    </nc>
  </rcc>
  <rcc rId="9540" sId="1" numFmtId="14">
    <oc r="G70">
      <f>E70/D70</f>
    </oc>
    <nc r="G70">
      <v>1.1002247516079517</v>
    </nc>
  </rcc>
  <rcc rId="9541" sId="1" numFmtId="4">
    <oc r="D71">
      <f>D72</f>
    </oc>
    <nc r="D71">
      <v>-22868.1</v>
    </nc>
  </rcc>
  <rcc rId="9542" sId="1" numFmtId="4">
    <oc r="E71">
      <f>E72</f>
    </oc>
    <nc r="E71">
      <v>-30582.620709999999</v>
    </nc>
  </rcc>
  <rcc rId="9543" sId="1" numFmtId="4">
    <oc r="F71">
      <f>D71-E71</f>
    </oc>
    <nc r="F71">
      <v>7714.5207100000007</v>
    </nc>
  </rcc>
  <rcc rId="9544" sId="1" numFmtId="14">
    <oc r="G71">
      <f>E71/D71</f>
    </oc>
    <nc r="G71">
      <v>1.3373485645943477</v>
    </nc>
  </rcc>
  <rcc rId="9545" sId="1" numFmtId="4">
    <oc r="F72">
      <f>D72-E72</f>
    </oc>
    <nc r="F72">
      <v>7714.5207100000007</v>
    </nc>
  </rcc>
  <rcc rId="9546" sId="1" numFmtId="14">
    <oc r="G72">
      <f>E72/D72</f>
    </oc>
    <nc r="G72">
      <v>1.3373485645943477</v>
    </nc>
  </rcc>
  <rrc rId="9547" sId="3" ref="F1:F1048576" action="deleteCol">
    <undo index="0" exp="ref" v="1" dr="F26" r="G26" sId="3"/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4" start="0" length="0">
      <dxf>
        <numFmt numFmtId="167" formatCode="#,##0.0"/>
      </dxf>
    </rfmt>
    <rfmt sheetId="3" sqref="F5" start="0" length="0">
      <dxf>
        <numFmt numFmtId="167" formatCode="#,##0.0"/>
      </dxf>
    </rfmt>
    <rfmt sheetId="3" sqref="F6" start="0" length="0">
      <dxf>
        <numFmt numFmtId="167" formatCode="#,##0.0"/>
      </dxf>
    </rfmt>
    <rfmt sheetId="3" sqref="F7" start="0" length="0">
      <dxf>
        <numFmt numFmtId="167" formatCode="#,##0.0"/>
      </dxf>
    </rfmt>
    <rfmt sheetId="3" sqref="F8" start="0" length="0">
      <dxf>
        <numFmt numFmtId="167" formatCode="#,##0.0"/>
      </dxf>
    </rfmt>
    <rfmt sheetId="3" sqref="F9" start="0" length="0">
      <dxf>
        <numFmt numFmtId="167" formatCode="#,##0.0"/>
      </dxf>
    </rfmt>
    <rfmt sheetId="3" sqref="F10" start="0" length="0">
      <dxf>
        <numFmt numFmtId="167" formatCode="#,##0.0"/>
      </dxf>
    </rfmt>
    <rfmt sheetId="3" sqref="F11" start="0" length="0">
      <dxf>
        <numFmt numFmtId="167" formatCode="#,##0.0"/>
      </dxf>
    </rfmt>
    <rfmt sheetId="3" sqref="F12" start="0" length="0">
      <dxf>
        <numFmt numFmtId="167" formatCode="#,##0.0"/>
      </dxf>
    </rfmt>
    <rfmt sheetId="3" sqref="F13" start="0" length="0">
      <dxf>
        <numFmt numFmtId="166" formatCode="_-* #,##0.0_р_._-;\-* #,##0.0_р_._-;_-* &quot;-&quot;?_р_._-;_-@_-"/>
      </dxf>
    </rfmt>
    <rfmt sheetId="3" sqref="F14" start="0" length="0">
      <dxf>
        <numFmt numFmtId="166" formatCode="_-* #,##0.0_р_._-;\-* #,##0.0_р_._-;_-* &quot;-&quot;?_р_._-;_-@_-"/>
      </dxf>
    </rfmt>
    <rfmt sheetId="3" sqref="F15" start="0" length="0">
      <dxf>
        <numFmt numFmtId="166" formatCode="_-* #,##0.0_р_._-;\-* #,##0.0_р_._-;_-* &quot;-&quot;?_р_._-;_-@_-"/>
      </dxf>
    </rfmt>
    <rfmt sheetId="3" sqref="F16" start="0" length="0">
      <dxf>
        <numFmt numFmtId="166" formatCode="_-* #,##0.0_р_._-;\-* #,##0.0_р_._-;_-* &quot;-&quot;?_р_._-;_-@_-"/>
      </dxf>
    </rfmt>
    <rfmt sheetId="3" sqref="F17" start="0" length="0">
      <dxf>
        <numFmt numFmtId="166" formatCode="_-* #,##0.0_р_._-;\-* #,##0.0_р_._-;_-* &quot;-&quot;?_р_._-;_-@_-"/>
      </dxf>
    </rfmt>
    <rfmt sheetId="3" sqref="F18" start="0" length="0">
      <dxf>
        <numFmt numFmtId="166" formatCode="_-* #,##0.0_р_._-;\-* #,##0.0_р_._-;_-* &quot;-&quot;?_р_._-;_-@_-"/>
      </dxf>
    </rfmt>
    <rfmt sheetId="3" sqref="F19" start="0" length="0">
      <dxf>
        <numFmt numFmtId="166" formatCode="_-* #,##0.0_р_._-;\-* #,##0.0_р_._-;_-* &quot;-&quot;?_р_._-;_-@_-"/>
      </dxf>
    </rfmt>
    <rfmt sheetId="3" sqref="F20" start="0" length="0">
      <dxf>
        <numFmt numFmtId="166" formatCode="_-* #,##0.0_р_._-;\-* #,##0.0_р_._-;_-* &quot;-&quot;?_р_._-;_-@_-"/>
      </dxf>
    </rfmt>
    <rfmt sheetId="3" sqref="F21" start="0" length="0">
      <dxf>
        <numFmt numFmtId="166" formatCode="_-* #,##0.0_р_._-;\-* #,##0.0_р_._-;_-* &quot;-&quot;?_р_._-;_-@_-"/>
      </dxf>
    </rfmt>
    <rcc rId="0" sId="3" dxf="1">
      <nc r="F22">
        <f>D27+D23</f>
      </nc>
      <ndxf>
        <numFmt numFmtId="166" formatCode="_-* #,##0.0_р_._-;\-* #,##0.0_р_._-;_-* &quot;-&quot;?_р_._-;_-@_-"/>
      </ndxf>
    </rcc>
    <rfmt sheetId="3" sqref="F23" start="0" length="0">
      <dxf>
        <numFmt numFmtId="166" formatCode="_-* #,##0.0_р_._-;\-* #,##0.0_р_._-;_-* &quot;-&quot;?_р_._-;_-@_-"/>
      </dxf>
    </rfmt>
    <rfmt sheetId="3" sqref="F24" start="0" length="0">
      <dxf>
        <numFmt numFmtId="166" formatCode="_-* #,##0.0_р_._-;\-* #,##0.0_р_._-;_-* &quot;-&quot;?_р_._-;_-@_-"/>
      </dxf>
    </rfmt>
    <rfmt sheetId="3" sqref="F25" start="0" length="0">
      <dxf>
        <numFmt numFmtId="166" formatCode="_-* #,##0.0_р_._-;\-* #,##0.0_р_._-;_-* &quot;-&quot;?_р_._-;_-@_-"/>
      </dxf>
    </rfmt>
    <rcc rId="0" sId="3" dxf="1">
      <nc r="F26">
        <f>D26+D11</f>
      </nc>
      <ndxf>
        <numFmt numFmtId="166" formatCode="_-* #,##0.0_р_._-;\-* #,##0.0_р_._-;_-* &quot;-&quot;?_р_._-;_-@_-"/>
      </ndxf>
    </rcc>
    <rfmt sheetId="3" sqref="F28" start="0" length="0">
      <dxf>
        <numFmt numFmtId="166" formatCode="_-* #,##0.0_р_._-;\-* #,##0.0_р_._-;_-* &quot;-&quot;?_р_._-;_-@_-"/>
      </dxf>
    </rfmt>
    <rcc rId="0" sId="3" dxf="1">
      <nc r="F29">
        <f>D22-G24+G22+D11</f>
      </nc>
      <ndxf>
        <numFmt numFmtId="166" formatCode="_-* #,##0.0_р_._-;\-* #,##0.0_р_._-;_-* &quot;-&quot;?_р_._-;_-@_-"/>
      </ndxf>
    </rcc>
    <rfmt sheetId="3" sqref="F34" start="0" length="0">
      <dxf>
        <numFmt numFmtId="166" formatCode="_-* #,##0.0_р_._-;\-* #,##0.0_р_._-;_-* &quot;-&quot;?_р_._-;_-@_-"/>
      </dxf>
    </rfmt>
  </rrc>
  <rrc rId="9548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4" start="0" length="0">
      <dxf>
        <numFmt numFmtId="167" formatCode="#,##0.0"/>
      </dxf>
    </rfmt>
    <rfmt sheetId="3" sqref="F5" start="0" length="0">
      <dxf>
        <numFmt numFmtId="167" formatCode="#,##0.0"/>
      </dxf>
    </rfmt>
    <rfmt sheetId="3" sqref="F6" start="0" length="0">
      <dxf>
        <numFmt numFmtId="167" formatCode="#,##0.0"/>
      </dxf>
    </rfmt>
    <rfmt sheetId="3" sqref="F7" start="0" length="0">
      <dxf>
        <numFmt numFmtId="167" formatCode="#,##0.0"/>
      </dxf>
    </rfmt>
    <rfmt sheetId="3" sqref="F8" start="0" length="0">
      <dxf>
        <numFmt numFmtId="167" formatCode="#,##0.0"/>
      </dxf>
    </rfmt>
    <rfmt sheetId="3" sqref="F9" start="0" length="0">
      <dxf>
        <numFmt numFmtId="167" formatCode="#,##0.0"/>
      </dxf>
    </rfmt>
    <rfmt sheetId="3" sqref="F10" start="0" length="0">
      <dxf>
        <numFmt numFmtId="167" formatCode="#,##0.0"/>
      </dxf>
    </rfmt>
    <rfmt sheetId="3" sqref="F11" start="0" length="0">
      <dxf>
        <numFmt numFmtId="167" formatCode="#,##0.0"/>
      </dxf>
    </rfmt>
    <rfmt sheetId="3" sqref="F12" start="0" length="0">
      <dxf>
        <numFmt numFmtId="167" formatCode="#,##0.0"/>
      </dxf>
    </rfmt>
    <rcc rId="0" sId="3" dxf="1">
      <nc r="F22">
        <f>J4</f>
      </nc>
      <ndxf>
        <numFmt numFmtId="170" formatCode="_-* #,##0.0\ _₽_-;\-* #,##0.0\ _₽_-;_-* &quot;-&quot;?\ _₽_-;_-@_-"/>
      </ndxf>
    </rcc>
    <rcc rId="0" sId="3" dxf="1">
      <nc r="F23">
        <f>D27+D23-F22</f>
      </nc>
      <ndxf>
        <numFmt numFmtId="170" formatCode="_-* #,##0.0\ _₽_-;\-* #,##0.0\ _₽_-;_-* &quot;-&quot;?\ _₽_-;_-@_-"/>
      </ndxf>
    </rcc>
    <rcc rId="0" sId="3" dxf="1">
      <nc r="F24">
        <f>D27+D23+D11</f>
      </nc>
      <ndxf>
        <numFmt numFmtId="170" formatCode="_-* #,##0.0\ _₽_-;\-* #,##0.0\ _₽_-;_-* &quot;-&quot;?\ _₽_-;_-@_-"/>
      </ndxf>
    </rcc>
    <rfmt sheetId="3" sqref="F25" start="0" length="0">
      <dxf>
        <numFmt numFmtId="166" formatCode="_-* #,##0.0_р_._-;\-* #,##0.0_р_._-;_-* &quot;-&quot;?_р_._-;_-@_-"/>
      </dxf>
    </rfmt>
    <rcc rId="0" sId="3" dxf="1">
      <nc r="F26">
        <f>#REF!+доходы!D14</f>
      </nc>
      <ndxf>
        <numFmt numFmtId="170" formatCode="_-* #,##0.0\ _₽_-;\-* #,##0.0\ _₽_-;_-* &quot;-&quot;?\ _₽_-;_-@_-"/>
      </ndxf>
    </rcc>
    <rfmt sheetId="3" sqref="F29" start="0" length="0">
      <dxf>
        <numFmt numFmtId="166" formatCode="_-* #,##0.0_р_._-;\-* #,##0.0_р_._-;_-* &quot;-&quot;?_р_._-;_-@_-"/>
      </dxf>
    </rfmt>
  </rrc>
  <rrc rId="9549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4" t="inlineStr">
        <is>
          <t>Сверка</t>
        </is>
      </nc>
    </rcc>
    <rcc rId="0" sId="3">
      <nc r="F5" t="inlineStr">
        <is>
          <t>решение о бюджете</t>
        </is>
      </nc>
    </rcc>
    <rcc rId="0" sId="3" dxf="1">
      <nc r="F22">
        <f>#REF!+#REF!</f>
      </nc>
      <ndxf>
        <numFmt numFmtId="170" formatCode="_-* #,##0.0\ _₽_-;\-* #,##0.0\ _₽_-;_-* &quot;-&quot;?\ _₽_-;_-@_-"/>
      </ndxf>
    </rcc>
  </rrc>
  <rrc rId="9550" sId="3" ref="F1:F1048576" action="deleteCol">
    <undo index="1" exp="ref" v="1" dr="F5" r="H4" sId="3"/>
    <undo index="0" exp="ref" v="1" dr="F4" r="H4" sId="3"/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2" start="0" length="0">
      <dxf>
        <numFmt numFmtId="4" formatCode="#,##0.00"/>
      </dxf>
    </rfmt>
    <rfmt sheetId="3" sqref="F3" start="0" length="0">
      <dxf>
        <numFmt numFmtId="4" formatCode="#,##0.00"/>
      </dxf>
    </rfmt>
    <rcc rId="0" sId="3" dxf="1" numFmtId="4">
      <nc r="F4">
        <v>11473625.847589999</v>
      </nc>
      <ndxf>
        <numFmt numFmtId="4" formatCode="#,##0.00"/>
      </ndxf>
    </rcc>
    <rcc rId="0" sId="3" dxf="1">
      <nc r="F5">
        <f>I8</f>
      </nc>
      <ndxf>
        <numFmt numFmtId="4" formatCode="#,##0.00"/>
      </ndxf>
    </rcc>
    <rfmt sheetId="3" sqref="F6" start="0" length="0">
      <dxf>
        <numFmt numFmtId="4" formatCode="#,##0.00"/>
      </dxf>
    </rfmt>
    <rfmt sheetId="3" sqref="F7" start="0" length="0">
      <dxf>
        <numFmt numFmtId="4" formatCode="#,##0.00"/>
      </dxf>
    </rfmt>
  </rrc>
  <rrc rId="9551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2" start="0" length="0">
      <dxf>
        <numFmt numFmtId="4" formatCode="#,##0.00"/>
      </dxf>
    </rfmt>
    <rfmt sheetId="3" sqref="F3" start="0" length="0">
      <dxf>
        <numFmt numFmtId="4" formatCode="#,##0.00"/>
      </dxf>
    </rfmt>
    <rfmt sheetId="3" sqref="F4" start="0" length="0">
      <dxf>
        <numFmt numFmtId="4" formatCode="#,##0.00"/>
      </dxf>
    </rfmt>
    <rfmt sheetId="3" sqref="F5" start="0" length="0">
      <dxf>
        <numFmt numFmtId="4" formatCode="#,##0.00"/>
      </dxf>
    </rfmt>
    <rfmt sheetId="3" sqref="F6" start="0" length="0">
      <dxf>
        <numFmt numFmtId="4" formatCode="#,##0.00"/>
      </dxf>
    </rfmt>
    <rfmt sheetId="3" sqref="F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F8" t="inlineStr">
        <is>
          <t>Сверка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9" t="inlineStr">
        <is>
          <t>АЦК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2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1">
        <v>115500</v>
      </nc>
    </rcc>
    <rcc rId="0" sId="3" dxf="1" numFmtId="4">
      <nc r="F2">
        <v>168719</v>
      </nc>
      <ndxf>
        <numFmt numFmtId="4" formatCode="#,##0.00"/>
      </ndxf>
    </rcc>
    <rfmt sheetId="3" sqref="F3" start="0" length="0">
      <dxf>
        <numFmt numFmtId="4" formatCode="#,##0.00"/>
      </dxf>
    </rfmt>
    <rcc rId="0" sId="3" dxf="1">
      <nc r="F4">
        <f>#REF!-#REF!</f>
      </nc>
      <ndxf>
        <numFmt numFmtId="4" formatCode="#,##0.00"/>
      </ndxf>
    </rcc>
    <rfmt sheetId="3" sqref="F5" start="0" length="0">
      <dxf>
        <numFmt numFmtId="4" formatCode="#,##0.00"/>
      </dxf>
    </rfmt>
    <rfmt sheetId="3" sqref="F6" start="0" length="0">
      <dxf>
        <numFmt numFmtId="4" formatCode="#,##0.00"/>
      </dxf>
    </rfmt>
    <rcc rId="0" sId="3" dxf="1" numFmtId="4">
      <nc r="F7">
        <v>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8">
        <f>11473625847.59/G4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9">
        <f>11473514347.59/1000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9553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>
      <nc r="F4">
        <v>1000</v>
      </nc>
    </rcc>
    <rcc rId="0" sId="3" dxf="1">
      <nc r="F7" t="inlineStr">
        <is>
          <t>Из решения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8">
        <v>11130010.300000001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9554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  <rfmt sheetId="3" sqref="F8" start="0" length="0">
      <dxf>
        <numFmt numFmtId="4" formatCode="#,##0.00"/>
      </dxf>
    </rfmt>
    <rfmt sheetId="3" sqref="F9" start="0" length="0">
      <dxf>
        <numFmt numFmtId="4" formatCode="#,##0.00"/>
      </dxf>
    </rfmt>
    <rfmt sheetId="3" sqref="F10" start="0" length="0">
      <dxf>
        <numFmt numFmtId="4" formatCode="#,##0.00"/>
      </dxf>
    </rfmt>
    <rfmt sheetId="3" sqref="F11" start="0" length="0">
      <dxf>
        <numFmt numFmtId="4" formatCode="#,##0.00"/>
      </dxf>
    </rfmt>
    <rfmt sheetId="3" sqref="F12" start="0" length="0">
      <dxf>
        <numFmt numFmtId="4" formatCode="#,##0.00"/>
      </dxf>
    </rfmt>
  </rrc>
  <rrc rId="9555" sId="3" ref="F1:F1048576" action="deleteCol">
    <undo index="0" exp="area" ref3D="1" dr="$A$3:$XFD$4" dn="Z_B358A58E_8635_4813_99A2_4F1FD4FD075C_.wvu.PrintTitles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87167B54_14FD_40B4_B520_8ADAF9DCA900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B1E9D3A3_6A2B_4E76_A163_C3C5D3CBC4BC_.wvu.PrintTitles" sId="3"/>
    <undo index="0" exp="area" ref3D="1" dr="$A$3:$XFD$4" dn="Z_8F1248FC_EA8E_4DC7_8B97_6406CD1514A9_.wvu.PrintTitles" sId="3"/>
    <undo index="0" exp="area" ref3D="1" dr="$A$3:$XFD$4" dn="Z_A4D09F0F_4C69_4056_BD3D_99C01656B021_.wvu.PrintTitles" sId="3"/>
    <undo index="0" exp="area" ref3D="1" dr="$A$3:$XFD$4" dn="Заголовки_для_печати" sId="3"/>
    <undo index="0" exp="area" ref3D="1" dr="$A$3:$XFD$4" dn="Z_F8C4027D_D6CA_4157_8FAE_71E83CC44D4D_.wvu.PrintTitles" sId="3"/>
    <rfmt sheetId="3" xfDxf="1" sqref="F1:F1048576" start="0" length="0">
      <dxf>
        <fill>
          <patternFill patternType="solid">
            <bgColor theme="0"/>
          </patternFill>
        </fill>
      </dxf>
    </rfmt>
  </rrc>
  <rrc rId="9556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7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558" sId="3" numFmtId="34">
    <oc r="D5">
      <f>D7</f>
    </oc>
    <nc r="D5">
      <v>5300987.6000000015</v>
    </nc>
  </rcc>
  <rcc rId="9559" sId="3" numFmtId="34">
    <oc r="E5">
      <f>E7</f>
    </oc>
    <nc r="E5">
      <v>1087787.8000000007</v>
    </nc>
  </rcc>
  <rcc rId="9560" sId="3" numFmtId="34">
    <oc r="D7">
      <f>D20+D9+D14</f>
    </oc>
    <nc r="D7">
      <v>5300987.6000000015</v>
    </nc>
  </rcc>
  <rcc rId="9561" sId="3" numFmtId="34">
    <oc r="E7">
      <f>E9+E20</f>
    </oc>
    <nc r="E7">
      <v>1087787.8000000007</v>
    </nc>
  </rcc>
  <rcc rId="9562" sId="3" numFmtId="34">
    <oc r="D9">
      <f>D10-D12</f>
    </oc>
    <nc r="D9">
      <v>1000000</v>
    </nc>
  </rcc>
  <rcc rId="9563" sId="3" numFmtId="34">
    <oc r="E9">
      <f>E10-E12</f>
    </oc>
    <nc r="E9">
      <v>0</v>
    </nc>
  </rcc>
  <rcc rId="9564" sId="3" numFmtId="34">
    <oc r="D10">
      <f>D11</f>
    </oc>
    <nc r="D10">
      <v>1000000</v>
    </nc>
  </rcc>
  <rcc rId="9565" sId="3" numFmtId="34">
    <oc r="E10">
      <f>E11</f>
    </oc>
    <nc r="E10">
      <v>0</v>
    </nc>
  </rcc>
  <rcc rId="9566" sId="3" numFmtId="34">
    <oc r="D12">
      <f>D13</f>
    </oc>
    <nc r="D12">
      <v>0</v>
    </nc>
  </rcc>
  <rcc rId="9567" sId="3" numFmtId="34">
    <oc r="E12">
      <f>E13</f>
    </oc>
    <nc r="E12">
      <v>0</v>
    </nc>
  </rcc>
  <rcc rId="9568" sId="3" numFmtId="34">
    <oc r="D14">
      <f>D15</f>
    </oc>
    <nc r="D14">
      <v>1000000</v>
    </nc>
  </rcc>
  <rcc rId="9569" sId="3" numFmtId="34">
    <oc r="D15">
      <f>D16</f>
    </oc>
    <nc r="D15">
      <v>1000000</v>
    </nc>
  </rcc>
  <rcc rId="9570" sId="3" numFmtId="34">
    <oc r="D16">
      <f>D17</f>
    </oc>
    <nc r="D16">
      <v>1000000</v>
    </nc>
  </rcc>
  <rcc rId="9571" sId="3" numFmtId="34">
    <oc r="E20">
      <f>E21+E25</f>
    </oc>
    <nc r="E20">
      <v>1087787.8000000007</v>
    </nc>
  </rcc>
  <rcc rId="9572" sId="3" numFmtId="34">
    <oc r="D21">
      <f>D22</f>
    </oc>
    <nc r="D21">
      <v>-34173283.600000001</v>
    </nc>
  </rcc>
  <rcc rId="9573" sId="3" numFmtId="34">
    <oc r="E21">
      <f>E22</f>
    </oc>
    <nc r="E21">
      <v>-23925295.199999999</v>
    </nc>
  </rcc>
  <rcc rId="9574" sId="3" numFmtId="34">
    <oc r="D22">
      <f>D23</f>
    </oc>
    <nc r="D22">
      <v>-34173283.600000001</v>
    </nc>
  </rcc>
  <rcc rId="9575" sId="3" numFmtId="34">
    <oc r="E22">
      <f>E23</f>
    </oc>
    <nc r="E22">
      <v>-23925295.199999999</v>
    </nc>
  </rcc>
  <rcc rId="9576" sId="3" numFmtId="34">
    <oc r="D23">
      <f>D24</f>
    </oc>
    <nc r="D23">
      <v>-34173283.600000001</v>
    </nc>
  </rcc>
  <rcc rId="9577" sId="3" numFmtId="34">
    <oc r="E23">
      <f>E24</f>
    </oc>
    <nc r="E23">
      <v>-23925295.199999999</v>
    </nc>
  </rcc>
  <rcc rId="9578" sId="3" numFmtId="34">
    <oc r="D24">
      <f>-доходы!D14-D11+D13</f>
    </oc>
    <nc r="D24">
      <v>-34173283.600000001</v>
    </nc>
  </rcc>
  <rcc rId="9579" sId="3" numFmtId="34">
    <oc r="D25">
      <f>D26</f>
    </oc>
    <nc r="D25">
      <v>38817886.700000003</v>
    </nc>
  </rcc>
  <rcc rId="9580" sId="3" numFmtId="34">
    <oc r="E25">
      <f>E26</f>
    </oc>
    <nc r="E25">
      <v>25013083</v>
    </nc>
  </rcc>
  <rcc rId="9581" sId="3" numFmtId="34">
    <oc r="D26">
      <f>D27</f>
    </oc>
    <nc r="D26">
      <v>38817886.700000003</v>
    </nc>
  </rcc>
  <rcc rId="9582" sId="3" numFmtId="34">
    <oc r="E26">
      <f>E27</f>
    </oc>
    <nc r="E26">
      <v>25013083</v>
    </nc>
  </rcc>
  <rcc rId="9583" sId="3" numFmtId="34">
    <oc r="D27">
      <f>D28</f>
    </oc>
    <nc r="D27">
      <v>38817886.700000003</v>
    </nc>
  </rcc>
  <rcc rId="9584" sId="3" numFmtId="34">
    <oc r="E27">
      <f>E28</f>
    </oc>
    <nc r="E27">
      <v>25013083</v>
    </nc>
  </rcc>
  <rcc rId="9585" sId="3" numFmtId="34">
    <oc r="D28">
      <f>расходы!G5</f>
    </oc>
    <nc r="D28">
      <v>38817886.700000003</v>
    </nc>
  </rc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расходы!$A$1:$J$520</formula>
    <oldFormula>расходы!$A$1:$J$520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расходы!$A$6:$R$517</formula>
    <oldFormula>расходы!$A$6:$R$517</oldFormula>
  </rdn>
  <rdn rId="0" localSheetId="3" customView="1" name="Z_EC1DDABA_87E5_4CA0_BDFA_3176D5C21D42_.wvu.PrintArea" hidden="1" oldHidden="1">
    <formula>источники!$A$1:$E$28</formula>
    <oldFormula>источники!$A$1:$E$28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расходы!$A$1:$J$520</formula>
    <oldFormula>расходы!$A$1:$J$520</oldFormula>
  </rdn>
  <rdn rId="0" localSheetId="2" customView="1" name="Z_EC1DDABA_87E5_4CA0_BDFA_3176D5C21D42_.wvu.PrintTitles" hidden="1" oldHidden="1">
    <formula>расходы!$3:$4</formula>
    <oldFormula>расходы!$4:$5</oldFormula>
  </rdn>
  <rdn rId="0" localSheetId="2" customView="1" name="Z_EC1DDABA_87E5_4CA0_BDFA_3176D5C21D42_.wvu.FilterData" hidden="1" oldHidden="1">
    <formula>расходы!$A$6:$R$517</formula>
    <oldFormula>расходы!$A$6:$R$517</oldFormula>
  </rdn>
  <rdn rId="0" localSheetId="3" customView="1" name="Z_EC1DDABA_87E5_4CA0_BDFA_3176D5C21D42_.wvu.PrintArea" hidden="1" oldHidden="1">
    <formula>источники!$A$1:$E$28</formula>
    <oldFormula>источники!$A$1:$E$28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04" sId="2" ref="A518:XFD518" action="deleteRow">
    <rfmt sheetId="2" xfDxf="1" sqref="A518:XFD518" start="0" length="0">
      <dxf>
        <font>
          <name val="Times New Roman"/>
          <scheme val="none"/>
        </font>
        <alignment vertical="center" wrapText="1" readingOrder="0"/>
      </dxf>
    </rfmt>
    <rfmt sheetId="2" sqref="A5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8" start="0" length="0">
      <dxf>
        <numFmt numFmtId="167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18" start="0" length="0">
      <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1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8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5" sId="2" ref="A518:XFD518" action="deleteRow">
    <rfmt sheetId="2" xfDxf="1" sqref="A518:XFD518" start="0" length="0">
      <dxf>
        <font>
          <b/>
          <sz val="12"/>
          <name val="Times New Roman"/>
          <scheme val="none"/>
        </font>
        <alignment vertical="center" wrapText="1" readingOrder="0"/>
      </dxf>
    </rfmt>
    <rcc rId="0" sId="2" s="1" dxf="1">
      <nc r="A518" t="inlineStr">
        <is>
          <t>Кредиторская задолженность</t>
        </is>
      </nc>
      <ndxf>
        <font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8" start="0" length="0">
      <dxf>
        <font>
          <sz val="12"/>
          <name val="Times New Roman"/>
          <scheme val="none"/>
        </font>
        <numFmt numFmtId="167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18">
        <v>260468.3</v>
      </nc>
      <ndxf>
        <font>
          <sz val="12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18" start="0" length="0">
      <dxf>
        <font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8" start="0" length="0">
      <dxf>
        <font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18" start="0" length="0">
      <dxf>
        <font>
          <b val="0"/>
          <sz val="12"/>
          <name val="Times New Roman"/>
          <scheme val="none"/>
        </font>
      </dxf>
    </rfmt>
    <rfmt sheetId="2" sqref="L518" start="0" length="0">
      <dxf>
        <font>
          <b val="0"/>
          <sz val="12"/>
          <name val="Times New Roman"/>
          <scheme val="none"/>
        </font>
      </dxf>
    </rfmt>
    <rfmt sheetId="2" sqref="M518" start="0" length="0">
      <dxf>
        <font>
          <b val="0"/>
          <sz val="12"/>
          <name val="Times New Roman"/>
          <scheme val="none"/>
        </font>
      </dxf>
    </rfmt>
    <rfmt sheetId="2" sqref="N518" start="0" length="0">
      <dxf>
        <font>
          <b val="0"/>
          <sz val="12"/>
          <name val="Times New Roman"/>
          <scheme val="none"/>
        </font>
      </dxf>
    </rfmt>
    <rfmt sheetId="2" sqref="O518" start="0" length="0">
      <dxf>
        <font>
          <b val="0"/>
          <sz val="12"/>
          <name val="Times New Roman"/>
          <scheme val="none"/>
        </font>
      </dxf>
    </rfmt>
  </rrc>
  <rrc rId="9606" sId="2" ref="A518:XFD518" action="deleteRow">
    <undo index="0" exp="area" ref3D="1" dr="$A$1:$J$518" dn="Z_F8C4027D_D6CA_4157_8FAE_71E83CC44D4D_.wvu.PrintArea" sId="2"/>
    <undo index="0" exp="area" ref3D="1" dr="$A$1:$J$518" dn="Z_EC1DDABA_87E5_4CA0_BDFA_3176D5C21D42_.wvu.PrintArea" sId="2"/>
    <undo index="0" exp="area" ref3D="1" dr="$A$1:$J$518" dn="Z_DE0F5E73_EF4C_476D_B6AE_BFEFF57E867A_.wvu.PrintArea" sId="2"/>
    <undo index="0" exp="area" ref3D="1" dr="$A$1:$J$518" dn="Область_печати" sId="2"/>
    <undo index="0" exp="area" ref3D="1" dr="$A$1:$J$518" dn="Z_354784A5_404C_43C6_9215_508293194394_.wvu.PrintArea" sId="2"/>
    <undo index="0" exp="area" ref3D="1" dr="$A$1:$J$518" dn="Z_B358A58E_8635_4813_99A2_4F1FD4FD075C_.wvu.PrintArea" sId="2"/>
    <undo index="0" exp="area" ref3D="1" dr="$A$1:$J$518" dn="Z_8F1248FC_EA8E_4DC7_8B97_6406CD1514A9_.wvu.PrintArea" sId="2"/>
    <undo index="0" exp="area" ref3D="1" dr="$A$1:$J$518" dn="Z_B1E9D3A3_6A2B_4E76_A163_C3C5D3CBC4BC_.wvu.PrintArea" sId="2"/>
    <undo index="0" exp="area" ref3D="1" dr="$A$1:$J$518" dn="Z_87167B54_14FD_40B4_B520_8ADAF9DCA900_.wvu.PrintArea" sId="2"/>
    <undo index="0" exp="area" ref3D="1" dr="$A$1:$J$518" dn="Z_34FCE91F_37BB_4E1C_80D8_8DC0E1239857_.wvu.PrintArea" sId="2"/>
    <rfmt sheetId="2" xfDxf="1" sqref="A518:XFD51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8" t="inlineStr">
        <is>
          <t>Дебиторская задолженность</t>
        </is>
      </nc>
      <ndxf>
        <font>
          <b/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1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18" start="0" length="0">
      <dxf>
        <numFmt numFmtId="167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18">
        <v>40053987.200000003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1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18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расходы!$A$1:$J$517</formula>
    <oldFormula>расходы!$A$1:$J$517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расходы!$A$6:$R$517</formula>
    <oldFormula>расходы!$A$6:$R$517</oldFormula>
  </rdn>
  <rdn rId="0" localSheetId="3" customView="1" name="Z_EC1DDABA_87E5_4CA0_BDFA_3176D5C21D42_.wvu.PrintArea" hidden="1" oldHidden="1">
    <formula>источники!$A$1:$E$28</formula>
    <oldFormula>источники!$A$1:$E$28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16" sId="1" ref="B1:B1048576" action="deleteCol"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DE0F5E73_EF4C_476D_B6AE_BFEFF57E867A_.wvu.PrintTitles" sId="1"/>
    <undo index="0" exp="area" ref3D="1" dr="$A$12:$XFD$13" dn="Z_B358A58E_8635_4813_99A2_4F1FD4FD075C_.wvu.PrintTitles" sId="1"/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E$1:$G$1048576" dn="Z_87167B54_14FD_40B4_B520_8ADAF9DCA900_.wvu.Cols" sId="1"/>
    <undo index="0" exp="area" ref3D="1" dr="$A$12:$XFD$13" dn="Z_34FCE91F_37BB_4E1C_80D8_8DC0E1239857_.wvu.PrintTitles" sId="1"/>
    <rfmt sheetId="1" xfDxf="1" sqref="B1:B1048576" start="0" length="0"/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строки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2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010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8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3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5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7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8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5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6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7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1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7" sId="1" ref="B1:B1048576" action="deleteCol"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DE0F5E73_EF4C_476D_B6AE_BFEFF57E867A_.wvu.PrintTitles" sId="1"/>
    <undo index="0" exp="area" ref3D="1" dr="$A$12:$XFD$13" dn="Z_B358A58E_8635_4813_99A2_4F1FD4FD075C_.wvu.PrintTitles" sId="1"/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D$1:$F$1048576" dn="Z_87167B54_14FD_40B4_B520_8ADAF9DCA900_.wvu.Cols" sId="1"/>
    <undo index="0" exp="area" ref3D="1" dr="$A$12:$XFD$13" dn="Z_34FCE91F_37BB_4E1C_80D8_8DC0E1239857_.wvu.PrintTitles" sId="1"/>
    <rfmt sheetId="1" xfDxf="1" sqref="B1:B1048576" start="0" length="0">
      <dxf>
        <alignment horizontal="center" readingOrder="0"/>
      </dxf>
    </rfmt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дохода по бюджетной классификации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3</v>
      </nc>
      <n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х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" t="inlineStr">
        <is>
          <t>000 1 00 00000 00 0000 000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000 1 01 00000 00 0000 000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182 1 01 01000 00 0000 110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182 1 01 02000 01 0000 110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" t="inlineStr">
        <is>
          <t>000 1 03 00000 00 0000 000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100 1 03 02000 01 0000 110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000 1 05 00000 00 0000 000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182 1 05 01000 00 0000 110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182 1 05 02000 02 0000 110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182 1 05 03000 01 0000 110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182 1 05 04000 02 0000 110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000 1 06 00000 00 0000 000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182 1 06 01000 00 0000 110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182 1 06 06000 00 0000 110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000 1 08 00000 00 0000 000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000 1 08 03000 01 0000 110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" t="inlineStr">
        <is>
          <t>000 1 08 04000 01 0000 110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000 1 08 07000 01 0000 110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000 1 11 00000 00 0000 000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000 1 11 05000 00 0000 120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000 1 11 05010 00 0000 120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000 1 11 05020 00 0000 120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000 1 11 05030 00 0000 120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000 1 11 05070 00 0000 120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000 1 11 05310 00 0000 120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000 1 11 05320 00 0000 120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000 1 11 09000 00 0000 120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000 1 12 00000 00 0000 000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048 1 12 01000 01 0000 120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048 1 12 01010 01 0000 120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048 1 12 01030 01 0000 120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048 1 12 01040 01 0000 120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>000 1 13 00000 00 0000 000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000 1 14 00000 00 0000 000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000 1 14 02000 00 0000 410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1" t="inlineStr">
        <is>
          <t>000 1 14 06000 00 0000 430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000 1 16 00000 00 0000 000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000 1 17 00000 00 0000 000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000 2 00 00000 00 0000 000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000 2 02 00000 00 0000 000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000 2 02 20000 00 0000 150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7" t="inlineStr">
        <is>
          <t>000 2 02 25113 00 0000 150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000 2 02 25304 00 0000 150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000 2 02 25497 00 0000 150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000 2 02 25519 00 0000 150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000 2 02 25555 00 0000 150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000 2 02 29999 00 0000 150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000 2 02 30000 00 0000 150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>000 2 02 40000 00 0000 150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5" t="inlineStr">
        <is>
          <t>000 2 04 00000 00 0000 000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6" t="inlineStr">
        <is>
          <t>000 2 04 04000 04 0000 150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000 2 08 00000 00 0000 000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000 2 08 04000 04 0000 150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000 2 18 00000 00 0000 000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000 2 18 00000 00 0000 150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" t="inlineStr">
        <is>
          <t>000 2 19 00000 00 0000 000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000 2 19 00000 04 0000 150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9618" sId="1">
    <oc r="B13">
      <v>4</v>
    </oc>
    <nc r="B13">
      <v>2</v>
    </nc>
  </rcc>
  <rcc rId="9619" sId="1">
    <oc r="C13">
      <v>5</v>
    </oc>
    <nc r="C13">
      <v>3</v>
    </nc>
  </rcc>
  <rcc rId="9620" sId="1">
    <oc r="D13">
      <v>6</v>
    </oc>
    <nc r="D13">
      <v>4</v>
    </nc>
  </rcc>
  <rrc rId="9621" sId="1" ref="D1:D1048576" action="deleteCol">
    <undo index="0" exp="area" ref3D="1" dr="$A$12:$XFD$13" dn="Заголовки_для_печати" sId="1"/>
    <undo index="0" exp="area" ref3D="1" dr="$A$12:$XFD$13" dn="Z_F8C4027D_D6CA_4157_8FAE_71E83CC44D4D_.wvu.PrintTitles" sId="1"/>
    <undo index="0" exp="area" ref3D="1" dr="$A$12:$XFD$13" dn="Z_DE0F5E73_EF4C_476D_B6AE_BFEFF57E867A_.wvu.PrintTitles" sId="1"/>
    <undo index="0" exp="area" ref3D="1" dr="$A$12:$XFD$13" dn="Z_B358A58E_8635_4813_99A2_4F1FD4FD075C_.wvu.PrintTitles" sId="1"/>
    <undo index="0" exp="area" ref3D="1" dr="$A$12:$XFD$13" dn="Z_8F1248FC_EA8E_4DC7_8B97_6406CD1514A9_.wvu.PrintTitles" sId="1"/>
    <undo index="0" exp="area" ref3D="1" dr="$A$12:$XFD$13" dn="Z_B1E9D3A3_6A2B_4E76_A163_C3C5D3CBC4BC_.wvu.PrintTitles" sId="1"/>
    <undo index="0" exp="area" ref3D="1" dr="$A$12:$XFD$13" dn="Z_EC1DDABA_87E5_4CA0_BDFA_3176D5C21D42_.wvu.PrintTitles" sId="1"/>
    <undo index="0" exp="area" ref3D="1" dr="$A$12:$XFD$13" dn="Z_87167B54_14FD_40B4_B520_8ADAF9DCA900_.wvu.PrintTitles" sId="1"/>
    <undo index="0" exp="area" ref3D="1" dr="$A$12:$XFD$13" dn="Z_354784A5_404C_43C6_9215_508293194394_.wvu.PrintTitles" sId="1"/>
    <undo index="0" exp="area" ref3D="1" dr="$C$1:$E$1048576" dn="Z_87167B54_14FD_40B4_B520_8ADAF9DCA900_.wvu.Cols" sId="1"/>
    <undo index="0" exp="area" ref3D="1" dr="$A$12:$XFD$13" dn="Z_34FCE91F_37BB_4E1C_80D8_8DC0E1239857_.wvu.PrintTitles" sId="1"/>
    <rfmt sheetId="1" xfDxf="1" sqref="D1:D1048576" start="0" length="0"/>
    <rcc rId="0" sId="1" dxf="1">
      <nc r="D1" t="inlineStr">
        <is>
          <t>Утвержден</t>
        </is>
      </nc>
      <ndxf>
        <font>
          <sz val="12"/>
          <color indexed="8"/>
          <name val="Times New Roman"/>
          <scheme val="none"/>
        </font>
        <alignment horizontal="right" vertical="center" wrapText="1" readingOrder="0"/>
      </ndxf>
    </rcc>
    <rfmt sheetId="1" sqref="D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cc rId="0" sId="1" dxf="1">
      <nc r="D3" t="inlineStr">
        <is>
          <t>от "____" _____________ 2024 № ______</t>
        </is>
      </nc>
      <ndxf>
        <font>
          <sz val="12"/>
          <color auto="1"/>
          <name val="Times New Roman"/>
          <scheme val="none"/>
        </font>
        <alignment horizontal="right" vertical="center" wrapText="1" readingOrder="0"/>
      </ndxf>
    </rcc>
    <rfmt sheetId="1" sqref="D4" start="0" length="0">
      <dxf>
        <font>
          <sz val="9"/>
          <color auto="1"/>
          <name val="Arial"/>
          <scheme val="none"/>
        </font>
      </dxf>
    </rfmt>
    <rfmt sheetId="1" sqref="D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D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D7" start="0" length="0">
      <dxf>
        <font>
          <sz val="8"/>
          <color auto="1"/>
          <name val="Arial"/>
          <scheme val="none"/>
        </font>
      </dxf>
    </rfmt>
    <rfmt sheetId="1" sqref="D8" start="0" length="0">
      <dxf>
        <font>
          <sz val="8"/>
          <color auto="1"/>
          <name val="Arial"/>
          <scheme val="none"/>
        </font>
      </dxf>
    </rfmt>
    <rfmt sheetId="1" sqref="D9" start="0" length="0">
      <dxf>
        <font>
          <sz val="8"/>
          <color auto="1"/>
          <name val="Arial"/>
          <scheme val="none"/>
        </font>
      </dxf>
    </rfmt>
    <rfmt sheetId="1" sqref="D10" start="0" length="0">
      <dxf>
        <font>
          <sz val="8"/>
          <color auto="1"/>
          <name val="Arial"/>
          <scheme val="none"/>
        </font>
      </dxf>
    </rfmt>
    <rfmt sheetId="1" sqref="D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Неисполненные назначения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">
        <v>4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">
        <v>9527596.8842400014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">
        <v>6361121.7478099968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5592087.676889997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">
        <v>3703690.8043999993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9">
        <v>1888396.8724899981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0">
        <v>6694.4870299999966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1">
        <v>6694.4870299999966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">
        <v>322464.58515999967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3">
        <v>332191.77879999985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-167.75945000000002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5">
        <v>-45.812000000000012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-9513.6221900000091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7">
        <v>23130.77317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8">
        <v>19544.38781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9">
        <v>3586.3853600000002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0">
        <v>-6142.1347999999925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-6200.9647999999943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2">
        <v>3.83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3">
        <v>55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4">
        <v>183512.58724000002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5">
        <v>175379.76934999996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6">
        <v>175942.6738300001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7">
        <v>1522.4355700000001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139.61995999999976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9">
        <v>1128.7653099999879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0">
        <v>-2295.3490099999999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-7.6310000000000003E-2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7074.5178900000174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-11433.422580000013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4">
        <v>-11433.422580000013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5">
        <v>-349.13256999998703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6">
        <v>446.90174999998999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7">
        <v>-11531.191759999958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8">
        <v>-12813.456560000006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-72644.758730000001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0">
        <v>-52770.525959999999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1">
        <v>-19874.232770000002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2">
        <v>328904.25342000008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7361.1575700000003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4">
        <v>3166475.1364300009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5">
        <v>3103898.1906399988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6">
        <v>1301216.0353999999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7">
        <v>1160206.1381599999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8">
        <v>84162.601190000016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59">
        <v>0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60">
        <v>0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1">
        <v>29000.109200000003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2">
        <v>27847.186850000013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3">
        <v>1735503.60659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4">
        <v>67178.548650000041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5">
        <v>66085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6">
        <v>66085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7">
        <v>1.6250799999999999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1.6250799999999999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9">
        <v>-11224.199999999997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0">
        <v>-11224.199999999997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1">
        <v>7714.5207100000007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2">
        <v>7714.5207100000007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9622" sId="1">
    <oc r="D13">
      <v>7</v>
    </oc>
    <nc r="D13">
      <v>4</v>
    </nc>
  </rcc>
  <rrc rId="9623" sId="2" ref="I1:I1048576" action="deleteCol">
    <undo index="0" exp="area" ref3D="1" dr="$A$3:$XFD$4" dn="Заголовки_для_печати" sId="2"/>
    <undo index="0" exp="area" ref3D="1" dr="$A$4:$XFD$5" dn="Z_F8C4027D_D6CA_4157_8FAE_71E83CC44D4D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B358A58E_8635_4813_99A2_4F1FD4FD075C_.wvu.PrintTitles" sId="2"/>
    <undo index="0" exp="area" ref3D="1" dr="$A$3:$XFD$4" dn="Z_EC1DDABA_87E5_4CA0_BDFA_3176D5C21D42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354784A5_404C_43C6_9215_508293194394_.wvu.PrintTitles" sId="2"/>
    <rfmt sheetId="2" xfDxf="1" sqref="I1:I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wrapText="1" readingOrder="0"/>
      </dxf>
    </rfmt>
    <rfmt sheetId="2" sqref="I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I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I3" t="inlineStr">
        <is>
          <t>Неисполненные назначения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" t="inlineStr">
        <is>
          <t>6=4-5</t>
        </is>
      </nc>
      <ndxf>
        <font>
          <b/>
          <sz val="8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">
        <f>I7+I110+I147+I194+I284+I381+I410+I466+I502+I259+I513</f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6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I7">
        <v>1520181.5999999996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">
        <v>2132.6000000000004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2132.6000000000004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">
        <v>2132.6000000000004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">
        <v>1772.2000000000007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">
        <v>120.8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">
        <v>239.59999999999991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39143.300000000003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">
        <v>33985.399999999994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">
        <v>33985.399999999994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">
        <v>28271.399999999994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">
        <v>1350.6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">
        <v>4363.4000000000015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">
        <v>5157.9000000000015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">
        <v>5157.9000000000015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">
        <v>5157.9000000000015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317211.5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">
        <v>285194.40000000002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">
        <v>285194.40000000002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">
        <v>227968.10000000009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">
        <v>10288.5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">
        <v>46937.800000000017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">
        <v>31449.100000000006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">
        <v>31449.100000000006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">
        <v>6317.5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">
        <v>22432.400000000009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">
        <v>2699.2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">
        <v>567.79999999999995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">
        <v>528.5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">
        <v>528.5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">
        <v>39.299999999999955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">
        <v>0.2000000000007276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38896.5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2">
        <v>30327.300000000003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3">
        <v>30327.300000000003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4">
        <v>23254.900000000009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5">
        <v>1169.7999999999993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6">
        <v>5902.5999999999985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7">
        <v>8499.2000000000007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8">
        <v>8499.2000000000007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9">
        <v>4921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0">
        <v>3337.2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1">
        <v>241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2">
        <v>67.599999999999994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3">
        <v>67.599999999999994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4">
        <v>67.599999999999994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5">
        <v>2.4000000000000057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6">
        <v>2.4000000000000057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7">
        <v>2.4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8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9">
        <v>15353.8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0">
        <v>15353.8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15353.8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2">
        <v>1107443.8999999999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3">
        <v>93128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4">
        <v>61305.100000000006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5">
        <v>47122.5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6">
        <v>1173.8000000000002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7">
        <v>13008.799999999996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8">
        <v>31822.899999999994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9">
        <v>23414.199999999997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0">
        <v>2090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1">
        <v>6318.7000000000007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2">
        <v>137628.79999999999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3">
        <v>137628.79999999999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4">
        <v>29427.1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5">
        <v>107042.4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6">
        <v>1159.2999999999997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7">
        <v>181.69999999999982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8">
        <v>181.69999999999982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89">
        <v>181.69999999999982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0">
        <v>22548.800000000003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1">
        <v>22548.800000000003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2">
        <v>22548.800000000003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3">
        <v>173784.59999999998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4">
        <v>165042.09999999998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5">
        <v>162910.09999999998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6">
        <v>2132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7">
        <v>8742.5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8">
        <v>6757.9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9">
        <v>1984.6000000000004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0">
        <v>680171.99999999988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1">
        <v>5643.1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2">
        <v>720.90000000000009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3">
        <v>4922.2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4">
        <v>8924.2000000000007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5">
        <v>8924.2000000000007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6">
        <v>121.5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7">
        <v>120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8">
        <v>1.5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9">
        <v>665483.19999999995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153864.20000000007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1">
        <v>35707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2">
        <v>12675.299999999996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3">
        <v>12675.299999999996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4">
        <v>10337.199999999997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5">
        <v>122.20000000000005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6">
        <v>2215.8999999999996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7">
        <v>23031.700000000004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8">
        <v>23031.700000000004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9">
        <v>17035.7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0">
        <v>5996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1">
        <v>98590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2">
        <v>65595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65595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4">
        <v>50416.599999999977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5">
        <v>132.39999999999964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6">
        <v>15046.000000000007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7">
        <v>32967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8">
        <v>32967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9">
        <v>27688.300000000003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0">
        <v>5278.7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1">
        <v>9.9999999999997868E-2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2">
        <v>9.9999999999997868E-2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3">
        <v>9.9999999999997868E-2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4">
        <v>27.900000000000002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5">
        <v>27.900000000000002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6">
        <v>27.900000000000002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7">
        <v>19567.200000000026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8">
        <v>18334.400000000009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18334.400000000009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0">
        <v>9451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1">
        <v>8883.4000000000087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2">
        <v>1232.8000000000011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5">
        <v>1232.8000000000002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6">
        <v>1232.8000000000002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7">
        <v>1682287.3959999997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8">
        <v>474876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9">
        <v>59600.9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59600.9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1">
        <v>59600.9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2">
        <v>415275.10000000009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3">
        <v>415275.10000000009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4">
        <v>402425.69999999995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5">
        <v>12849.399999999998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6">
        <v>1137225.7999999993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7">
        <v>23923.899999999994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8">
        <v>23923.899999999994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17533.699999999997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0">
        <v>734.40000000000009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1">
        <v>5655.7999999999993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2">
        <v>951690.19999999972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3">
        <v>951690.19999999972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4">
        <v>4421.8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5">
        <v>919914.79999999981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6">
        <v>27353.599999999999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7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8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69">
        <v>9.9999999999994316E-2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0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1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2">
        <v>74524.899999999994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3">
        <v>87086.699999999953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4">
        <v>87041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5">
        <v>87041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6">
        <v>45.700000000000017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7">
        <v>45.700000000000017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8">
        <v>25753.896000000008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79">
        <v>13963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0">
        <v>13963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10743.799999999996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2">
        <v>624.4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3">
        <v>2594.7999999999993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4">
        <v>11790.896000000001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5">
        <v>11790.896000000001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6">
        <v>11790.896000000001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7">
        <v>44431.7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8">
        <v>2831.7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9">
        <v>2831.7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2831.7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1">
        <v>41600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2">
        <v>41600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3">
        <v>41600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4">
        <v>4592113.9999999991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5">
        <v>3107811.0999999992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6">
        <v>337702.40000000002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7">
        <v>337702.40000000002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337702.40000000002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9">
        <v>1251472.2000000002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0">
        <v>1251472.2000000002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1">
        <v>1251472.2000000002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2">
        <v>1518636.4999999998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3">
        <v>1512322.7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4">
        <v>1512322.7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5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6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7">
        <v>6313.7999999999884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8">
        <v>6313.7999999999884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09">
        <v>721959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0">
        <v>28823.600000000006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1">
        <v>28823.600000000006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26434.399999999994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3">
        <v>2389.2000000000003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4">
        <v>693135.4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5">
        <v>693135.39999999991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6">
        <v>493134.99999999994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7">
        <v>200000.4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8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0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1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2">
        <v>652304.50000000012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3">
        <v>652304.4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4">
        <v>652304.4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5">
        <v>646011.89999999991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6292.4999999999991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7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8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9">
        <v>9.9999999998544808E-2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0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2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3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4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5">
        <v>110039.40000000002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6">
        <v>69086.400000000023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7">
        <v>21335.599999999991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8">
        <v>15996.400000000001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518.40000000000009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0">
        <v>4820.7999999999993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1">
        <v>47750.800000000047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2">
        <v>36018.899999999994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3">
        <v>1266.8999999999996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4">
        <v>10465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5">
        <v>40612.799999999996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6">
        <v>40612.799999999996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7">
        <v>7866.3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8">
        <v>30542.199999999997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49">
        <v>2204.3000000000002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0">
        <v>331.50000000000011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1">
        <v>331.50000000000011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2">
        <v>331.50000000000011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3">
        <v>8.6999999999998181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4">
        <v>8.5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5">
        <v>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6">
        <v>0.1999999999998181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7">
        <v>9.9999999999909051E-2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8">
        <v>9.9999999999994316E-2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59">
        <v>493774.19999999995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0">
        <v>449195.1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1">
        <v>449195.1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2">
        <v>449195.1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3">
        <v>449195.1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4">
        <v>5292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5">
        <v>1058.8000000000002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6">
        <v>1058.8000000000002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7">
        <v>741.2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8">
        <v>317.60000000000002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9">
        <v>4233.1999999999989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0">
        <v>4233.1999999999989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1">
        <v>4233.1999999999989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39287.1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3">
        <v>37380.299999999996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4">
        <v>37380.299999999996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5">
        <v>28314.9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6">
        <v>1026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7">
        <v>8039.4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8">
        <v>1906.8000000000002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9">
        <v>1906.8000000000002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0">
        <v>1906.8000000000002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2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3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4">
        <v>4247931.4000000022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1588843.9999999995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6">
        <v>155829.29999999999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7">
        <v>155829.29999999999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8">
        <v>155829.29999999999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9">
        <v>1433014.6999999997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0">
        <v>1192430.7999999993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1">
        <v>1144020.1999999997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2">
        <v>48410.600000000006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3">
        <v>240583.90000000002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4">
        <v>223889.40000000002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5">
        <v>16694.5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1837539.3000000007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7">
        <v>94736.799999999988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8">
        <v>94736.799999999988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9">
        <v>94736.799999999988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0">
        <v>1742802.5000000009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1">
        <v>1658806.4000000004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2">
        <v>1627077.4000000004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3">
        <v>31729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4">
        <v>83996.1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5">
        <v>83594.299999999988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6">
        <v>401.80000000000018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617399.10000000009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8">
        <v>72297.5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9">
        <v>72297.5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0">
        <v>72297.5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1">
        <v>544753.80000000005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2">
        <v>477554.90000000014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3">
        <v>391070.70000000007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4">
        <v>8280.3999999999978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5">
        <v>77881.300000000017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6">
        <v>322.5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7">
        <v>66876.399999999965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8">
        <v>32839.300000000017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19">
        <v>1161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0">
        <v>32553.599999999991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1">
        <v>322.5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2">
        <v>322.5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3">
        <v>322.5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4">
        <v>347.8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5">
        <v>347.8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6">
        <v>347.8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7">
        <v>537.40000000000009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8">
        <v>537.40000000000009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9">
        <v>537.40000000000009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0">
        <v>537.40000000000009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56841.800000000032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2">
        <v>25.299999999999997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3">
        <v>25.299999999999997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4">
        <v>25.299999999999997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5">
        <v>7262.7000000000007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6">
        <v>7262.7000000000007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7">
        <v>5238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8">
        <v>2024.7000000000003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9">
        <v>2342.1999999999998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0">
        <v>1150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1">
        <v>1192.1999999999998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2">
        <v>47211.60000000002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3">
        <v>46717.60000000002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4">
        <v>39874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5">
        <v>6843.6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6">
        <v>180.10000000000002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7">
        <v>180.10000000000002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8">
        <v>313.90000000000009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9">
        <v>313.90000000000009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146769.80000000005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1">
        <v>91219.20000000007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2">
        <v>57493.700000000041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3">
        <v>40017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4">
        <v>4192.2000000000007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5">
        <v>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6">
        <v>13280.499999999993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7">
        <v>33725.5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8">
        <v>24437.699999999997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9">
        <v>2814.4000000000005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0">
        <v>89.600000000000023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1">
        <v>6383.7999999999993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2">
        <v>18560.299999999988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3">
        <v>18560.299999999988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4">
        <v>940.39999999999986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5">
        <v>16378.5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6">
        <v>1241.3999999999996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7">
        <v>9382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8">
        <v>9382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69">
        <v>8447.5999999999985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0">
        <v>934.39999999999964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1">
        <v>27394.799999999988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2">
        <v>26965.399999999994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3">
        <v>11638.299999999996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4">
        <v>15327.099999999999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5">
        <v>429.40000000000009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6">
        <v>429.40000000000009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7">
        <v>213.5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8">
        <v>213.5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79">
        <v>40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0">
        <v>173.5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1">
        <v>311040.59999999998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223117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3">
        <v>86593.5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4">
        <v>86593.5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5">
        <v>86593.5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6">
        <v>136523.5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7">
        <v>136523.5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8">
        <v>131052.51000000001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9">
        <v>5470.989999999998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87923.599999999977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1">
        <v>19226.399999999965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2">
        <v>12454.399999999965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3">
        <v>8139.8999999999942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4">
        <v>218.40000000000055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5">
        <v>4096.1000000000058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6">
        <v>6772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7">
        <v>5372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8">
        <v>280.09999999999991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9">
        <v>1119.9000000000005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0">
        <v>5572.3999999999987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1">
        <v>5572.3999999999987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2">
        <v>5242.7999999999993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3">
        <v>329.6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4">
        <v>23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5">
        <v>23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6">
        <v>23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7">
        <v>63101.8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8">
        <v>63101.8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09">
        <v>63101.8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0">
        <v>535971.09999999986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13917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2">
        <v>120.00000000000003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3">
        <v>120.00000000000003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4">
        <v>120.00000000000003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5">
        <v>13797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6">
        <v>13657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7">
        <v>13657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8">
        <v>140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9">
        <v>140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375218.69999999995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1">
        <v>4709.5999999999995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2">
        <v>4709.5999999999995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3">
        <v>4709.5999999999995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4">
        <v>152699.5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5">
        <v>645.69999999999982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6">
        <v>645.69999999999982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7">
        <v>151868.50000000012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8">
        <v>125964.09999999998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9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0">
        <v>25904.399999999994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1">
        <v>185.30000000000007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2">
        <v>215078.30000000005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3">
        <v>206239.30000000005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4">
        <v>206239.30000000005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5">
        <v>8838.9999999999982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6">
        <v>8838.9999999999982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7">
        <v>2731.3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8">
        <v>2731.3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39">
        <v>2731.3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48134.5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1">
        <v>8.5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2">
        <v>8.5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3">
        <v>6.5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4">
        <v>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5">
        <v>44188.6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6">
        <v>44188.6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7">
        <v>44188.6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8">
        <v>3937.3999999999996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9">
        <v>3937.3999999999996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0">
        <v>3937.3999999999996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98700.9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2">
        <v>11772.099999999991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3">
        <v>11772.099999999991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4">
        <v>8982.5999999999985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5">
        <v>56.900000000000091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6">
        <v>2732.6000000000004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7">
        <v>25586.799999999999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8">
        <v>25586.799999999999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9">
        <v>25497.599999999999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0">
        <v>89.199999999999989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1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2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3">
        <v>61342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4">
        <v>61342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5">
        <v>61342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6">
        <v>489420.69999999995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461545.10000000009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8">
        <v>208713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9">
        <v>208713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0">
        <v>208713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1">
        <v>8742.7000000000007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2">
        <v>8742.7000000000007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3">
        <v>8742.7000000000007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4">
        <v>244089.40000000002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5">
        <v>244089.40000000002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6">
        <v>232580.90000000002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7">
        <v>11508.5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4816.3999999999996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9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0">
        <v>0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1">
        <v>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2">
        <v>4816.3999999999996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3">
        <v>4816.3999999999996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4">
        <v>4816.3999999999996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23059.200000000012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6">
        <v>20200.000000000015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7">
        <v>11759.100000000006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8">
        <v>8471.5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9">
        <v>730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0">
        <v>2557.6000000000004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1">
        <v>8440.9000000000087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2">
        <v>6488.9000000000015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3">
        <v>453.29999999999995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4">
        <v>1498.7000000000007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5">
        <v>2848.8999999999996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6">
        <v>2848.8999999999996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7">
        <v>2531.1999999999989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8">
        <v>317.70000000000005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99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0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1">
        <v>10.300000000000011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2">
        <v>27731.5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3">
        <v>16177.199999999997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4">
        <v>16177.199999999997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5">
        <v>16177.199999999997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6">
        <v>11031.699999999997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7">
        <v>5145.5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11554.300000000003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9">
        <v>11554.300000000003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0">
        <v>11554.300000000003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1">
        <v>11464.5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2">
        <v>89.799999999999955</v>
      </nc>
      <ndxf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3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4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5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6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17" start="0" length="0">
      <dxf>
        <font>
          <b/>
          <name val="Times New Roman"/>
          <scheme val="none"/>
        </font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4" sId="2" ref="A515:XFD515" action="deleteRow">
    <rfmt sheetId="2" xfDxf="1" sqref="A515:XFD51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5" t="inlineStr">
        <is>
          <t>Обслуживание государственного (муниципального) долга</t>
        </is>
      </nc>
      <ndxf>
        <font>
          <b/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5" t="inlineStr">
        <is>
          <t>1301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5" t="inlineStr">
        <is>
          <t>700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5">
        <v>30095.599999999999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5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15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15" start="0" length="0">
      <dxf>
        <fill>
          <patternFill patternType="solid">
            <bgColor theme="6" tint="0.59999389629810485"/>
          </patternFill>
        </fill>
      </dxf>
    </rfmt>
    <rfmt sheetId="2" sqref="M515" start="0" length="0">
      <dxf>
        <fill>
          <patternFill patternType="solid">
            <bgColor theme="6" tint="0.59999389629810485"/>
          </patternFill>
        </fill>
      </dxf>
    </rfmt>
    <rfmt sheetId="2" sqref="N5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15" start="0" length="0">
      <dxf>
        <numFmt numFmtId="4" formatCode="#,##0.00"/>
      </dxf>
    </rfmt>
    <rfmt sheetId="2" sqref="P515" start="0" length="0">
      <dxf>
        <numFmt numFmtId="4" formatCode="#,##0.00"/>
      </dxf>
    </rfmt>
    <rfmt sheetId="2" sqref="Q515" start="0" length="0">
      <dxf>
        <numFmt numFmtId="4" formatCode="#,##0.00"/>
      </dxf>
    </rfmt>
  </rrc>
  <rrc rId="9625" sId="2" ref="A515:XFD515" action="deleteRow">
    <rfmt sheetId="2" xfDxf="1" sqref="A515:XFD5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5" t="inlineStr">
        <is>
          <t>Обслуживание муниципального долга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5" t="inlineStr">
        <is>
          <t>1301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5">
        <v>730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5">
        <v>30095.599999999999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5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15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15" start="0" length="0">
      <dxf>
        <fill>
          <patternFill patternType="solid">
            <bgColor theme="6" tint="0.59999389629810485"/>
          </patternFill>
        </fill>
      </dxf>
    </rfmt>
    <rfmt sheetId="2" sqref="M515" start="0" length="0">
      <dxf>
        <fill>
          <patternFill patternType="solid">
            <bgColor theme="6" tint="0.59999389629810485"/>
          </patternFill>
        </fill>
      </dxf>
    </rfmt>
    <rfmt sheetId="2" sqref="N5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15" start="0" length="0">
      <dxf>
        <numFmt numFmtId="4" formatCode="#,##0.00"/>
      </dxf>
    </rfmt>
    <rfmt sheetId="2" sqref="P515" start="0" length="0">
      <dxf>
        <numFmt numFmtId="4" formatCode="#,##0.00"/>
      </dxf>
    </rfmt>
    <rfmt sheetId="2" sqref="Q515" start="0" length="0">
      <dxf>
        <numFmt numFmtId="4" formatCode="#,##0.00"/>
      </dxf>
    </rfmt>
  </rrc>
  <rrc rId="9626" sId="2" ref="A509:XFD509" action="deleteRow">
    <rfmt sheetId="2" xfDxf="1" sqref="A509:XFD5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9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9" t="inlineStr">
        <is>
          <t>1202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9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9">
        <v>71041.5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9">
        <v>59487.199999999997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9">
        <v>0.8373584454157077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9" start="0" length="0">
      <dxf>
        <fill>
          <patternFill patternType="solid">
            <bgColor theme="6" tint="0.59999389629810485"/>
          </patternFill>
        </fill>
      </dxf>
    </rfmt>
    <rfmt sheetId="2" sqref="M509" start="0" length="0">
      <dxf>
        <fill>
          <patternFill patternType="solid">
            <bgColor theme="6" tint="0.59999389629810485"/>
          </patternFill>
        </fill>
      </dxf>
    </rfmt>
    <rfmt sheetId="2" sqref="N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9" start="0" length="0">
      <dxf>
        <numFmt numFmtId="4" formatCode="#,##0.00"/>
      </dxf>
    </rfmt>
    <rfmt sheetId="2" sqref="P509" start="0" length="0">
      <dxf>
        <numFmt numFmtId="4" formatCode="#,##0.00"/>
      </dxf>
    </rfmt>
    <rfmt sheetId="2" sqref="Q509" start="0" length="0">
      <dxf>
        <numFmt numFmtId="4" formatCode="#,##0.00"/>
      </dxf>
    </rfmt>
  </rrc>
  <rrc rId="9627" sId="2" ref="A509:XFD509" action="deleteRow">
    <rfmt sheetId="2" xfDxf="1" sqref="A509:XFD5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9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9" t="inlineStr">
        <is>
          <t>1202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9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9">
        <v>71041.5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9">
        <v>59487.199999999997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9">
        <v>0.8373584454157077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9" start="0" length="0">
      <dxf>
        <fill>
          <patternFill patternType="solid">
            <bgColor theme="6" tint="0.59999389629810485"/>
          </patternFill>
        </fill>
      </dxf>
    </rfmt>
    <rfmt sheetId="2" sqref="M509" start="0" length="0">
      <dxf>
        <fill>
          <patternFill patternType="solid">
            <bgColor theme="6" tint="0.59999389629810485"/>
          </patternFill>
        </fill>
      </dxf>
    </rfmt>
    <rfmt sheetId="2" sqref="N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9" start="0" length="0">
      <dxf>
        <numFmt numFmtId="4" formatCode="#,##0.00"/>
      </dxf>
    </rfmt>
    <rfmt sheetId="2" sqref="P509" start="0" length="0">
      <dxf>
        <numFmt numFmtId="4" formatCode="#,##0.00"/>
      </dxf>
    </rfmt>
    <rfmt sheetId="2" sqref="Q509" start="0" length="0">
      <dxf>
        <numFmt numFmtId="4" formatCode="#,##0.00"/>
      </dxf>
    </rfmt>
  </rrc>
  <rrc rId="9628" sId="2" ref="A509:XFD509" action="deleteRow">
    <undo index="0" exp="area" ref3D="1" dr="$A$1:$I$509" dn="Z_6943B490_3070_4625_8DEE_85B509FE6D1B_.wvu.PrintArea" sId="2"/>
    <rfmt sheetId="2" xfDxf="1" sqref="A509:XFD50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9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9" t="inlineStr">
        <is>
          <t>1202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9" t="inlineStr">
        <is>
          <t>621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9">
        <v>69847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9">
        <v>58382.5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9">
        <v>0.83586267126719827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9" start="0" length="0">
      <dxf>
        <fill>
          <patternFill patternType="solid">
            <bgColor theme="6" tint="0.59999389629810485"/>
          </patternFill>
        </fill>
      </dxf>
    </rfmt>
    <rfmt sheetId="2" sqref="M509" start="0" length="0">
      <dxf>
        <fill>
          <patternFill patternType="solid">
            <bgColor theme="6" tint="0.59999389629810485"/>
          </patternFill>
        </fill>
      </dxf>
    </rfmt>
    <rfmt sheetId="2" sqref="N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9" start="0" length="0">
      <dxf>
        <numFmt numFmtId="4" formatCode="#,##0.00"/>
      </dxf>
    </rfmt>
    <rfmt sheetId="2" sqref="P509" start="0" length="0">
      <dxf>
        <numFmt numFmtId="4" formatCode="#,##0.00"/>
      </dxf>
    </rfmt>
    <rfmt sheetId="2" sqref="Q509" start="0" length="0">
      <dxf>
        <numFmt numFmtId="4" formatCode="#,##0.00"/>
      </dxf>
    </rfmt>
  </rrc>
  <rrc rId="9629" sId="2" ref="A509:XFD509" action="deleteRow">
    <rfmt sheetId="2" xfDxf="1" sqref="A509:XFD50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9" t="inlineStr">
        <is>
          <t>Субсидии автономным учреждениям на иные цели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9" t="inlineStr">
        <is>
          <t>1202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9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9">
        <v>1194.5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9">
        <v>1104.7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9">
        <v>0.92482210129761411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9" start="0" length="0">
      <dxf>
        <fill>
          <patternFill patternType="solid">
            <bgColor theme="6" tint="0.59999389629810485"/>
          </patternFill>
        </fill>
      </dxf>
    </rfmt>
    <rfmt sheetId="2" sqref="M509" start="0" length="0">
      <dxf>
        <fill>
          <patternFill patternType="solid">
            <bgColor theme="6" tint="0.59999389629810485"/>
          </patternFill>
        </fill>
      </dxf>
    </rfmt>
    <rfmt sheetId="2" sqref="N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9" start="0" length="0">
      <dxf>
        <numFmt numFmtId="4" formatCode="#,##0.00"/>
      </dxf>
    </rfmt>
    <rfmt sheetId="2" sqref="P509" start="0" length="0">
      <dxf>
        <numFmt numFmtId="4" formatCode="#,##0.00"/>
      </dxf>
    </rfmt>
    <rfmt sheetId="2" sqref="Q509" start="0" length="0">
      <dxf>
        <numFmt numFmtId="4" formatCode="#,##0.00"/>
      </dxf>
    </rfmt>
  </rrc>
  <rrc rId="9630" sId="2" ref="A504:XFD504" action="deleteRow">
    <rfmt sheetId="2" xfDxf="1" sqref="A504:XFD5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4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4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4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4" t="inlineStr">
        <is>
          <t>1201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4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4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4">
        <v>55639.4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4">
        <v>39462.200000000004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4">
        <v>0.70924920110569134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4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4" start="0" length="0">
      <dxf>
        <fill>
          <patternFill patternType="solid">
            <bgColor theme="6" tint="0.59999389629810485"/>
          </patternFill>
        </fill>
      </dxf>
    </rfmt>
    <rfmt sheetId="2" sqref="M504" start="0" length="0">
      <dxf>
        <fill>
          <patternFill patternType="solid">
            <bgColor theme="6" tint="0.59999389629810485"/>
          </patternFill>
        </fill>
      </dxf>
    </rfmt>
    <rfmt sheetId="2" sqref="N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4" start="0" length="0">
      <dxf>
        <numFmt numFmtId="4" formatCode="#,##0.00"/>
      </dxf>
    </rfmt>
    <rfmt sheetId="2" sqref="P504" start="0" length="0">
      <dxf>
        <numFmt numFmtId="4" formatCode="#,##0.00"/>
      </dxf>
    </rfmt>
    <rfmt sheetId="2" sqref="Q504" start="0" length="0">
      <dxf>
        <numFmt numFmtId="4" formatCode="#,##0.00"/>
      </dxf>
    </rfmt>
  </rrc>
  <rrc rId="9631" sId="2" ref="A504:XFD504" action="deleteRow">
    <rfmt sheetId="2" xfDxf="1" sqref="A504:XFD5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4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4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4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4" t="inlineStr">
        <is>
          <t>1201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4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4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4">
        <v>55639.4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4">
        <v>39462.200000000004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4">
        <v>0.70924920110569134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4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4" start="0" length="0">
      <dxf>
        <fill>
          <patternFill patternType="solid">
            <bgColor theme="6" tint="0.59999389629810485"/>
          </patternFill>
        </fill>
      </dxf>
    </rfmt>
    <rfmt sheetId="2" sqref="M504" start="0" length="0">
      <dxf>
        <fill>
          <patternFill patternType="solid">
            <bgColor theme="6" tint="0.59999389629810485"/>
          </patternFill>
        </fill>
      </dxf>
    </rfmt>
    <rfmt sheetId="2" sqref="N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4" start="0" length="0">
      <dxf>
        <numFmt numFmtId="4" formatCode="#,##0.00"/>
      </dxf>
    </rfmt>
    <rfmt sheetId="2" sqref="P504" start="0" length="0">
      <dxf>
        <numFmt numFmtId="4" formatCode="#,##0.00"/>
      </dxf>
    </rfmt>
    <rfmt sheetId="2" sqref="Q504" start="0" length="0">
      <dxf>
        <numFmt numFmtId="4" formatCode="#,##0.00"/>
      </dxf>
    </rfmt>
  </rrc>
  <rrc rId="9632" sId="2" ref="A504:XFD504" action="deleteRow">
    <rfmt sheetId="2" xfDxf="1" sqref="A504:XFD5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4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4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4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4" t="inlineStr">
        <is>
          <t>1201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4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4" t="inlineStr">
        <is>
          <t>621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4">
        <v>49301.599999999999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4">
        <v>38269.9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4">
        <v>0.77624052769078489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4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4" start="0" length="0">
      <dxf>
        <fill>
          <patternFill patternType="solid">
            <bgColor theme="6" tint="0.59999389629810485"/>
          </patternFill>
        </fill>
      </dxf>
    </rfmt>
    <rfmt sheetId="2" sqref="M504" start="0" length="0">
      <dxf>
        <fill>
          <patternFill patternType="solid">
            <bgColor theme="6" tint="0.59999389629810485"/>
          </patternFill>
        </fill>
      </dxf>
    </rfmt>
    <rfmt sheetId="2" sqref="N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4" start="0" length="0">
      <dxf>
        <numFmt numFmtId="4" formatCode="#,##0.00"/>
      </dxf>
    </rfmt>
    <rfmt sheetId="2" sqref="P504" start="0" length="0">
      <dxf>
        <numFmt numFmtId="4" formatCode="#,##0.00"/>
      </dxf>
    </rfmt>
    <rfmt sheetId="2" sqref="Q504" start="0" length="0">
      <dxf>
        <numFmt numFmtId="4" formatCode="#,##0.00"/>
      </dxf>
    </rfmt>
  </rrc>
  <rrc rId="9633" sId="2" ref="A504:XFD504" action="deleteRow">
    <rfmt sheetId="2" xfDxf="1" sqref="A504:XFD504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4" t="inlineStr">
        <is>
          <t>Субсидии автономным учреждениям на иные цели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4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4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4" t="inlineStr">
        <is>
          <t>1201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4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4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4">
        <v>6337.8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4">
        <v>1192.3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04">
        <v>0.1881252169522547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04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04" start="0" length="0">
      <dxf>
        <fill>
          <patternFill patternType="solid">
            <bgColor theme="6" tint="0.59999389629810485"/>
          </patternFill>
        </fill>
      </dxf>
    </rfmt>
    <rfmt sheetId="2" sqref="M504" start="0" length="0">
      <dxf>
        <fill>
          <patternFill patternType="solid">
            <bgColor theme="6" tint="0.59999389629810485"/>
          </patternFill>
        </fill>
      </dxf>
    </rfmt>
    <rfmt sheetId="2" sqref="N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04" start="0" length="0">
      <dxf>
        <numFmt numFmtId="4" formatCode="#,##0.00"/>
      </dxf>
    </rfmt>
    <rfmt sheetId="2" sqref="P504" start="0" length="0">
      <dxf>
        <numFmt numFmtId="4" formatCode="#,##0.00"/>
      </dxf>
    </rfmt>
    <rfmt sheetId="2" sqref="Q504" start="0" length="0">
      <dxf>
        <numFmt numFmtId="4" formatCode="#,##0.00"/>
      </dxf>
    </rfmt>
  </rrc>
  <rrc rId="9634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111327.1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91127.099999999991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0.81855271537657937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35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65238.5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53479.399999999994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0.81975214022394738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36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48737.2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40265.699999999997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0.82618000213389364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37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2198.4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1468.4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0.66794032023289662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38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14302.9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11745.3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0.82118311671059707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39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46088.600000000006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37647.699999999997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0.81685492724882058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0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35008.9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28520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0.81464998900279639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1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1508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1054.7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0.69940318302387272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2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9571.7000000000007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8073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0.84342384320444641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3" sId="2" ref="A486:XFD486" action="deleteRow">
    <rfmt sheetId="2" xfDxf="1" sqref="A486:XFD486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6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200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9282.4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6433.5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0.69308583986899941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sz val="12"/>
          <name val="Times New Roman"/>
          <scheme val="none"/>
        </font>
        <numFmt numFmtId="165" formatCode="0.0%"/>
      </dxf>
    </rfmt>
    <rfmt sheetId="2" sqref="L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486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font>
          <b val="0"/>
          <name val="Times New Roman"/>
          <scheme val="none"/>
        </font>
        <numFmt numFmtId="4" formatCode="#,##0.00"/>
      </dxf>
    </rfmt>
    <rfmt sheetId="2" sqref="P486" start="0" length="0">
      <dxf>
        <font>
          <b val="0"/>
          <name val="Times New Roman"/>
          <scheme val="none"/>
        </font>
        <numFmt numFmtId="4" formatCode="#,##0.00"/>
      </dxf>
    </rfmt>
    <rfmt sheetId="2" sqref="Q486" start="0" length="0">
      <dxf>
        <font>
          <b val="0"/>
          <name val="Times New Roman"/>
          <scheme val="none"/>
        </font>
        <numFmt numFmtId="4" formatCode="#,##0.00"/>
      </dxf>
    </rfmt>
  </rrc>
  <rrc rId="9644" sId="2" ref="A486:XFD486" action="deleteRow">
    <rfmt sheetId="2" xfDxf="1" sqref="A486:XFD486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6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240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9282.4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6433.5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0.69308583986899941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sz val="12"/>
          <name val="Times New Roman"/>
          <scheme val="none"/>
        </font>
        <numFmt numFmtId="165" formatCode="0.0%"/>
      </dxf>
    </rfmt>
    <rfmt sheetId="2" sqref="L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486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font>
          <b val="0"/>
          <name val="Times New Roman"/>
          <scheme val="none"/>
        </font>
        <numFmt numFmtId="4" formatCode="#,##0.00"/>
      </dxf>
    </rfmt>
    <rfmt sheetId="2" sqref="P486" start="0" length="0">
      <dxf>
        <font>
          <b val="0"/>
          <name val="Times New Roman"/>
          <scheme val="none"/>
        </font>
        <numFmt numFmtId="4" formatCode="#,##0.00"/>
      </dxf>
    </rfmt>
    <rfmt sheetId="2" sqref="Q486" start="0" length="0">
      <dxf>
        <font>
          <b val="0"/>
          <name val="Times New Roman"/>
          <scheme val="none"/>
        </font>
        <numFmt numFmtId="4" formatCode="#,##0.00"/>
      </dxf>
    </rfmt>
  </rrc>
  <rrc rId="9645" sId="2" ref="A486:XFD486" action="deleteRow">
    <rfmt sheetId="2" xfDxf="1" sqref="A486:XFD486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6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244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8544.2999999999993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6013.1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0.70375572018772758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sz val="12"/>
          <name val="Times New Roman"/>
          <scheme val="none"/>
        </font>
        <numFmt numFmtId="165" formatCode="0.0%"/>
      </dxf>
    </rfmt>
    <rfmt sheetId="2" sqref="L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486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486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font>
          <b val="0"/>
          <name val="Times New Roman"/>
          <scheme val="none"/>
        </font>
        <numFmt numFmtId="4" formatCode="#,##0.00"/>
      </dxf>
    </rfmt>
    <rfmt sheetId="2" sqref="P486" start="0" length="0">
      <dxf>
        <font>
          <b val="0"/>
          <name val="Times New Roman"/>
          <scheme val="none"/>
        </font>
        <numFmt numFmtId="4" formatCode="#,##0.00"/>
      </dxf>
    </rfmt>
    <rfmt sheetId="2" sqref="Q486" start="0" length="0">
      <dxf>
        <font>
          <b val="0"/>
          <name val="Times New Roman"/>
          <scheme val="none"/>
        </font>
        <numFmt numFmtId="4" formatCode="#,##0.00"/>
      </dxf>
    </rfmt>
  </rrc>
  <rrc rId="9646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738.1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420.4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0.56957051889987798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7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440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429.7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0.97659090909090907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8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440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429.7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0.97659090909090907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49" sId="2" ref="A486:XFD486" action="deleteRow">
    <rfmt sheetId="2" xfDxf="1" sqref="A486:XFD4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6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6" t="inlineStr">
        <is>
          <t>1105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6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6">
        <v>440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6">
        <v>429.7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6">
        <v>0.97659090909090907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6" start="0" length="0">
      <dxf>
        <fill>
          <patternFill patternType="solid">
            <bgColor theme="6" tint="0.59999389629810485"/>
          </patternFill>
        </fill>
      </dxf>
    </rfmt>
    <rfmt sheetId="2" sqref="M486" start="0" length="0">
      <dxf>
        <fill>
          <patternFill patternType="solid">
            <bgColor theme="6" tint="0.59999389629810485"/>
          </patternFill>
        </fill>
      </dxf>
    </rfmt>
    <rfmt sheetId="2" sqref="N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6" start="0" length="0">
      <dxf>
        <numFmt numFmtId="4" formatCode="#,##0.00"/>
      </dxf>
    </rfmt>
    <rfmt sheetId="2" sqref="P486" start="0" length="0">
      <dxf>
        <numFmt numFmtId="4" formatCode="#,##0.00"/>
      </dxf>
    </rfmt>
    <rfmt sheetId="2" sqref="Q486" start="0" length="0">
      <dxf>
        <numFmt numFmtId="4" formatCode="#,##0.00"/>
      </dxf>
    </rfmt>
  </rrc>
  <rrc rId="9650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1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2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Иные выплаты государственных (муниципальных) органов привлекаемым лицам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123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7.5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3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7236.7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2420.3000000000002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0.33444802188842987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4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7236.7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2420.3000000000002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0.33444802188842987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5" sId="2" ref="A479:XFD479" action="deleteRow">
    <rfmt sheetId="2" xfDxf="1" sqref="A479:XFD4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9" t="inlineStr">
        <is>
          <t>1102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9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9">
        <v>7236.7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9">
        <v>2420.3000000000002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79">
        <v>0.33444802188842987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7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79" start="0" length="0">
      <dxf>
        <fill>
          <patternFill patternType="solid">
            <bgColor theme="6" tint="0.59999389629810485"/>
          </patternFill>
        </fill>
      </dxf>
    </rfmt>
    <rfmt sheetId="2" sqref="M479" start="0" length="0">
      <dxf>
        <fill>
          <patternFill patternType="solid">
            <bgColor theme="6" tint="0.59999389629810485"/>
          </patternFill>
        </fill>
      </dxf>
    </rfmt>
    <rfmt sheetId="2" sqref="N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79" start="0" length="0">
      <dxf>
        <numFmt numFmtId="4" formatCode="#,##0.00"/>
      </dxf>
    </rfmt>
    <rfmt sheetId="2" sqref="P479" start="0" length="0">
      <dxf>
        <numFmt numFmtId="4" formatCode="#,##0.00"/>
      </dxf>
    </rfmt>
    <rfmt sheetId="2" sqref="Q479" start="0" length="0">
      <dxf>
        <numFmt numFmtId="4" formatCode="#,##0.00"/>
      </dxf>
    </rfmt>
  </rrc>
  <rrc rId="9656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233503.4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24790.400000000001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0.10616719071328298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57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233503.4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24790.400000000001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0.10616719071328298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58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233503.4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24790.400000000001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0.10616719071328298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59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8993.2000000000007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250.5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2.78543788640306E-2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0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Бюджетные инвестиции</t>
        </is>
      </nc>
      <ndxf>
        <font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410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8993.2000000000007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250.5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2.78543788640306E-2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1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8993.2000000000007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250.5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2.78543788640306E-2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2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1134562.3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890472.9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0.78486029370092769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3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1134562.3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890472.9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0.78486029370092769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4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1100498.8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867917.9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0.78865865187676709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5" sId="2" ref="A468:XFD468" action="deleteRow">
    <rfmt sheetId="2" xfDxf="1" sqref="A468:XFD4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8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8" t="inlineStr">
        <is>
          <t>1101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8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8">
        <v>34063.5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8">
        <v>22555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68">
        <v>0.66214569847490712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6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6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68" start="0" length="0">
      <dxf>
        <fill>
          <patternFill patternType="solid">
            <bgColor theme="6" tint="0.59999389629810485"/>
          </patternFill>
        </fill>
      </dxf>
    </rfmt>
    <rfmt sheetId="2" sqref="M468" start="0" length="0">
      <dxf>
        <fill>
          <patternFill patternType="solid">
            <bgColor theme="6" tint="0.59999389629810485"/>
          </patternFill>
        </fill>
      </dxf>
    </rfmt>
    <rfmt sheetId="2" sqref="N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68" start="0" length="0">
      <dxf>
        <numFmt numFmtId="4" formatCode="#,##0.00"/>
      </dxf>
    </rfmt>
    <rfmt sheetId="2" sqref="P468" start="0" length="0">
      <dxf>
        <numFmt numFmtId="4" formatCode="#,##0.00"/>
      </dxf>
    </rfmt>
    <rfmt sheetId="2" sqref="Q468" start="0" length="0">
      <dxf>
        <numFmt numFmtId="4" formatCode="#,##0.00"/>
      </dxf>
    </rfmt>
  </rrc>
  <rrc rId="9666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46886.999999999993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35114.9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0.74892614157442372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67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46886.999999999993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35114.9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0.74892614157442372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68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35597.699999999997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26615.1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0.74766347264008637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69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1254.2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1197.3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0.95463243501833828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0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10035.1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7302.5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0.72769578778487509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1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44031.7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18444.899999999998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0.4189004739767031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2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44031.7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18444.899999999998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0.4189004739767031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3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43767.7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18270.099999999999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0.41743340408566132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4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264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174.8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0.66212121212121211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5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25420.6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25420.6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6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360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25420.6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25420.6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7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127677.1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66335.100000000006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0.51955362394665916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8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630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127677.1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66335.100000000006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0.51955362394665916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79" sId="2" ref="A452:XFD452" action="deleteRow">
    <rfmt sheetId="2" xfDxf="1" sqref="A452:XFD4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2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2" t="inlineStr">
        <is>
          <t>1006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2" t="inlineStr">
        <is>
          <t>633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2">
        <v>127677.1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2">
        <v>66335.100000000006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52">
        <v>0.51955362394665916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52" start="0" length="0">
      <dxf>
        <fill>
          <patternFill patternType="solid">
            <bgColor theme="6" tint="0.59999389629810485"/>
          </patternFill>
        </fill>
      </dxf>
    </rfmt>
    <rfmt sheetId="2" sqref="M452" start="0" length="0">
      <dxf>
        <fill>
          <patternFill patternType="solid">
            <bgColor theme="6" tint="0.59999389629810485"/>
          </patternFill>
        </fill>
      </dxf>
    </rfmt>
    <rfmt sheetId="2" sqref="N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52" start="0" length="0">
      <dxf>
        <numFmt numFmtId="4" formatCode="#,##0.00"/>
      </dxf>
    </rfmt>
    <rfmt sheetId="2" sqref="P452" start="0" length="0">
      <dxf>
        <numFmt numFmtId="4" formatCode="#,##0.00"/>
      </dxf>
    </rfmt>
    <rfmt sheetId="2" sqref="Q452" start="0" length="0">
      <dxf>
        <numFmt numFmtId="4" formatCode="#,##0.00"/>
      </dxf>
    </rfmt>
  </rrc>
  <rrc rId="9680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45.3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0.84200743494423791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1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45.3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0.84200743494423791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2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41.3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34.799999999999997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0.84261501210653755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3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12.5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10.5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0.84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4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44204.5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15.9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3.5969188657263403E-4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5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44204.5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15.9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3.5969188657263403E-4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6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44204.5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15.9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3.5969188657263403E-4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7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5379.7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1442.3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0.26810045169805008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8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5379.7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1442.3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0.26810045169805008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89" sId="2" ref="A441:XFD441" action="deleteRow">
    <rfmt sheetId="2" xfDxf="1" sqref="A441:XFD44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1" t="inlineStr">
        <is>
          <t>1004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1" t="inlineStr">
        <is>
          <t>323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1">
        <v>5379.7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1">
        <v>1442.3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41">
        <v>0.26810045169805008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4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4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41" start="0" length="0">
      <dxf>
        <fill>
          <patternFill patternType="solid">
            <bgColor theme="6" tint="0.59999389629810485"/>
          </patternFill>
        </fill>
      </dxf>
    </rfmt>
    <rfmt sheetId="2" sqref="M441" start="0" length="0">
      <dxf>
        <fill>
          <patternFill patternType="solid">
            <bgColor theme="6" tint="0.59999389629810485"/>
          </patternFill>
        </fill>
      </dxf>
    </rfmt>
    <rfmt sheetId="2" sqref="N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41" start="0" length="0">
      <dxf>
        <numFmt numFmtId="4" formatCode="#,##0.00"/>
      </dxf>
    </rfmt>
    <rfmt sheetId="2" sqref="P441" start="0" length="0">
      <dxf>
        <numFmt numFmtId="4" formatCode="#,##0.00"/>
      </dxf>
    </rfmt>
    <rfmt sheetId="2" sqref="Q441" start="0" length="0">
      <dxf>
        <numFmt numFmtId="4" formatCode="#,##0.00"/>
      </dxf>
    </rfmt>
  </rrc>
  <rrc rId="9690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8361.4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3651.8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0.43674504269619924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1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8361.4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3651.8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0.43674504269619924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2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8361.4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3651.8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0.43674504269619924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3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715406.5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562707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0.78655561558358777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4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3722.5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3076.8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0.82654130288784422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5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Пособия, компенсации, меры социальной поддержки по публичным нормативным обязательствам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3722.5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3076.8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0.82654130288784422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6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710760.8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558892.29999999993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0.78632966252500125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7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544177.69999999995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418213.6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0.76852395825848796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8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гражданам на приобретение жилья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33132.300000000003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33132.300000000003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699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133450.79999999999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107546.4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0.80588801266084586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0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Стипендии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340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923.2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737.9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0.79928509532062386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1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568026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352947.69999999995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0.62135835331481293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2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543210.9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336971.6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0.6203329130545796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3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543210.9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336971.6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0.6203329130545796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4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24815.1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15976.1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0.6438055861149059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5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автономным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24815.1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15976.1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0.6438055861149059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6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6516.8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3785.5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0.58088325558556342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7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6516.8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3785.5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0.58088325558556342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8" sId="2" ref="A421:XFD421" action="deleteRow">
    <rfmt sheetId="2" xfDxf="1" sqref="A421:XFD42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1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1" t="inlineStr">
        <is>
          <t>1003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1" t="inlineStr">
        <is>
          <t>811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1">
        <v>6516.8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1">
        <v>3785.5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21">
        <v>0.58088325558556342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2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2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21" start="0" length="0">
      <dxf>
        <fill>
          <patternFill patternType="solid">
            <bgColor theme="6" tint="0.59999389629810485"/>
          </patternFill>
        </fill>
      </dxf>
    </rfmt>
    <rfmt sheetId="2" sqref="M421" start="0" length="0">
      <dxf>
        <fill>
          <patternFill patternType="solid">
            <bgColor theme="6" tint="0.59999389629810485"/>
          </patternFill>
        </fill>
      </dxf>
    </rfmt>
    <rfmt sheetId="2" sqref="N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21" start="0" length="0">
      <dxf>
        <numFmt numFmtId="4" formatCode="#,##0.00"/>
      </dxf>
    </rfmt>
    <rfmt sheetId="2" sqref="P421" start="0" length="0">
      <dxf>
        <numFmt numFmtId="4" formatCode="#,##0.00"/>
      </dxf>
    </rfmt>
    <rfmt sheetId="2" sqref="Q421" start="0" length="0">
      <dxf>
        <numFmt numFmtId="4" formatCode="#,##0.00"/>
      </dxf>
    </rfmt>
  </rrc>
  <rrc rId="9709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339.6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219.6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0.64664310954063597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0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339.6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219.6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0.64664310954063597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1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339.6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219.6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0.64664310954063597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2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52069.4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38272.400000000001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0.73502671434662203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3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310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51309.4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37652.400000000001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0.73383044822196319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4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Иные пенсии, социальные доплаты к пенсиям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312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51309.4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37652.400000000001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0.73383044822196319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5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760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620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0.81578947368421051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6" sId="2" ref="A412:XFD412" action="deleteRow">
    <rfmt sheetId="2" xfDxf="1" sqref="A412:XFD4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2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2" t="inlineStr">
        <is>
          <t>1001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2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2">
        <v>760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2">
        <v>620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12">
        <v>0.81578947368421051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12" start="0" length="0">
      <dxf>
        <fill>
          <patternFill patternType="solid">
            <bgColor theme="6" tint="0.59999389629810485"/>
          </patternFill>
        </fill>
      </dxf>
    </rfmt>
    <rfmt sheetId="2" sqref="M412" start="0" length="0">
      <dxf>
        <fill>
          <patternFill patternType="solid">
            <bgColor theme="6" tint="0.59999389629810485"/>
          </patternFill>
        </fill>
      </dxf>
    </rfmt>
    <rfmt sheetId="2" sqref="N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12" start="0" length="0">
      <dxf>
        <numFmt numFmtId="4" formatCode="#,##0.00"/>
      </dxf>
    </rfmt>
    <rfmt sheetId="2" sqref="P412" start="0" length="0">
      <dxf>
        <numFmt numFmtId="4" formatCode="#,##0.00"/>
      </dxf>
    </rfmt>
    <rfmt sheetId="2" sqref="Q412" start="0" length="0">
      <dxf>
        <numFmt numFmtId="4" formatCode="#,##0.00"/>
      </dxf>
    </rfmt>
  </rrc>
  <rrc rId="9717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220353.8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201127.40000000002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0.91274759046587817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18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181830.8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169376.40000000002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0.9315055535145863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19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135435.4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127295.5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0.93989828360975047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0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5396.6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5178.2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0.95953007449134631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1" sId="2" ref="A391:XFD391" action="deleteRow">
    <rfmt sheetId="2" xfDxf="1" sqref="A391:XFD39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1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119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40998.800000000003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36902.699999999997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0.90009219782042382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sz val="12"/>
          <name val="Times New Roman"/>
          <scheme val="none"/>
        </font>
        <numFmt numFmtId="165" formatCode="0.0%"/>
      </dxf>
    </rfmt>
    <rfmt sheetId="2" sqref="L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91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font>
          <b val="0"/>
          <name val="Times New Roman"/>
          <scheme val="none"/>
        </font>
        <numFmt numFmtId="4" formatCode="#,##0.00"/>
      </dxf>
    </rfmt>
    <rfmt sheetId="2" sqref="P391" start="0" length="0">
      <dxf>
        <font>
          <b val="0"/>
          <name val="Times New Roman"/>
          <scheme val="none"/>
        </font>
        <numFmt numFmtId="4" formatCode="#,##0.00"/>
      </dxf>
    </rfmt>
    <rfmt sheetId="2" sqref="Q391" start="0" length="0">
      <dxf>
        <font>
          <b val="0"/>
          <name val="Times New Roman"/>
          <scheme val="none"/>
        </font>
        <numFmt numFmtId="4" formatCode="#,##0.00"/>
      </dxf>
    </rfmt>
  </rrc>
  <rrc rId="9722" sId="2" ref="A391:XFD391" action="deleteRow">
    <rfmt sheetId="2" xfDxf="1" sqref="A391:XFD39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1" t="inlineStr">
        <is>
          <t>Расходы на выплаты персоналу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120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38523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31751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0.82420891415518005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sz val="12"/>
          <name val="Times New Roman"/>
          <scheme val="none"/>
        </font>
        <numFmt numFmtId="165" formatCode="0.0%"/>
      </dxf>
    </rfmt>
    <rfmt sheetId="2" sqref="L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91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font>
          <b val="0"/>
          <name val="Times New Roman"/>
          <scheme val="none"/>
        </font>
        <numFmt numFmtId="4" formatCode="#,##0.00"/>
      </dxf>
    </rfmt>
    <rfmt sheetId="2" sqref="P391" start="0" length="0">
      <dxf>
        <font>
          <b val="0"/>
          <name val="Times New Roman"/>
          <scheme val="none"/>
        </font>
        <numFmt numFmtId="4" formatCode="#,##0.00"/>
      </dxf>
    </rfmt>
    <rfmt sheetId="2" sqref="Q391" start="0" length="0">
      <dxf>
        <font>
          <b val="0"/>
          <name val="Times New Roman"/>
          <scheme val="none"/>
        </font>
        <numFmt numFmtId="4" formatCode="#,##0.00"/>
      </dxf>
    </rfmt>
  </rrc>
  <rrc rId="9723" sId="2" ref="A391:XFD391" action="deleteRow">
    <rfmt sheetId="2" xfDxf="1" sqref="A391:XFD39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1" t="inlineStr">
        <is>
          <t>Фонд оплаты труда государственных (муниципальных) органов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121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29429.3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24057.3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0.81746082985324153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sz val="12"/>
          <name val="Times New Roman"/>
          <scheme val="none"/>
        </font>
        <numFmt numFmtId="165" formatCode="0.0%"/>
      </dxf>
    </rfmt>
    <rfmt sheetId="2" sqref="L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91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font>
          <b val="0"/>
          <name val="Times New Roman"/>
          <scheme val="none"/>
        </font>
        <numFmt numFmtId="4" formatCode="#,##0.00"/>
      </dxf>
    </rfmt>
    <rfmt sheetId="2" sqref="P391" start="0" length="0">
      <dxf>
        <font>
          <b val="0"/>
          <name val="Times New Roman"/>
          <scheme val="none"/>
        </font>
        <numFmt numFmtId="4" formatCode="#,##0.00"/>
      </dxf>
    </rfmt>
    <rfmt sheetId="2" sqref="Q391" start="0" length="0">
      <dxf>
        <font>
          <b val="0"/>
          <name val="Times New Roman"/>
          <scheme val="none"/>
        </font>
        <numFmt numFmtId="4" formatCode="#,##0.00"/>
      </dxf>
    </rfmt>
  </rrc>
  <rrc rId="9724" sId="2" ref="A391:XFD391" action="deleteRow">
    <rfmt sheetId="2" xfDxf="1" sqref="A391:XFD391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1" t="inlineStr">
        <is>
          <t>Иные выплаты персоналу государственных (муниципальных) органов, за исключением фонда оплаты труда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122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1196.0999999999999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916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0.76582225566424222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sz val="12"/>
          <name val="Times New Roman"/>
          <scheme val="none"/>
        </font>
        <numFmt numFmtId="165" formatCode="0.0%"/>
      </dxf>
    </rfmt>
    <rfmt sheetId="2" sqref="L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91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91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font>
          <b val="0"/>
          <name val="Times New Roman"/>
          <scheme val="none"/>
        </font>
        <numFmt numFmtId="4" formatCode="#,##0.00"/>
      </dxf>
    </rfmt>
    <rfmt sheetId="2" sqref="P391" start="0" length="0">
      <dxf>
        <font>
          <b val="0"/>
          <name val="Times New Roman"/>
          <scheme val="none"/>
        </font>
        <numFmt numFmtId="4" formatCode="#,##0.00"/>
      </dxf>
    </rfmt>
    <rfmt sheetId="2" sqref="Q391" start="0" length="0">
      <dxf>
        <font>
          <b val="0"/>
          <name val="Times New Roman"/>
          <scheme val="none"/>
        </font>
        <numFmt numFmtId="4" formatCode="#,##0.00"/>
      </dxf>
    </rfmt>
  </rrc>
  <rrc rId="9725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7897.6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6777.7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0.85819742706645052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6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13219.3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7646.9000000000005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0.57846482037626812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7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13219.3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7646.9000000000005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0.57846482037626812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8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12229.4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6986.6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0.57129540288158054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29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989.9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660.3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0.66703707445196481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0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520.9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497.9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0.95584565175657521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1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520.9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497.9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0.95584565175657521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2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520.9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497.9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0.95584565175657521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3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93112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30010.2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0.32230217372626513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4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93112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30010.2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0.32230217372626513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5" sId="2" ref="A391:XFD391" action="deleteRow">
    <rfmt sheetId="2" xfDxf="1" sqref="A391:XFD39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1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1" t="inlineStr">
        <is>
          <t>0804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1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1">
        <v>93112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1">
        <v>30010.2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91">
        <v>0.32230217372626513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9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9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91" start="0" length="0">
      <dxf>
        <fill>
          <patternFill patternType="solid">
            <bgColor theme="6" tint="0.59999389629810485"/>
          </patternFill>
        </fill>
      </dxf>
    </rfmt>
    <rfmt sheetId="2" sqref="M391" start="0" length="0">
      <dxf>
        <fill>
          <patternFill patternType="solid">
            <bgColor theme="6" tint="0.59999389629810485"/>
          </patternFill>
        </fill>
      </dxf>
    </rfmt>
    <rfmt sheetId="2" sqref="N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91" start="0" length="0">
      <dxf>
        <numFmt numFmtId="4" formatCode="#,##0.00"/>
      </dxf>
    </rfmt>
    <rfmt sheetId="2" sqref="P391" start="0" length="0">
      <dxf>
        <numFmt numFmtId="4" formatCode="#,##0.00"/>
      </dxf>
    </rfmt>
    <rfmt sheetId="2" sqref="Q391" start="0" length="0">
      <dxf>
        <numFmt numFmtId="4" formatCode="#,##0.00"/>
      </dxf>
    </rfmt>
  </rrc>
  <rrc rId="9736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87909.6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1316.1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1.4971061181031422E-2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37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87909.6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1316.1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1.4971061181031422E-2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38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87909.6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1316.1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1.4971061181031422E-2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39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703816.29999999993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567292.79999999993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0.80602395824023965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40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703816.29999999993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567292.79999999993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0.80602395824023965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41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681935.61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550883.1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0.8078227503033607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42" sId="2" ref="A383:XFD383" action="deleteRow">
    <rfmt sheetId="2" xfDxf="1" sqref="A383:XFD38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3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3" t="inlineStr">
        <is>
          <t>0801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3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3">
        <v>21880.69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3">
        <v>16409.7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83">
        <v>0.74996263828974319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8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8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83" start="0" length="0">
      <dxf>
        <fill>
          <patternFill patternType="solid">
            <bgColor theme="6" tint="0.59999389629810485"/>
          </patternFill>
        </fill>
      </dxf>
    </rfmt>
    <rfmt sheetId="2" sqref="M383" start="0" length="0">
      <dxf>
        <fill>
          <patternFill patternType="solid">
            <bgColor theme="6" tint="0.59999389629810485"/>
          </patternFill>
        </fill>
      </dxf>
    </rfmt>
    <rfmt sheetId="2" sqref="N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83" start="0" length="0">
      <dxf>
        <numFmt numFmtId="4" formatCode="#,##0.00"/>
      </dxf>
    </rfmt>
    <rfmt sheetId="2" sqref="P383" start="0" length="0">
      <dxf>
        <numFmt numFmtId="4" formatCode="#,##0.00"/>
      </dxf>
    </rfmt>
    <rfmt sheetId="2" sqref="Q383" start="0" length="0">
      <dxf>
        <numFmt numFmtId="4" formatCode="#,##0.00"/>
      </dxf>
    </rfmt>
  </rrc>
  <rrc rId="9743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479403.30000000005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388184.1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0.8097234624792945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4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310892.90000000002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253399.19999999998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0.8150691122248207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5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231980.9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191963.9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0.82749872942125835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6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9678.1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5485.9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0.56683646583523617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7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Иные выплаты учреждений привлекаемым лицам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8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69229.899999999994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55949.4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0.808168147000068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49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168510.4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134784.9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0.79986101748022675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0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126731.9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102294.2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0.80717009687379426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1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5657.6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2843.2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0.50254524886877827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2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277.3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187.7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0.67688424089433818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3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35843.599999999999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29459.8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0.82189847001975247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4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264558.5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245998.2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0.92984424994849912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5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264558.5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245998.2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0.92984424994849912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6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1526.6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586.20000000000005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0.38399056727368014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7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259166.7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242788.2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0.9368032235622864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8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3865.2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2623.8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0.67882645141260489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59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20885.900000000001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11503.900000000001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0.55079742792984743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0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20885.900000000001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11503.900000000001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0.55079742792984743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1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11752.9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3305.3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0.28123271703154118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2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323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9133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8198.6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0.89768969670425935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3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95618.4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68223.600000000006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0.71349865716221994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4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92932.9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65967.5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0.70984011044527828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5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40859.199999999997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29220.9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0.7151608450483613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6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52073.7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36746.6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0.7056652398427613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7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2685.5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2256.1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0.84010426363805624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8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Субсидии автономным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2685.5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2256.1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0.84010426363805624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69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51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213.5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70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213.5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71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Уплата прочих налогов, сборов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852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40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72" sId="2" ref="A351:XFD351" action="deleteRow">
    <rfmt sheetId="2" xfDxf="1" sqref="A351:XFD3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1" t="inlineStr">
        <is>
          <t>Уплата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1" t="inlineStr">
        <is>
          <t>0709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1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1">
        <v>173.5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1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51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5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5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51" start="0" length="0">
      <dxf>
        <fill>
          <patternFill patternType="solid">
            <bgColor theme="6" tint="0.59999389629810485"/>
          </patternFill>
        </fill>
      </dxf>
    </rfmt>
    <rfmt sheetId="2" sqref="M351" start="0" length="0">
      <dxf>
        <fill>
          <patternFill patternType="solid">
            <bgColor theme="6" tint="0.59999389629810485"/>
          </patternFill>
        </fill>
      </dxf>
    </rfmt>
    <rfmt sheetId="2" sqref="N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51" start="0" length="0">
      <dxf>
        <numFmt numFmtId="4" formatCode="#,##0.00"/>
      </dxf>
    </rfmt>
    <rfmt sheetId="2" sqref="P351" start="0" length="0">
      <dxf>
        <numFmt numFmtId="4" formatCode="#,##0.00"/>
      </dxf>
    </rfmt>
    <rfmt sheetId="2" sqref="Q351" start="0" length="0">
      <dxf>
        <numFmt numFmtId="4" formatCode="#,##0.00"/>
      </dxf>
    </rfmt>
  </rrc>
  <rrc rId="9773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16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0.38740920096852305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4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16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0.38740920096852305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5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123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16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0.38740920096852305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6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10361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3098.2999999999997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0.29903484219669912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7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10361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3098.2999999999997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0.29903484219669912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8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5648.2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410.2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7.2624907050033632E-2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79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4712.8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2688.1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0.57038278730266501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0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6708.9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4366.7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0.65088166465441433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1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Стипендии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340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2587.5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1437.5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0.55555555555555558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2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350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4121.3999999999996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2929.2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0.71072936380841467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3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141806.20000000001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94594.599999999991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0.66706956395418526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4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136717.20000000001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89999.599999999991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0.65829025170205346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5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119506.7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79632.7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0.66634506684562456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6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17210.5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10366.9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0.60235902501379968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7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768.7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588.6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0.76570833875374011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8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автономным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768.7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588.6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0.76570833875374011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89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4320.3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4006.4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0.92734300858736662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90" sId="2" ref="A332:XFD332" action="deleteRow">
    <rfmt sheetId="2" xfDxf="1" sqref="A332:XFD33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2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2" t="inlineStr">
        <is>
          <t>0707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2" t="inlineStr">
        <is>
          <t>633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2">
        <v>4320.3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2">
        <v>4006.4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32">
        <v>0.92734300858736662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3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3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32" start="0" length="0">
      <dxf>
        <fill>
          <patternFill patternType="solid">
            <bgColor theme="6" tint="0.59999389629810485"/>
          </patternFill>
        </fill>
      </dxf>
    </rfmt>
    <rfmt sheetId="2" sqref="M332" start="0" length="0">
      <dxf>
        <fill>
          <patternFill patternType="solid">
            <bgColor theme="6" tint="0.59999389629810485"/>
          </patternFill>
        </fill>
      </dxf>
    </rfmt>
    <rfmt sheetId="2" sqref="N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32" start="0" length="0">
      <dxf>
        <numFmt numFmtId="4" formatCode="#,##0.00"/>
      </dxf>
    </rfmt>
    <rfmt sheetId="2" sqref="P332" start="0" length="0">
      <dxf>
        <numFmt numFmtId="4" formatCode="#,##0.00"/>
      </dxf>
    </rfmt>
    <rfmt sheetId="2" sqref="Q332" start="0" length="0">
      <dxf>
        <numFmt numFmtId="4" formatCode="#,##0.00"/>
      </dxf>
    </rfmt>
  </rrc>
  <rrc rId="9791" sId="2" ref="A328:XFD328" action="deleteRow">
    <rfmt sheetId="2" xfDxf="1" sqref="A328:XFD32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8" t="inlineStr">
        <is>
          <t>0705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8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8">
        <v>3290.9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8">
        <v>2753.5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28">
        <v>0.83670120635692358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2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2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28" start="0" length="0">
      <dxf>
        <fill>
          <patternFill patternType="solid">
            <bgColor theme="6" tint="0.59999389629810485"/>
          </patternFill>
        </fill>
      </dxf>
    </rfmt>
    <rfmt sheetId="2" sqref="M328" start="0" length="0">
      <dxf>
        <fill>
          <patternFill patternType="solid">
            <bgColor theme="6" tint="0.59999389629810485"/>
          </patternFill>
        </fill>
      </dxf>
    </rfmt>
    <rfmt sheetId="2" sqref="N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28" start="0" length="0">
      <dxf>
        <numFmt numFmtId="4" formatCode="#,##0.00"/>
      </dxf>
    </rfmt>
    <rfmt sheetId="2" sqref="P328" start="0" length="0">
      <dxf>
        <numFmt numFmtId="4" formatCode="#,##0.00"/>
      </dxf>
    </rfmt>
    <rfmt sheetId="2" sqref="Q328" start="0" length="0">
      <dxf>
        <numFmt numFmtId="4" formatCode="#,##0.00"/>
      </dxf>
    </rfmt>
  </rrc>
  <rrc rId="9792" sId="2" ref="A328:XFD328" action="deleteRow">
    <rfmt sheetId="2" xfDxf="1" sqref="A328:XFD32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8" t="inlineStr">
        <is>
          <t>0705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8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8">
        <v>3290.9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8">
        <v>2753.5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28">
        <v>0.83670120635692358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2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2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28" start="0" length="0">
      <dxf>
        <fill>
          <patternFill patternType="solid">
            <bgColor theme="6" tint="0.59999389629810485"/>
          </patternFill>
        </fill>
      </dxf>
    </rfmt>
    <rfmt sheetId="2" sqref="M328" start="0" length="0">
      <dxf>
        <fill>
          <patternFill patternType="solid">
            <bgColor theme="6" tint="0.59999389629810485"/>
          </patternFill>
        </fill>
      </dxf>
    </rfmt>
    <rfmt sheetId="2" sqref="N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28" start="0" length="0">
      <dxf>
        <numFmt numFmtId="4" formatCode="#,##0.00"/>
      </dxf>
    </rfmt>
    <rfmt sheetId="2" sqref="P328" start="0" length="0">
      <dxf>
        <numFmt numFmtId="4" formatCode="#,##0.00"/>
      </dxf>
    </rfmt>
    <rfmt sheetId="2" sqref="Q328" start="0" length="0">
      <dxf>
        <numFmt numFmtId="4" formatCode="#,##0.00"/>
      </dxf>
    </rfmt>
  </rrc>
  <rrc rId="9793" sId="2" ref="A328:XFD328" action="deleteRow">
    <rfmt sheetId="2" xfDxf="1" sqref="A328:XFD32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8" t="inlineStr">
        <is>
          <t>0705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8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8">
        <v>3290.9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8">
        <v>2753.5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28">
        <v>0.83670120635692358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2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2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28" start="0" length="0">
      <dxf>
        <fill>
          <patternFill patternType="solid">
            <bgColor theme="6" tint="0.59999389629810485"/>
          </patternFill>
        </fill>
      </dxf>
    </rfmt>
    <rfmt sheetId="2" sqref="M328" start="0" length="0">
      <dxf>
        <fill>
          <patternFill patternType="solid">
            <bgColor theme="6" tint="0.59999389629810485"/>
          </patternFill>
        </fill>
      </dxf>
    </rfmt>
    <rfmt sheetId="2" sqref="N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28" start="0" length="0">
      <dxf>
        <numFmt numFmtId="4" formatCode="#,##0.00"/>
      </dxf>
    </rfmt>
    <rfmt sheetId="2" sqref="P328" start="0" length="0">
      <dxf>
        <numFmt numFmtId="4" formatCode="#,##0.00"/>
      </dxf>
    </rfmt>
    <rfmt sheetId="2" sqref="Q328" start="0" length="0">
      <dxf>
        <numFmt numFmtId="4" formatCode="#,##0.00"/>
      </dxf>
    </rfmt>
  </rrc>
  <rrc rId="9794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81005.2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8707.7000000000007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0.10749556818574611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795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81005.2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8707.7000000000007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0.10749556818574611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796" sId="2" ref="A308:XFD308" action="deleteRow">
    <rfmt sheetId="2" xfDxf="1" sqref="A308:XFD308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243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81005.2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8707.7000000000007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0.10749556818574611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sz val="12"/>
          <name val="Times New Roman"/>
          <scheme val="none"/>
        </font>
        <numFmt numFmtId="165" formatCode="0.0%"/>
      </dxf>
    </rfmt>
    <rfmt sheetId="2" sqref="L30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0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0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font>
          <b val="0"/>
          <name val="Times New Roman"/>
          <scheme val="none"/>
        </font>
        <numFmt numFmtId="4" formatCode="#,##0.00"/>
      </dxf>
    </rfmt>
    <rfmt sheetId="2" sqref="P308" start="0" length="0">
      <dxf>
        <font>
          <b val="0"/>
          <name val="Times New Roman"/>
          <scheme val="none"/>
        </font>
        <numFmt numFmtId="4" formatCode="#,##0.00"/>
      </dxf>
    </rfmt>
    <rfmt sheetId="2" sqref="Q308" start="0" length="0">
      <dxf>
        <font>
          <b val="0"/>
          <name val="Times New Roman"/>
          <scheme val="none"/>
        </font>
        <numFmt numFmtId="4" formatCode="#,##0.00"/>
      </dxf>
    </rfmt>
  </rrc>
  <rrc rId="9797" sId="2" ref="A308:XFD308" action="deleteRow">
    <rfmt sheetId="2" xfDxf="1" sqref="A308:XFD308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Предоставление субсидий бюджетным, автономным учреждениям и иным некоммерческим организациям</t>
        </is>
      </nc>
      <ndxf>
        <numFmt numFmtId="168" formatCode="?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1814730.4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1269976.5999999999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0.69981557591144117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sz val="12"/>
          <name val="Times New Roman"/>
          <scheme val="none"/>
        </font>
        <numFmt numFmtId="165" formatCode="0.0%"/>
      </dxf>
    </rfmt>
    <rfmt sheetId="2" sqref="L30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30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30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font>
          <b val="0"/>
          <name val="Times New Roman"/>
          <scheme val="none"/>
        </font>
        <numFmt numFmtId="4" formatCode="#,##0.00"/>
      </dxf>
    </rfmt>
    <rfmt sheetId="2" sqref="P308" start="0" length="0">
      <dxf>
        <font>
          <b val="0"/>
          <name val="Times New Roman"/>
          <scheme val="none"/>
        </font>
        <numFmt numFmtId="4" formatCode="#,##0.00"/>
      </dxf>
    </rfmt>
    <rfmt sheetId="2" sqref="Q308" start="0" length="0">
      <dxf>
        <font>
          <b val="0"/>
          <name val="Times New Roman"/>
          <scheme val="none"/>
        </font>
        <numFmt numFmtId="4" formatCode="#,##0.00"/>
      </dxf>
    </rfmt>
  </rrc>
  <rrc rId="9798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бюджетным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1532333.8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1054778.8999999999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0.68834799571738214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799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1185237.8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794167.1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0.67004874464854225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0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бюджетным учреждениям на иные цели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31166.799999999999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22886.400000000001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0.7343198531770988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1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315606.7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237725.4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0.7532330587405146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2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615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322.5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3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автономным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282074.09999999998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215197.7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0.76291194406008933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4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161574.20000000001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128734.9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0.79675406098250823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5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автономным учреждениям на иные цели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14945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13784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0.92231515557042487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6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624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105232.4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72678.8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0.69065040804923206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7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625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322.5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8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8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322.5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09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8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635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322.5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10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347.8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11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8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347.8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12" sId="2" ref="A308:XFD308" action="deleteRow">
    <rfmt sheetId="2" xfDxf="1" sqref="A308:XFD3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8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8" t="inlineStr">
        <is>
          <t>0703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8" t="inlineStr">
        <is>
          <t>816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8">
        <v>347.8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8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8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8" start="0" length="0">
      <dxf>
        <fill>
          <patternFill patternType="solid">
            <bgColor theme="6" tint="0.59999389629810485"/>
          </patternFill>
        </fill>
      </dxf>
    </rfmt>
    <rfmt sheetId="2" sqref="M308" start="0" length="0">
      <dxf>
        <fill>
          <patternFill patternType="solid">
            <bgColor theme="6" tint="0.59999389629810485"/>
          </patternFill>
        </fill>
      </dxf>
    </rfmt>
    <rfmt sheetId="2" sqref="N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8" start="0" length="0">
      <dxf>
        <numFmt numFmtId="4" formatCode="#,##0.00"/>
      </dxf>
    </rfmt>
    <rfmt sheetId="2" sqref="P308" start="0" length="0">
      <dxf>
        <numFmt numFmtId="4" formatCode="#,##0.00"/>
      </dxf>
    </rfmt>
    <rfmt sheetId="2" sqref="Q308" start="0" length="0">
      <dxf>
        <numFmt numFmtId="4" formatCode="#,##0.00"/>
      </dxf>
    </rfmt>
  </rrc>
  <rrc rId="9813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200111.3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105374.5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0.52657945853132737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4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200111.3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105374.5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0.52657945853132737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5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200111.3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105374.5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0.52657945853132737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6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6755547.0000000009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5012744.5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0.74201904005700792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7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6432187.8000000007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4773381.4000000004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0.74210852487858014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8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6296109.9000000004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4669032.5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0.74157417423733341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19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136077.9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104348.9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0.76683208662097224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20" sId="2" ref="A297:XFD297" action="deleteRow">
    <rfmt sheetId="2" xfDxf="1" sqref="A297:XFD29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323359.2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239363.1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0.74023902830041632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97" start="0" length="0">
      <dxf>
        <fill>
          <patternFill patternType="solid">
            <bgColor theme="6" tint="0.59999389629810485"/>
          </patternFill>
        </fill>
      </dxf>
    </rfmt>
    <rfmt sheetId="2" sqref="M297" start="0" length="0">
      <dxf>
        <fill>
          <patternFill patternType="solid">
            <bgColor theme="6" tint="0.59999389629810485"/>
          </patternFill>
        </fill>
      </dxf>
    </rfmt>
    <rfmt sheetId="2" sqref="N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numFmt numFmtId="4" formatCode="#,##0.00"/>
      </dxf>
    </rfmt>
    <rfmt sheetId="2" sqref="P297" start="0" length="0">
      <dxf>
        <numFmt numFmtId="4" formatCode="#,##0.00"/>
      </dxf>
    </rfmt>
    <rfmt sheetId="2" sqref="Q297" start="0" length="0">
      <dxf>
        <numFmt numFmtId="4" formatCode="#,##0.00"/>
      </dxf>
    </rfmt>
  </rrc>
  <rrc rId="9821" sId="2" ref="A297:XFD297" action="deleteRow">
    <rfmt sheetId="2" xfDxf="1" sqref="A297:XFD29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621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317111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233516.7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0.73638788941411681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sz val="12"/>
          <name val="Times New Roman"/>
          <scheme val="none"/>
        </font>
        <numFmt numFmtId="165" formatCode="0.0%"/>
      </dxf>
    </rfmt>
    <rfmt sheetId="2" sqref="L297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297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297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font>
          <b val="0"/>
          <name val="Times New Roman"/>
          <scheme val="none"/>
        </font>
        <numFmt numFmtId="4" formatCode="#,##0.00"/>
      </dxf>
    </rfmt>
    <rfmt sheetId="2" sqref="P297" start="0" length="0">
      <dxf>
        <font>
          <b val="0"/>
          <name val="Times New Roman"/>
          <scheme val="none"/>
        </font>
        <numFmt numFmtId="4" formatCode="#,##0.00"/>
      </dxf>
    </rfmt>
    <rfmt sheetId="2" sqref="Q297" start="0" length="0">
      <dxf>
        <font>
          <b val="0"/>
          <name val="Times New Roman"/>
          <scheme val="none"/>
        </font>
        <numFmt numFmtId="4" formatCode="#,##0.00"/>
      </dxf>
    </rfmt>
  </rrc>
  <rrc rId="9822" sId="2" ref="A297:XFD297" action="deleteRow">
    <rfmt sheetId="2" xfDxf="1" sqref="A297:XFD297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7" t="inlineStr">
        <is>
          <t>Субсидии автономным учреждениям на иные цели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7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7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7" t="inlineStr">
        <is>
          <t>0702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7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7" t="inlineStr">
        <is>
          <t>622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7">
        <v>6248.2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7">
        <v>5846.4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97">
        <v>0.93569347972215999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97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97" start="0" length="0">
      <dxf>
        <font>
          <sz val="12"/>
          <name val="Times New Roman"/>
          <scheme val="none"/>
        </font>
        <numFmt numFmtId="165" formatCode="0.0%"/>
      </dxf>
    </rfmt>
    <rfmt sheetId="2" sqref="L297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297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297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297" start="0" length="0">
      <dxf>
        <font>
          <b val="0"/>
          <name val="Times New Roman"/>
          <scheme val="none"/>
        </font>
        <numFmt numFmtId="4" formatCode="#,##0.00"/>
      </dxf>
    </rfmt>
    <rfmt sheetId="2" sqref="P297" start="0" length="0">
      <dxf>
        <font>
          <b val="0"/>
          <name val="Times New Roman"/>
          <scheme val="none"/>
        </font>
        <numFmt numFmtId="4" formatCode="#,##0.00"/>
      </dxf>
    </rfmt>
    <rfmt sheetId="2" sqref="Q297" start="0" length="0">
      <dxf>
        <font>
          <b val="0"/>
          <name val="Times New Roman"/>
          <scheme val="none"/>
        </font>
        <numFmt numFmtId="4" formatCode="#,##0.00"/>
      </dxf>
    </rfmt>
  </rrc>
  <rrc rId="9823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239418.3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83589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0.34913371283648748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4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239418.3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83589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0.34913371283648748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5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239418.3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83589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0.34913371283648748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6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5272931.3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3839916.6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0.7282318660210878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7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4423591.3999999994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3231160.6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0.73043830404408516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8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4269728.3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3125708.1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0.73206252959936591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29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153863.1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105452.5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0.68536575696187063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30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849339.9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608756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0.71674014137331821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31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815931.3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592041.9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0.72560263345700793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32" sId="2" ref="A286:XFD286" action="deleteRow">
    <rfmt sheetId="2" xfDxf="1" sqref="A286:XFD28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6" t="inlineStr">
        <is>
          <t>Субсидии автономным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6" t="inlineStr">
        <is>
          <t>0701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6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6">
        <v>33408.6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6">
        <v>16714.099999999999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86">
        <v>0.50029333764360073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8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8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86" start="0" length="0">
      <dxf>
        <fill>
          <patternFill patternType="solid">
            <bgColor theme="6" tint="0.59999389629810485"/>
          </patternFill>
        </fill>
      </dxf>
    </rfmt>
    <rfmt sheetId="2" sqref="M286" start="0" length="0">
      <dxf>
        <fill>
          <patternFill patternType="solid">
            <bgColor theme="6" tint="0.59999389629810485"/>
          </patternFill>
        </fill>
      </dxf>
    </rfmt>
    <rfmt sheetId="2" sqref="N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86" start="0" length="0">
      <dxf>
        <numFmt numFmtId="4" formatCode="#,##0.00"/>
      </dxf>
    </rfmt>
    <rfmt sheetId="2" sqref="P286" start="0" length="0">
      <dxf>
        <numFmt numFmtId="4" formatCode="#,##0.00"/>
      </dxf>
    </rfmt>
    <rfmt sheetId="2" sqref="Q286" start="0" length="0">
      <dxf>
        <numFmt numFmtId="4" formatCode="#,##0.00"/>
      </dxf>
    </rfmt>
  </rrc>
  <rrc rId="9833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3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70581.399999999994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33201.1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0.47039446653084244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34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3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70581.399999999994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33201.1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0.47039446653084244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35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3" t="inlineStr">
        <is>
          <t>Фонд оплаты труда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52862.3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24547.4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0.4643649633103365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36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3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2601.1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1575.1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0.60555149744338932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37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3" t="inlineStr">
        <is>
          <t>Расходы на выплаты персоналу казенных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15118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7078.6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0.46822330996163514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38" sId="2" ref="A273:XFD273" action="deleteRow">
    <rfmt sheetId="2" xfDxf="1" sqref="A273:XFD27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73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200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6762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4855.2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0.71801242236024843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sz val="12"/>
          <name val="Times New Roman"/>
          <scheme val="none"/>
        </font>
        <numFmt numFmtId="165" formatCode="0.0%"/>
      </dxf>
    </rfmt>
    <rfmt sheetId="2" sqref="L273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273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27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font>
          <b val="0"/>
          <name val="Times New Roman"/>
          <scheme val="none"/>
        </font>
        <numFmt numFmtId="4" formatCode="#,##0.00"/>
      </dxf>
    </rfmt>
    <rfmt sheetId="2" sqref="P273" start="0" length="0">
      <dxf>
        <font>
          <b val="0"/>
          <name val="Times New Roman"/>
          <scheme val="none"/>
        </font>
        <numFmt numFmtId="4" formatCode="#,##0.00"/>
      </dxf>
    </rfmt>
    <rfmt sheetId="2" sqref="Q273" start="0" length="0">
      <dxf>
        <font>
          <b val="0"/>
          <name val="Times New Roman"/>
          <scheme val="none"/>
        </font>
        <numFmt numFmtId="4" formatCode="#,##0.00"/>
      </dxf>
    </rfmt>
  </rrc>
  <rrc rId="9839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3" t="inlineStr">
        <is>
          <t>Фонд оплаты труда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6762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4855.2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0.71801242236024843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40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3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6762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4855.2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0.71801242236024843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41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3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20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20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42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3" t="inlineStr">
        <is>
          <t>Уплата налогов, сборов и иных платежей</t>
        </is>
      </nc>
      <ndxf>
        <font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20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20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43" sId="2" ref="A273:XFD273" action="deleteRow">
    <rfmt sheetId="2" xfDxf="1" sqref="A273:XFD2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3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3" t="inlineStr">
        <is>
          <t>0605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3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3">
        <v>20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3">
        <v>20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73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73" start="0" length="0">
      <dxf>
        <fill>
          <patternFill patternType="solid">
            <bgColor theme="6" tint="0.59999389629810485"/>
          </patternFill>
        </fill>
      </dxf>
    </rfmt>
    <rfmt sheetId="2" sqref="M273" start="0" length="0">
      <dxf>
        <fill>
          <patternFill patternType="solid">
            <bgColor theme="6" tint="0.59999389629810485"/>
          </patternFill>
        </fill>
      </dxf>
    </rfmt>
    <rfmt sheetId="2" sqref="N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73" start="0" length="0">
      <dxf>
        <numFmt numFmtId="4" formatCode="#,##0.00"/>
      </dxf>
    </rfmt>
    <rfmt sheetId="2" sqref="P273" start="0" length="0">
      <dxf>
        <numFmt numFmtId="4" formatCode="#,##0.00"/>
      </dxf>
    </rfmt>
    <rfmt sheetId="2" sqref="Q273" start="0" length="0">
      <dxf>
        <numFmt numFmtId="4" formatCode="#,##0.00"/>
      </dxf>
    </rfmt>
  </rrc>
  <rrc rId="9844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5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1058.8000000000002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45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5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1058.8000000000002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46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5" t="inlineStr">
        <is>
          <t>Фонд оплаты труда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741.2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47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65" t="inlineStr">
        <is>
          <t>Расходы на выплаты персоналу казенных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317.60000000000002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48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16287.4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12054.2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0.7400935692621291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49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16287.4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12054.2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0.7400935692621291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50" sId="2" ref="A265:XFD265" action="deleteRow">
    <rfmt sheetId="2" xfDxf="1" sqref="A265:XFD26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5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5" t="inlineStr">
        <is>
          <t>0603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5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5">
        <v>16287.4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5">
        <v>12054.2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5">
        <v>0.7400935692621291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5" start="0" length="0">
      <dxf>
        <fill>
          <patternFill patternType="solid">
            <bgColor theme="6" tint="0.59999389629810485"/>
          </patternFill>
        </fill>
      </dxf>
    </rfmt>
    <rfmt sheetId="2" sqref="M265" start="0" length="0">
      <dxf>
        <fill>
          <patternFill patternType="solid">
            <bgColor theme="6" tint="0.59999389629810485"/>
          </patternFill>
        </fill>
      </dxf>
    </rfmt>
    <rfmt sheetId="2" sqref="N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5" start="0" length="0">
      <dxf>
        <numFmt numFmtId="4" formatCode="#,##0.00"/>
      </dxf>
    </rfmt>
    <rfmt sheetId="2" sqref="P265" start="0" length="0">
      <dxf>
        <numFmt numFmtId="4" formatCode="#,##0.00"/>
      </dxf>
    </rfmt>
    <rfmt sheetId="2" sqref="Q265" start="0" length="0">
      <dxf>
        <numFmt numFmtId="4" formatCode="#,##0.00"/>
      </dxf>
    </rfmt>
  </rrc>
  <rrc rId="9851" sId="2" ref="A261:XFD261" action="deleteRow">
    <rfmt sheetId="2" xfDxf="1" sqref="A261:XFD26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1" t="inlineStr">
        <is>
          <t>0602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1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1">
        <v>518997.5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1">
        <v>69802.399999999994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1">
        <v>0.13449467482984021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1" start="0" length="0">
      <dxf>
        <fill>
          <patternFill patternType="solid">
            <bgColor theme="6" tint="0.59999389629810485"/>
          </patternFill>
        </fill>
      </dxf>
    </rfmt>
    <rfmt sheetId="2" sqref="M261" start="0" length="0">
      <dxf>
        <fill>
          <patternFill patternType="solid">
            <bgColor theme="6" tint="0.59999389629810485"/>
          </patternFill>
        </fill>
      </dxf>
    </rfmt>
    <rfmt sheetId="2" sqref="N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1" start="0" length="0">
      <dxf>
        <numFmt numFmtId="4" formatCode="#,##0.00"/>
      </dxf>
    </rfmt>
    <rfmt sheetId="2" sqref="P261" start="0" length="0">
      <dxf>
        <numFmt numFmtId="4" formatCode="#,##0.00"/>
      </dxf>
    </rfmt>
    <rfmt sheetId="2" sqref="Q261" start="0" length="0">
      <dxf>
        <numFmt numFmtId="4" formatCode="#,##0.00"/>
      </dxf>
    </rfmt>
  </rrc>
  <rrc rId="9852" sId="2" ref="A261:XFD261" action="deleteRow">
    <rfmt sheetId="2" xfDxf="1" sqref="A261:XFD26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1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1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1" t="inlineStr">
        <is>
          <t>0602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1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1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1">
        <v>518997.5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1">
        <v>69802.399999999994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1">
        <v>0.13449467482984021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1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1" start="0" length="0">
      <dxf>
        <fill>
          <patternFill patternType="solid">
            <bgColor theme="6" tint="0.59999389629810485"/>
          </patternFill>
        </fill>
      </dxf>
    </rfmt>
    <rfmt sheetId="2" sqref="M261" start="0" length="0">
      <dxf>
        <fill>
          <patternFill patternType="solid">
            <bgColor theme="6" tint="0.59999389629810485"/>
          </patternFill>
        </fill>
      </dxf>
    </rfmt>
    <rfmt sheetId="2" sqref="N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1" start="0" length="0">
      <dxf>
        <numFmt numFmtId="4" formatCode="#,##0.00"/>
      </dxf>
    </rfmt>
    <rfmt sheetId="2" sqref="P261" start="0" length="0">
      <dxf>
        <numFmt numFmtId="4" formatCode="#,##0.00"/>
      </dxf>
    </rfmt>
    <rfmt sheetId="2" sqref="Q261" start="0" length="0">
      <dxf>
        <numFmt numFmtId="4" formatCode="#,##0.00"/>
      </dxf>
    </rfmt>
  </rrc>
  <rrc rId="9853" sId="2" ref="A261:XFD261" action="deleteRow">
    <rfmt sheetId="2" xfDxf="1" sqref="A261:XFD26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1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1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1" t="inlineStr">
        <is>
          <t>0602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1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1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1">
        <v>518997.5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1">
        <v>69802.399999999994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61">
        <v>0.13449467482984021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61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61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61" start="0" length="0">
      <dxf>
        <fill>
          <patternFill patternType="solid">
            <bgColor theme="6" tint="0.59999389629810485"/>
          </patternFill>
        </fill>
      </dxf>
    </rfmt>
    <rfmt sheetId="2" sqref="M261" start="0" length="0">
      <dxf>
        <fill>
          <patternFill patternType="solid">
            <bgColor theme="6" tint="0.59999389629810485"/>
          </patternFill>
        </fill>
      </dxf>
    </rfmt>
    <rfmt sheetId="2" sqref="N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61" start="0" length="0">
      <dxf>
        <numFmt numFmtId="4" formatCode="#,##0.00"/>
      </dxf>
    </rfmt>
    <rfmt sheetId="2" sqref="P261" start="0" length="0">
      <dxf>
        <numFmt numFmtId="4" formatCode="#,##0.00"/>
      </dxf>
    </rfmt>
    <rfmt sheetId="2" sqref="Q261" start="0" length="0">
      <dxf>
        <numFmt numFmtId="4" formatCode="#,##0.00"/>
      </dxf>
    </rfmt>
  </rrc>
  <rrc rId="9854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370316.80000000005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301230.40000000002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0.81343973592340391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55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6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107870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86534.400000000009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0.80221006767405223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56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6" t="inlineStr">
        <is>
          <t>Фонд оплаты труда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81465.5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65469.1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0.80364203251683231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57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6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2486.9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1968.5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0.79154771000040203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58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6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23917.599999999999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19096.8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0.79844131518212536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59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262446.80000000005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214696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0.81805531635363804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0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199717.1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163698.20000000001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0.81965039548441276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1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4747.7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3480.8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0.73315500136908407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2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57982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47517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0.81951295229554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3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92249.3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51636.500000000007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0.55974950487429176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4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92249.3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51636.500000000007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0.55974950487429176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5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8027.1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160.80000000000001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2.0032141121949398E-2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6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77742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47199.8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0.60713385300095191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7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6480.2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4275.8999999999996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0.65984074565599826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8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1140.9000000000001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809.4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0.70943991585590316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69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1140.9000000000001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809.4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0.70943991585590316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0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1140.9000000000001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809.4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0.70943991585590316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1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Иные бюджетные ассигнования</t>
        </is>
      </nc>
      <ndxf>
        <font>
          <sz val="11"/>
          <color theme="1"/>
          <name val="Calibri"/>
          <scheme val="minor"/>
        </font>
        <alignment horizontal="justify" vertical="top" wrapText="0" readingOrder="0"/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3997.7999999999997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3989.1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0.99782380309170049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2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678.9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670.4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0.98747974664899096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3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831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678.9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670.4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0.98747974664899096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4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3318.8999999999996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3318.7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0.99993973907017386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5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Уплата прочих налогов, сборов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852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3105.2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3105.1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0.99996779595517205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6" sId="2" ref="A236:XFD236" action="deleteRow">
    <rfmt sheetId="2" xfDxf="1" sqref="A236:XFD23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6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6" t="inlineStr">
        <is>
          <t>0505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6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6">
        <v>213.7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6">
        <v>213.6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36">
        <v>0.99953205428170333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3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3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36" start="0" length="0">
      <dxf>
        <fill>
          <patternFill patternType="solid">
            <bgColor theme="6" tint="0.59999389629810485"/>
          </patternFill>
        </fill>
      </dxf>
    </rfmt>
    <rfmt sheetId="2" sqref="M236" start="0" length="0">
      <dxf>
        <fill>
          <patternFill patternType="solid">
            <bgColor theme="6" tint="0.59999389629810485"/>
          </patternFill>
        </fill>
      </dxf>
    </rfmt>
    <rfmt sheetId="2" sqref="N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36" start="0" length="0">
      <dxf>
        <numFmt numFmtId="4" formatCode="#,##0.00"/>
      </dxf>
    </rfmt>
    <rfmt sheetId="2" sqref="P236" start="0" length="0">
      <dxf>
        <numFmt numFmtId="4" formatCode="#,##0.00"/>
      </dxf>
    </rfmt>
    <rfmt sheetId="2" sqref="Q236" start="0" length="0">
      <dxf>
        <numFmt numFmtId="4" formatCode="#,##0.00"/>
      </dxf>
    </rfmt>
  </rrc>
  <rrc rId="9877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1162509.5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510205.1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0.43888252096004376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78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1162509.5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510205.1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0.43888252096004376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79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1153135.2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507123.3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0.43977783350989547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0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9374.2999999999993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3081.8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0.32874987999103938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1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8488.2999999999993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8488.2000000000007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0.99998821907802526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2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8488.2999999999993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8488.2000000000007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0.99998821907802526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3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8488.2999999999993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8488.2000000000007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0.99998821907802526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4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3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15498.1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15498.1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5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3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9515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9515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6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9515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9515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7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Исполнение судебных актов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830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5983.1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5983.1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8" sId="2" ref="A223:XFD223" action="deleteRow">
    <rfmt sheetId="2" xfDxf="1" sqref="A223:XFD2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3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3" t="inlineStr">
        <is>
          <t>0503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3" t="inlineStr">
        <is>
          <t>831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3">
        <v>5983.1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3">
        <v>5983.1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23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2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2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23" start="0" length="0">
      <dxf>
        <fill>
          <patternFill patternType="solid">
            <bgColor theme="6" tint="0.59999389629810485"/>
          </patternFill>
        </fill>
      </dxf>
    </rfmt>
    <rfmt sheetId="2" sqref="M223" start="0" length="0">
      <dxf>
        <fill>
          <patternFill patternType="solid">
            <bgColor theme="6" tint="0.59999389629810485"/>
          </patternFill>
        </fill>
      </dxf>
    </rfmt>
    <rfmt sheetId="2" sqref="N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23" start="0" length="0">
      <dxf>
        <numFmt numFmtId="4" formatCode="#,##0.00"/>
      </dxf>
    </rfmt>
    <rfmt sheetId="2" sqref="P223" start="0" length="0">
      <dxf>
        <numFmt numFmtId="4" formatCode="#,##0.00"/>
      </dxf>
    </rfmt>
    <rfmt sheetId="2" sqref="Q223" start="0" length="0">
      <dxf>
        <numFmt numFmtId="4" formatCode="#,##0.00"/>
      </dxf>
    </rfmt>
  </rrc>
  <rrc rId="9889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101304.1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72480.5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0.71547449708353361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0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101304.1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72480.5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0.71547449708353361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1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95969.5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69535.100000000006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0.7245541552264001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2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5334.6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2945.4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0.55213136879990998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3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910514.5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217379.1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0.23874315016400069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4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910480.6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217345.2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0.23871480622431715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5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710480.2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217345.2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0.30591309933760297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6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Субсидии юридическим лицам на осуществление капитальных вложений в объекты недвижимого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815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200000.4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7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2.9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8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831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899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Уплата налогов, сборов и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31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31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900" sId="2" ref="A210:XFD210" action="deleteRow">
    <rfmt sheetId="2" xfDxf="1" sqref="A210:XFD2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0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0" t="inlineStr">
        <is>
          <t>0502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0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0">
        <v>31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0">
        <v>31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210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21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21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210" start="0" length="0">
      <dxf>
        <fill>
          <patternFill patternType="solid">
            <bgColor theme="6" tint="0.59999389629810485"/>
          </patternFill>
        </fill>
      </dxf>
    </rfmt>
    <rfmt sheetId="2" sqref="M210" start="0" length="0">
      <dxf>
        <fill>
          <patternFill patternType="solid">
            <bgColor theme="6" tint="0.59999389629810485"/>
          </patternFill>
        </fill>
      </dxf>
    </rfmt>
    <rfmt sheetId="2" sqref="N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0" start="0" length="0">
      <dxf>
        <numFmt numFmtId="4" formatCode="#,##0.00"/>
      </dxf>
    </rfmt>
    <rfmt sheetId="2" sqref="P210" start="0" length="0">
      <dxf>
        <numFmt numFmtId="4" formatCode="#,##0.00"/>
      </dxf>
    </rfmt>
    <rfmt sheetId="2" sqref="Q210" start="0" length="0">
      <dxf>
        <numFmt numFmtId="4" formatCode="#,##0.00"/>
      </dxf>
    </rfmt>
  </rrc>
  <rrc rId="9901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635500.80000000005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297798.40000000002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0.46860428814566402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2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635500.80000000005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297798.40000000002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0.46860428814566402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3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635500.80000000005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297798.40000000002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0.46860428814566402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4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6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1942164.3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690692.1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0.35563010812216039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5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6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1942164.3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690692.1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0.35563010812216039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6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6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1942164.3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690692.1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0.35563010812216039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7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3064851.0999999996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1546214.5999999999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0.50449909295756656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8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2765324.9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1253002.2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0.45311210990072087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09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2765324.9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1253002.2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0.45311210990072087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10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1894.9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1894.9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11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831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1894.9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1894.9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12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297631.3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291317.5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0.97878650531714917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13" sId="2" ref="A196:XFD196" action="deleteRow">
    <rfmt sheetId="2" xfDxf="1" sqref="A196:XFD1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6" t="inlineStr">
        <is>
          <t>Уплата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6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6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6" t="inlineStr">
        <is>
          <t>0501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6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6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6">
        <v>297631.3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6">
        <v>291317.5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96">
        <v>0.97878650531714917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9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96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96" start="0" length="0">
      <dxf>
        <fill>
          <patternFill patternType="solid">
            <bgColor theme="6" tint="0.59999389629810485"/>
          </patternFill>
        </fill>
      </dxf>
    </rfmt>
    <rfmt sheetId="2" sqref="M196" start="0" length="0">
      <dxf>
        <fill>
          <patternFill patternType="solid">
            <bgColor theme="6" tint="0.59999389629810485"/>
          </patternFill>
        </fill>
      </dxf>
    </rfmt>
    <rfmt sheetId="2" sqref="N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96" start="0" length="0">
      <dxf>
        <numFmt numFmtId="4" formatCode="#,##0.00"/>
      </dxf>
    </rfmt>
    <rfmt sheetId="2" sqref="P196" start="0" length="0">
      <dxf>
        <numFmt numFmtId="4" formatCode="#,##0.00"/>
      </dxf>
    </rfmt>
    <rfmt sheetId="2" sqref="Q196" start="0" length="0">
      <dxf>
        <numFmt numFmtId="4" formatCode="#,##0.00"/>
      </dxf>
    </rfmt>
  </rrc>
  <rrc rId="9914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5062.7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2231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0.44067394868350884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15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5062.7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2231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0.44067394868350884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16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5062.7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2231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0.44067394868350884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17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41600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18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41600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19" sId="2" ref="A188:XFD188" action="deleteRow">
    <rfmt sheetId="2" xfDxf="1" sqref="A188:XFD18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8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8" t="inlineStr">
        <is>
          <t>0412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8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8">
        <v>41600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8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88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8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8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88" start="0" length="0">
      <dxf>
        <fill>
          <patternFill patternType="solid">
            <bgColor theme="6" tint="0.59999389629810485"/>
          </patternFill>
        </fill>
      </dxf>
    </rfmt>
    <rfmt sheetId="2" sqref="M188" start="0" length="0">
      <dxf>
        <fill>
          <patternFill patternType="solid">
            <bgColor theme="6" tint="0.59999389629810485"/>
          </patternFill>
        </fill>
      </dxf>
    </rfmt>
    <rfmt sheetId="2" sqref="N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88" start="0" length="0">
      <dxf>
        <numFmt numFmtId="4" formatCode="#,##0.00"/>
      </dxf>
    </rfmt>
    <rfmt sheetId="2" sqref="P188" start="0" length="0">
      <dxf>
        <numFmt numFmtId="4" formatCode="#,##0.00"/>
      </dxf>
    </rfmt>
    <rfmt sheetId="2" sqref="Q188" start="0" length="0">
      <dxf>
        <numFmt numFmtId="4" formatCode="#,##0.00"/>
      </dxf>
    </rfmt>
  </rrc>
  <rrc rId="9920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7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55909.2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41946.2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0.75025577185865655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1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55909.2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41946.2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0.75025577185865655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2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43245.2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32501.4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0.75156086687077417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3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1014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389.6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0.38422090729783037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4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11650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9055.2000000000007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0.77727038626609446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5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37933.4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26142.504000000001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0.68916849003780312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6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37933.4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26142.504000000001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0.68916849003780312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7" sId="2" ref="A179:XFD179" action="deleteRow">
    <rfmt sheetId="2" xfDxf="1" sqref="A179:XFD17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7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79" t="inlineStr">
        <is>
          <t>0410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7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79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79">
        <v>37933.4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79">
        <v>26142.504000000001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79">
        <v>0.68916849003780312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7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7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79" start="0" length="0">
      <dxf>
        <fill>
          <patternFill patternType="solid">
            <bgColor theme="6" tint="0.59999389629810485"/>
          </patternFill>
        </fill>
      </dxf>
    </rfmt>
    <rfmt sheetId="2" sqref="M179" start="0" length="0">
      <dxf>
        <fill>
          <patternFill patternType="solid">
            <bgColor theme="6" tint="0.59999389629810485"/>
          </patternFill>
        </fill>
      </dxf>
    </rfmt>
    <rfmt sheetId="2" sqref="N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79" start="0" length="0">
      <dxf>
        <numFmt numFmtId="4" formatCode="#,##0.00"/>
      </dxf>
    </rfmt>
    <rfmt sheetId="2" sqref="P179" start="0" length="0">
      <dxf>
        <numFmt numFmtId="4" formatCode="#,##0.00"/>
      </dxf>
    </rfmt>
    <rfmt sheetId="2" sqref="Q179" start="0" length="0">
      <dxf>
        <numFmt numFmtId="4" formatCode="#,##0.00"/>
      </dxf>
    </rfmt>
  </rrc>
  <rrc rId="9928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119756.4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95832.5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0.80022863078716466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29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119756.4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95832.5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0.80022863078716466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0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Фонд оплаты труда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90362.9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72829.2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0.80596350936058936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1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2382.5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1648.1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0.69175236096537251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2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27011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21355.200000000001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0.7906112324608493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3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3169654.1999999997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2217964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0.69974951841749811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4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3169654.1999999997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2217964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0.69974951841749811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5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4421.8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6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3113107.8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2193193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0.70450274802562252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7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52124.6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24771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0.47522666840608851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8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105.9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0.99905660377358496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39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105.9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0.99905660377358496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0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106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105.9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0.99905660377358496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1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199808.9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125284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0.62701911676607003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2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199808.9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125284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0.62701911676607003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3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199808.9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125284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0.62701911676607003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4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7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408194.3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321107.60000000003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0.78665380677780172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5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407920.2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320879.2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0.78662248155399017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6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407920.2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320879.2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0.78662248155399017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7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274.10000000000002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228.4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0.83327252827435239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8" sId="2" ref="A157:XFD157" action="deleteRow">
    <rfmt sheetId="2" xfDxf="1" sqref="A157:XFD15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7" t="inlineStr">
        <is>
          <t>Уплата прочих налогов, сборов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7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7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7" t="inlineStr">
        <is>
          <t>0409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7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7" t="inlineStr">
        <is>
          <t>852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7">
        <v>274.10000000000002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7">
        <v>228.4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7">
        <v>0.83327252827435239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7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7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7" start="0" length="0">
      <dxf>
        <fill>
          <patternFill patternType="solid">
            <bgColor theme="6" tint="0.59999389629810485"/>
          </patternFill>
        </fill>
      </dxf>
    </rfmt>
    <rfmt sheetId="2" sqref="M157" start="0" length="0">
      <dxf>
        <fill>
          <patternFill patternType="solid">
            <bgColor theme="6" tint="0.59999389629810485"/>
          </patternFill>
        </fill>
      </dxf>
    </rfmt>
    <rfmt sheetId="2" sqref="N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7" start="0" length="0">
      <dxf>
        <numFmt numFmtId="4" formatCode="#,##0.00"/>
      </dxf>
    </rfmt>
    <rfmt sheetId="2" sqref="P157" start="0" length="0">
      <dxf>
        <numFmt numFmtId="4" formatCode="#,##0.00"/>
      </dxf>
    </rfmt>
    <rfmt sheetId="2" sqref="Q157" start="0" length="0">
      <dxf>
        <numFmt numFmtId="4" formatCode="#,##0.00"/>
      </dxf>
    </rfmt>
  </rrc>
  <rrc rId="9949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65062.5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5461.6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8.394390009606148E-2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0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65062.5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5461.6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8.394390009606148E-2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1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65062.5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5461.6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8.394390009606148E-2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2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1533668.8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1118393.7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0.72922765332384665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3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1533668.8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1118393.7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0.72922765332384665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4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811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1504010.7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1101585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0.73243162432288544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5" sId="2" ref="A149:XFD149" action="deleteRow">
    <rfmt sheetId="2" xfDxf="1" sqref="A149:XFD14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9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9" t="inlineStr">
        <is>
          <t>0408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9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9">
        <v>29658.1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9">
        <v>16808.7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49">
        <v>0.56674905000657494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4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49" start="0" length="0">
      <dxf>
        <fill>
          <patternFill patternType="solid">
            <bgColor theme="6" tint="0.59999389629810485"/>
          </patternFill>
        </fill>
      </dxf>
    </rfmt>
    <rfmt sheetId="2" sqref="M149" start="0" length="0">
      <dxf>
        <fill>
          <patternFill patternType="solid">
            <bgColor theme="6" tint="0.59999389629810485"/>
          </patternFill>
        </fill>
      </dxf>
    </rfmt>
    <rfmt sheetId="2" sqref="N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49" start="0" length="0">
      <dxf>
        <numFmt numFmtId="4" formatCode="#,##0.00"/>
      </dxf>
    </rfmt>
    <rfmt sheetId="2" sqref="P149" start="0" length="0">
      <dxf>
        <numFmt numFmtId="4" formatCode="#,##0.00"/>
      </dxf>
    </rfmt>
    <rfmt sheetId="2" sqref="Q149" start="0" length="0">
      <dxf>
        <numFmt numFmtId="4" formatCode="#,##0.00"/>
      </dxf>
    </rfmt>
  </rrc>
  <rrc rId="9956" sId="2" ref="A138:XFD138" action="deleteRow">
    <rfmt sheetId="2" xfDxf="1" sqref="A138:XFD138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8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200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137546.6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119212.2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0.86670408428852475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sz val="12"/>
          <name val="Times New Roman"/>
          <scheme val="none"/>
        </font>
        <numFmt numFmtId="165" formatCode="0.0%"/>
      </dxf>
    </rfmt>
    <rfmt sheetId="2" sqref="L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3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font>
          <b val="0"/>
          <name val="Times New Roman"/>
          <scheme val="none"/>
        </font>
        <numFmt numFmtId="4" formatCode="#,##0.00"/>
      </dxf>
    </rfmt>
    <rfmt sheetId="2" sqref="P138" start="0" length="0">
      <dxf>
        <font>
          <b val="0"/>
          <name val="Times New Roman"/>
          <scheme val="none"/>
        </font>
        <numFmt numFmtId="4" formatCode="#,##0.00"/>
      </dxf>
    </rfmt>
    <rfmt sheetId="2" sqref="Q138" start="0" length="0">
      <dxf>
        <font>
          <b val="0"/>
          <name val="Times New Roman"/>
          <scheme val="none"/>
        </font>
        <numFmt numFmtId="4" formatCode="#,##0.00"/>
      </dxf>
    </rfmt>
  </rrc>
  <rrc rId="9957" sId="2" ref="A138:XFD138" action="deleteRow">
    <rfmt sheetId="2" xfDxf="1" sqref="A138:XFD138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8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240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137546.6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119212.2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0.86670408428852475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sz val="12"/>
          <name val="Times New Roman"/>
          <scheme val="none"/>
        </font>
        <numFmt numFmtId="165" formatCode="0.0%"/>
      </dxf>
    </rfmt>
    <rfmt sheetId="2" sqref="L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3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font>
          <b val="0"/>
          <name val="Times New Roman"/>
          <scheme val="none"/>
        </font>
        <numFmt numFmtId="4" formatCode="#,##0.00"/>
      </dxf>
    </rfmt>
    <rfmt sheetId="2" sqref="P138" start="0" length="0">
      <dxf>
        <font>
          <b val="0"/>
          <name val="Times New Roman"/>
          <scheme val="none"/>
        </font>
        <numFmt numFmtId="4" formatCode="#,##0.00"/>
      </dxf>
    </rfmt>
    <rfmt sheetId="2" sqref="Q138" start="0" length="0">
      <dxf>
        <font>
          <b val="0"/>
          <name val="Times New Roman"/>
          <scheme val="none"/>
        </font>
        <numFmt numFmtId="4" formatCode="#,##0.00"/>
      </dxf>
    </rfmt>
  </rrc>
  <rrc rId="9958" sId="2" ref="A138:XFD138" action="deleteRow">
    <rfmt sheetId="2" xfDxf="1" sqref="A138:XFD138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8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243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9451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0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sz val="12"/>
          <name val="Times New Roman"/>
          <scheme val="none"/>
        </font>
        <numFmt numFmtId="165" formatCode="0.0%"/>
      </dxf>
    </rfmt>
    <rfmt sheetId="2" sqref="L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3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font>
          <b val="0"/>
          <name val="Times New Roman"/>
          <scheme val="none"/>
        </font>
        <numFmt numFmtId="4" formatCode="#,##0.00"/>
      </dxf>
    </rfmt>
    <rfmt sheetId="2" sqref="P138" start="0" length="0">
      <dxf>
        <font>
          <b val="0"/>
          <name val="Times New Roman"/>
          <scheme val="none"/>
        </font>
        <numFmt numFmtId="4" formatCode="#,##0.00"/>
      </dxf>
    </rfmt>
    <rfmt sheetId="2" sqref="Q138" start="0" length="0">
      <dxf>
        <font>
          <b val="0"/>
          <name val="Times New Roman"/>
          <scheme val="none"/>
        </font>
        <numFmt numFmtId="4" formatCode="#,##0.00"/>
      </dxf>
    </rfmt>
  </rrc>
  <rrc rId="9959" sId="2" ref="A138:XFD138" action="deleteRow">
    <rfmt sheetId="2" xfDxf="1" sqref="A138:XFD138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8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244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128095.6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119212.2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0.93065023310714801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sz val="12"/>
          <name val="Times New Roman"/>
          <scheme val="none"/>
        </font>
        <numFmt numFmtId="165" formatCode="0.0%"/>
      </dxf>
    </rfmt>
    <rfmt sheetId="2" sqref="L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38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38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font>
          <b val="0"/>
          <name val="Times New Roman"/>
          <scheme val="none"/>
        </font>
        <numFmt numFmtId="4" formatCode="#,##0.00"/>
      </dxf>
    </rfmt>
    <rfmt sheetId="2" sqref="P138" start="0" length="0">
      <dxf>
        <font>
          <b val="0"/>
          <name val="Times New Roman"/>
          <scheme val="none"/>
        </font>
        <numFmt numFmtId="4" formatCode="#,##0.00"/>
      </dxf>
    </rfmt>
    <rfmt sheetId="2" sqref="Q138" start="0" length="0">
      <dxf>
        <font>
          <b val="0"/>
          <name val="Times New Roman"/>
          <scheme val="none"/>
        </font>
        <numFmt numFmtId="4" formatCode="#,##0.00"/>
      </dxf>
    </rfmt>
  </rrc>
  <rrc rId="9960" sId="2" ref="A138:XFD138" action="deleteRow">
    <rfmt sheetId="2" xfDxf="1" sqref="A138:XFD1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8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8591.7000000000007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7358.9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0.85651268084313914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38" start="0" length="0">
      <dxf>
        <fill>
          <patternFill patternType="solid">
            <bgColor theme="6" tint="0.59999389629810485"/>
          </patternFill>
        </fill>
      </dxf>
    </rfmt>
    <rfmt sheetId="2" sqref="M138" start="0" length="0">
      <dxf>
        <fill>
          <patternFill patternType="solid">
            <bgColor theme="6" tint="0.59999389629810485"/>
          </patternFill>
        </fill>
      </dxf>
    </rfmt>
    <rfmt sheetId="2" sqref="N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numFmt numFmtId="4" formatCode="#,##0.00"/>
      </dxf>
    </rfmt>
    <rfmt sheetId="2" sqref="P138" start="0" length="0">
      <dxf>
        <numFmt numFmtId="4" formatCode="#,##0.00"/>
      </dxf>
    </rfmt>
    <rfmt sheetId="2" sqref="Q138" start="0" length="0">
      <dxf>
        <numFmt numFmtId="4" formatCode="#,##0.00"/>
      </dxf>
    </rfmt>
  </rrc>
  <rrc rId="9961" sId="2" ref="A138:XFD138" action="deleteRow">
    <rfmt sheetId="2" xfDxf="1" sqref="A138:XFD1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8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443.2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443.2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38" start="0" length="0">
      <dxf>
        <fill>
          <patternFill patternType="solid">
            <bgColor theme="6" tint="0.59999389629810485"/>
          </patternFill>
        </fill>
      </dxf>
    </rfmt>
    <rfmt sheetId="2" sqref="M138" start="0" length="0">
      <dxf>
        <fill>
          <patternFill patternType="solid">
            <bgColor theme="6" tint="0.59999389629810485"/>
          </patternFill>
        </fill>
      </dxf>
    </rfmt>
    <rfmt sheetId="2" sqref="N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numFmt numFmtId="4" formatCode="#,##0.00"/>
      </dxf>
    </rfmt>
    <rfmt sheetId="2" sqref="P138" start="0" length="0">
      <dxf>
        <numFmt numFmtId="4" formatCode="#,##0.00"/>
      </dxf>
    </rfmt>
    <rfmt sheetId="2" sqref="Q138" start="0" length="0">
      <dxf>
        <numFmt numFmtId="4" formatCode="#,##0.00"/>
      </dxf>
    </rfmt>
  </rrc>
  <rrc rId="9962" sId="2" ref="A138:XFD138" action="deleteRow">
    <rfmt sheetId="2" xfDxf="1" sqref="A138:XFD1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8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443.2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443.2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38" start="0" length="0">
      <dxf>
        <fill>
          <patternFill patternType="solid">
            <bgColor theme="6" tint="0.59999389629810485"/>
          </patternFill>
        </fill>
      </dxf>
    </rfmt>
    <rfmt sheetId="2" sqref="M138" start="0" length="0">
      <dxf>
        <fill>
          <patternFill patternType="solid">
            <bgColor theme="6" tint="0.59999389629810485"/>
          </patternFill>
        </fill>
      </dxf>
    </rfmt>
    <rfmt sheetId="2" sqref="N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numFmt numFmtId="4" formatCode="#,##0.00"/>
      </dxf>
    </rfmt>
    <rfmt sheetId="2" sqref="P138" start="0" length="0">
      <dxf>
        <numFmt numFmtId="4" formatCode="#,##0.00"/>
      </dxf>
    </rfmt>
    <rfmt sheetId="2" sqref="Q138" start="0" length="0">
      <dxf>
        <numFmt numFmtId="4" formatCode="#,##0.00"/>
      </dxf>
    </rfmt>
  </rrc>
  <rrc rId="9963" sId="2" ref="A138:XFD138" action="deleteRow">
    <rfmt sheetId="2" xfDxf="1" sqref="A138:XFD1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8" t="inlineStr">
        <is>
      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630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8148.5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6915.7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0.84870835123028776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38" start="0" length="0">
      <dxf>
        <fill>
          <patternFill patternType="solid">
            <bgColor theme="6" tint="0.59999389629810485"/>
          </patternFill>
        </fill>
      </dxf>
    </rfmt>
    <rfmt sheetId="2" sqref="M138" start="0" length="0">
      <dxf>
        <fill>
          <patternFill patternType="solid">
            <bgColor theme="6" tint="0.59999389629810485"/>
          </patternFill>
        </fill>
      </dxf>
    </rfmt>
    <rfmt sheetId="2" sqref="N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numFmt numFmtId="4" formatCode="#,##0.00"/>
      </dxf>
    </rfmt>
    <rfmt sheetId="2" sqref="P138" start="0" length="0">
      <dxf>
        <numFmt numFmtId="4" formatCode="#,##0.00"/>
      </dxf>
    </rfmt>
    <rfmt sheetId="2" sqref="Q138" start="0" length="0">
      <dxf>
        <numFmt numFmtId="4" formatCode="#,##0.00"/>
      </dxf>
    </rfmt>
  </rrc>
  <rrc rId="9964" sId="2" ref="A138:XFD138" action="deleteRow">
    <rfmt sheetId="2" xfDxf="1" sqref="A138:XFD13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8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8" t="inlineStr">
        <is>
          <t>0314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8" t="inlineStr">
        <is>
          <t>633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8">
        <v>8148.5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8">
        <v>6915.7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38">
        <v>0.84870835123028776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3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38" start="0" length="0">
      <dxf>
        <fill>
          <patternFill patternType="solid">
            <bgColor theme="6" tint="0.59999389629810485"/>
          </patternFill>
        </fill>
      </dxf>
    </rfmt>
    <rfmt sheetId="2" sqref="M138" start="0" length="0">
      <dxf>
        <fill>
          <patternFill patternType="solid">
            <bgColor theme="6" tint="0.59999389629810485"/>
          </patternFill>
        </fill>
      </dxf>
    </rfmt>
    <rfmt sheetId="2" sqref="N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38" start="0" length="0">
      <dxf>
        <numFmt numFmtId="4" formatCode="#,##0.00"/>
      </dxf>
    </rfmt>
    <rfmt sheetId="2" sqref="P138" start="0" length="0">
      <dxf>
        <numFmt numFmtId="4" formatCode="#,##0.00"/>
      </dxf>
    </rfmt>
    <rfmt sheetId="2" sqref="Q138" start="0" length="0">
      <dxf>
        <numFmt numFmtId="4" formatCode="#,##0.00"/>
      </dxf>
    </rfmt>
  </rrc>
  <rrc rId="9965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100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303780.40000000002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238185.40000000002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0.78407099338864528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66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Расходы на выплаты персоналу казенных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110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303780.40000000002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238185.40000000002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0.78407099338864528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67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Фонд оплаты труда учреждений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111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231595.3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181178.7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0.78230732661673197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68" sId="2" ref="A122:XFD122" action="deleteRow">
    <rfmt sheetId="2" xfDxf="1" sqref="A122:XFD12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2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4395.5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4263.1000000000004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0.96987828460925951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22" start="0" length="0">
      <dxf>
        <fill>
          <patternFill patternType="solid">
            <bgColor theme="6" tint="0.59999389629810485"/>
          </patternFill>
        </fill>
      </dxf>
    </rfmt>
    <rfmt sheetId="2" sqref="M122" start="0" length="0">
      <dxf>
        <fill>
          <patternFill patternType="solid">
            <bgColor theme="6" tint="0.59999389629810485"/>
          </patternFill>
        </fill>
      </dxf>
    </rfmt>
    <rfmt sheetId="2" sqref="N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numFmt numFmtId="4" formatCode="#,##0.00"/>
      </dxf>
    </rfmt>
    <rfmt sheetId="2" sqref="P122" start="0" length="0">
      <dxf>
        <numFmt numFmtId="4" formatCode="#,##0.00"/>
      </dxf>
    </rfmt>
    <rfmt sheetId="2" sqref="Q122" start="0" length="0">
      <dxf>
        <numFmt numFmtId="4" formatCode="#,##0.00"/>
      </dxf>
    </rfmt>
  </rrc>
  <rrc rId="9969" sId="2" ref="A122:XFD122" action="deleteRow">
    <rfmt sheetId="2" xfDxf="1" sqref="A122:XFD12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2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67789.600000000006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52743.6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0.77804855022009267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22" start="0" length="0">
      <dxf>
        <fill>
          <patternFill patternType="solid">
            <bgColor theme="6" tint="0.59999389629810485"/>
          </patternFill>
        </fill>
      </dxf>
    </rfmt>
    <rfmt sheetId="2" sqref="M122" start="0" length="0">
      <dxf>
        <fill>
          <patternFill patternType="solid">
            <bgColor theme="6" tint="0.59999389629810485"/>
          </patternFill>
        </fill>
      </dxf>
    </rfmt>
    <rfmt sheetId="2" sqref="N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numFmt numFmtId="4" formatCode="#,##0.00"/>
      </dxf>
    </rfmt>
    <rfmt sheetId="2" sqref="P122" start="0" length="0">
      <dxf>
        <numFmt numFmtId="4" formatCode="#,##0.00"/>
      </dxf>
    </rfmt>
    <rfmt sheetId="2" sqref="Q122" start="0" length="0">
      <dxf>
        <numFmt numFmtId="4" formatCode="#,##0.00"/>
      </dxf>
    </rfmt>
  </rrc>
  <rrc rId="9970" sId="2" ref="A122:XFD122" action="deleteRow">
    <rfmt sheetId="2" xfDxf="1" sqref="A122:XFD12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92041.3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59074.3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0.64182383343129656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22" start="0" length="0">
      <dxf>
        <fill>
          <patternFill patternType="solid">
            <bgColor theme="6" tint="0.59999389629810485"/>
          </patternFill>
        </fill>
      </dxf>
    </rfmt>
    <rfmt sheetId="2" sqref="M122" start="0" length="0">
      <dxf>
        <fill>
          <patternFill patternType="solid">
            <bgColor theme="6" tint="0.59999389629810485"/>
          </patternFill>
        </fill>
      </dxf>
    </rfmt>
    <rfmt sheetId="2" sqref="N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numFmt numFmtId="4" formatCode="#,##0.00"/>
      </dxf>
    </rfmt>
    <rfmt sheetId="2" sqref="P122" start="0" length="0">
      <dxf>
        <numFmt numFmtId="4" formatCode="#,##0.00"/>
      </dxf>
    </rfmt>
    <rfmt sheetId="2" sqref="Q122" start="0" length="0">
      <dxf>
        <numFmt numFmtId="4" formatCode="#,##0.00"/>
      </dxf>
    </rfmt>
  </rrc>
  <rrc rId="9971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240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92041.3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59074.3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0.64182383343129656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2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244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83626.8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55938.5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0.66890637929467589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3" sId="2" ref="A122:XFD122" action="deleteRow">
    <rfmt sheetId="2" xfDxf="1" sqref="A122:XFD12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8414.5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3135.8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0.3726662309109276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22" start="0" length="0">
      <dxf>
        <fill>
          <patternFill patternType="solid">
            <bgColor theme="6" tint="0.59999389629810485"/>
          </patternFill>
        </fill>
      </dxf>
    </rfmt>
    <rfmt sheetId="2" sqref="M122" start="0" length="0">
      <dxf>
        <fill>
          <patternFill patternType="solid">
            <bgColor theme="6" tint="0.59999389629810485"/>
          </patternFill>
        </fill>
      </dxf>
    </rfmt>
    <rfmt sheetId="2" sqref="N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numFmt numFmtId="4" formatCode="#,##0.00"/>
      </dxf>
    </rfmt>
    <rfmt sheetId="2" sqref="P122" start="0" length="0">
      <dxf>
        <numFmt numFmtId="4" formatCode="#,##0.00"/>
      </dxf>
    </rfmt>
    <rfmt sheetId="2" sqref="Q122" start="0" length="0">
      <dxf>
        <numFmt numFmtId="4" formatCode="#,##0.00"/>
      </dxf>
    </rfmt>
  </rrc>
  <rrc rId="9974" sId="2" ref="A122:XFD122" action="deleteRow">
    <rfmt sheetId="2" xfDxf="1" sqref="A122:XFD12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25.7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0.99610894941634254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22" start="0" length="0">
      <dxf>
        <fill>
          <patternFill patternType="solid">
            <bgColor theme="6" tint="0.59999389629810485"/>
          </patternFill>
        </fill>
      </dxf>
    </rfmt>
    <rfmt sheetId="2" sqref="M122" start="0" length="0">
      <dxf>
        <fill>
          <patternFill patternType="solid">
            <bgColor theme="6" tint="0.59999389629810485"/>
          </patternFill>
        </fill>
      </dxf>
    </rfmt>
    <rfmt sheetId="2" sqref="N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numFmt numFmtId="4" formatCode="#,##0.00"/>
      </dxf>
    </rfmt>
    <rfmt sheetId="2" sqref="P122" start="0" length="0">
      <dxf>
        <numFmt numFmtId="4" formatCode="#,##0.00"/>
      </dxf>
    </rfmt>
    <rfmt sheetId="2" sqref="Q122" start="0" length="0">
      <dxf>
        <numFmt numFmtId="4" formatCode="#,##0.00"/>
      </dxf>
    </rfmt>
  </rrc>
  <rrc rId="9975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Социальные выплаты гражданам, кроме публичных нормативных социальных выплат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320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25.7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0.99610894941634254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6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321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25.7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25.6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0.99610894941634254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7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122" t="inlineStr">
        <is>
          <t>Иные бюджетные ассигнования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800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53.1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0.47457627118644063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8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Уплата налогов, сборов и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850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53.1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0.47457627118644063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79" sId="2" ref="A122:XFD122" action="deleteRow">
    <rfmt sheetId="2" xfDxf="1" sqref="A122:XFD12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2" t="inlineStr">
        <is>
          <t>Уплата прочих налогов, сборов</t>
        </is>
      </nc>
      <ndxf>
        <font>
          <b val="0"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2">
        <v>200</v>
      </nc>
      <ndxf>
        <font>
          <b val="0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2" t="inlineStr">
        <is>
          <t>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2" t="inlineStr">
        <is>
          <t>0310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2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2" t="inlineStr">
        <is>
          <t>852</t>
        </is>
      </nc>
      <ndxf>
        <font>
          <b val="0"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2">
        <v>53.1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2">
        <v>25.2</v>
      </nc>
      <ndxf>
        <font>
          <b val="0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22">
        <v>0.47457627118644063</v>
      </nc>
      <ndxf>
        <font>
          <b val="0"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22" start="0" length="0">
      <dxf>
        <font>
          <b val="0"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22" start="0" length="0">
      <dxf>
        <font>
          <sz val="12"/>
          <name val="Times New Roman"/>
          <scheme val="none"/>
        </font>
        <numFmt numFmtId="165" formatCode="0.0%"/>
      </dxf>
    </rfmt>
    <rfmt sheetId="2" sqref="L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M122" start="0" length="0">
      <dxf>
        <font>
          <b val="0"/>
          <name val="Times New Roman"/>
          <scheme val="none"/>
        </font>
        <fill>
          <patternFill patternType="solid">
            <bgColor theme="6" tint="0.59999389629810485"/>
          </patternFill>
        </fill>
      </dxf>
    </rfmt>
    <rfmt sheetId="2" sqref="N12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O122" start="0" length="0">
      <dxf>
        <font>
          <b val="0"/>
          <name val="Times New Roman"/>
          <scheme val="none"/>
        </font>
        <numFmt numFmtId="4" formatCode="#,##0.00"/>
      </dxf>
    </rfmt>
    <rfmt sheetId="2" sqref="P122" start="0" length="0">
      <dxf>
        <font>
          <b val="0"/>
          <name val="Times New Roman"/>
          <scheme val="none"/>
        </font>
        <numFmt numFmtId="4" formatCode="#,##0.00"/>
      </dxf>
    </rfmt>
    <rfmt sheetId="2" sqref="Q122" start="0" length="0">
      <dxf>
        <font>
          <b val="0"/>
          <name val="Times New Roman"/>
          <scheme val="none"/>
        </font>
        <numFmt numFmtId="4" formatCode="#,##0.00"/>
      </dxf>
    </rfmt>
  </rrc>
  <rrc rId="9980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67781.899999999994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55106.6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0.81299875040386893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1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67781.899999999994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55106.6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0.81299875040386893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2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52031.1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41693.9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0.80132651433469604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3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1507.9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1385.7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0.91896014324557329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4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14242.9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12027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0.84442072892458697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5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34104.600000000006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11072.900000000001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0.32467467731625643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6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34104.600000000006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11072.900000000001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0.32467467731625643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7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Закупка товаров, работ и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17379.900000000001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344.2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1.9804486792213992E-2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8" sId="2" ref="A112:XFD112" action="deleteRow">
    <rfmt sheetId="2" xfDxf="1" sqref="A112:XFD1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2" t="inlineStr">
        <is>
          <t>0309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2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2">
        <v>16724.7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2">
        <v>10728.7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12">
        <v>0.64148833760844737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1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1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12" start="0" length="0">
      <dxf>
        <fill>
          <patternFill patternType="solid">
            <bgColor theme="6" tint="0.59999389629810485"/>
          </patternFill>
        </fill>
      </dxf>
    </rfmt>
    <rfmt sheetId="2" sqref="M112" start="0" length="0">
      <dxf>
        <fill>
          <patternFill patternType="solid">
            <bgColor theme="6" tint="0.59999389629810485"/>
          </patternFill>
        </fill>
      </dxf>
    </rfmt>
    <rfmt sheetId="2" sqref="N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12" start="0" length="0">
      <dxf>
        <numFmt numFmtId="4" formatCode="#,##0.00"/>
      </dxf>
    </rfmt>
    <rfmt sheetId="2" sqref="P112" start="0" length="0">
      <dxf>
        <numFmt numFmtId="4" formatCode="#,##0.00"/>
      </dxf>
    </rfmt>
    <rfmt sheetId="2" sqref="Q112" start="0" length="0">
      <dxf>
        <numFmt numFmtId="4" formatCode="#,##0.00"/>
      </dxf>
    </rfmt>
  </rrc>
  <rrc rId="9989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409636.30000000005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316508.30000000005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0.77265686659116883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0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272097.7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210792.6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0.77469453067776761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1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Фонд оплаты труда учреждений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206599.5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159477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0.7719137752027474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2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Иные выплаты персоналу учреждений,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6538.5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5364.7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0.82047870306645254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3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119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58959.7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45950.9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0.77936115685798946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4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137538.6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105715.70000000001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0.76862568035446055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5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105086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81671.8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0.77719011095674018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6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3694.3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1604.3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0.43426359526838643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7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28758.3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22439.599999999999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0.78028256190386769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8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280786.8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143158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0.5098459044371032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9999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280786.8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143158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0.5098459044371032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0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29452.1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25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8.488359064379111E-4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1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247899.1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140856.70000000001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0.56820174014346969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2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3435.6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2276.3000000000002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0.66256258004424273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3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4853.3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4671.6000000000004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0.96256155605464322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4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4853.3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4671.6000000000004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0.96256155605464322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5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4853.3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4671.6000000000004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0.96256155605464322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6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23954.9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1406.1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5.8697802954719068E-2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7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23954.9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1406.1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5.8697802954719068E-2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8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23954.9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1406.1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5.8697802954719068E-2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09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866830.7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693046.1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0.79951725290763243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0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834453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669410.9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0.80221522362553677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1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777362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614451.9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0.79043212814621766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2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бюджетным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612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57091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54959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0.96265611042020638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3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32377.699999999997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23635.199999999997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0.72998390867788632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4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i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21254.799999999999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14496.9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0.6820529950881683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5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автономным учреждениям на иные цели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622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11122.9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9138.2999999999993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0.82157530859757788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6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73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686612.39999999991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6440.4000000000005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9.3799645913764471E-3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7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7156.5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1513.4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0.21147208831132538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8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811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2234.3000000000002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1513.4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0.6773486103030032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19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4922.2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0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0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830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12424.5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3500.3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0.28172562276147933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1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831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12424.5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3500.3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0.28172562276147933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2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1548.2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1426.7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0.92152176721353829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3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Уплата прочих налогов, сборов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852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217.9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97.9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0.44928866452501148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4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Уплата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1330.3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1328.8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0.99887243478914534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5" sId="2" ref="A73:XFD73" action="deleteRow">
    <rfmt sheetId="2" xfDxf="1" sqref="A73:XFD7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3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3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3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3" t="inlineStr">
        <is>
          <t>0113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3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3" t="inlineStr">
        <is>
          <t>870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3">
        <v>665483.19999999995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3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3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3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3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3" start="0" length="0">
      <dxf>
        <fill>
          <patternFill patternType="solid">
            <bgColor theme="6" tint="0.59999389629810485"/>
          </patternFill>
        </fill>
      </dxf>
    </rfmt>
    <rfmt sheetId="2" sqref="M73" start="0" length="0">
      <dxf>
        <fill>
          <patternFill patternType="solid">
            <bgColor theme="6" tint="0.59999389629810485"/>
          </patternFill>
        </fill>
      </dxf>
    </rfmt>
    <rfmt sheetId="2" sqref="N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3" start="0" length="0">
      <dxf>
        <numFmt numFmtId="4" formatCode="#,##0.00"/>
      </dxf>
    </rfmt>
    <rfmt sheetId="2" sqref="P73" start="0" length="0">
      <dxf>
        <numFmt numFmtId="4" formatCode="#,##0.00"/>
      </dxf>
    </rfmt>
    <rfmt sheetId="2" sqref="Q73" start="0" length="0">
      <dxf>
        <numFmt numFmtId="4" formatCode="#,##0.00"/>
      </dxf>
    </rfmt>
  </rrc>
  <rrc rId="10026" sId="2" ref="A70:XFD70" action="deleteRow">
    <rfmt sheetId="2" xfDxf="1" sqref="A70:XFD7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0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0" t="inlineStr">
        <is>
          <t>0111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0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0">
        <v>15353.8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0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0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0" start="0" length="0">
      <dxf>
        <fill>
          <patternFill patternType="solid">
            <bgColor theme="6" tint="0.59999389629810485"/>
          </patternFill>
        </fill>
      </dxf>
    </rfmt>
    <rfmt sheetId="2" sqref="M70" start="0" length="0">
      <dxf>
        <fill>
          <patternFill patternType="solid">
            <bgColor theme="6" tint="0.59999389629810485"/>
          </patternFill>
        </fill>
      </dxf>
    </rfmt>
    <rfmt sheetId="2" sqref="N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0" start="0" length="0">
      <dxf>
        <numFmt numFmtId="4" formatCode="#,##0.00"/>
      </dxf>
    </rfmt>
    <rfmt sheetId="2" sqref="P70" start="0" length="0">
      <dxf>
        <numFmt numFmtId="4" formatCode="#,##0.00"/>
      </dxf>
    </rfmt>
    <rfmt sheetId="2" sqref="Q70" start="0" length="0">
      <dxf>
        <numFmt numFmtId="4" formatCode="#,##0.00"/>
      </dxf>
    </rfmt>
  </rrc>
  <rrc rId="10027" sId="2" ref="A70:XFD70" action="deleteRow">
    <rfmt sheetId="2" xfDxf="1" sqref="A70:XFD7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0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0" t="inlineStr">
        <is>
          <t>0111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0" t="inlineStr">
        <is>
          <t>870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0">
        <v>15353.8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0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70">
        <v>0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7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7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70" start="0" length="0">
      <dxf>
        <fill>
          <patternFill patternType="solid">
            <bgColor theme="6" tint="0.59999389629810485"/>
          </patternFill>
        </fill>
      </dxf>
    </rfmt>
    <rfmt sheetId="2" sqref="M70" start="0" length="0">
      <dxf>
        <fill>
          <patternFill patternType="solid">
            <bgColor theme="6" tint="0.59999389629810485"/>
          </patternFill>
        </fill>
      </dxf>
    </rfmt>
    <rfmt sheetId="2" sqref="N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70" start="0" length="0">
      <dxf>
        <numFmt numFmtId="4" formatCode="#,##0.00"/>
      </dxf>
    </rfmt>
    <rfmt sheetId="2" sqref="P70" start="0" length="0">
      <dxf>
        <numFmt numFmtId="4" formatCode="#,##0.00"/>
      </dxf>
    </rfmt>
    <rfmt sheetId="2" sqref="Q70" start="0" length="0">
      <dxf>
        <numFmt numFmtId="4" formatCode="#,##0.00"/>
      </dxf>
    </rfmt>
  </rrc>
  <rrc rId="10028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159610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129282.7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0.80999122861976069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29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159610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129282.7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0.80999122861976069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0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121906.8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98651.9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0.809240337700604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1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5317.9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4148.1000000000004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0.78002595009308195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2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32385.3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26482.7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0.81773829484364824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3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22990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14490.8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0.63030882992605475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4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22990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14490.8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0.63030882992605475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5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13538.6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8617.6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0.63652076285583448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6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8696.5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5359.3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0.61625941470706613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7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754.9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513.9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0.68075241753874682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8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85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17.399999999999999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0.20470588235294115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39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85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17.399999999999999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0.20470588235294115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0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85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17.399999999999999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0.20470588235294115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1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2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65.400000000000006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0.96330275229357787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2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65.400000000000006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0.96330275229357787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3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Уплата прочих налогов, сборов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852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2.4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4" sId="2" ref="A52:XFD52" action="deleteRow">
    <rfmt sheetId="2" xfDxf="1" sqref="A52:XFD5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" t="inlineStr">
        <is>
          <t>Уплата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2" t="inlineStr">
        <is>
          <t>0106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2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2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2">
        <v>63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2">
        <v>63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52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52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52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52" start="0" length="0">
      <dxf>
        <fill>
          <patternFill patternType="solid">
            <bgColor theme="6" tint="0.59999389629810485"/>
          </patternFill>
        </fill>
      </dxf>
    </rfmt>
    <rfmt sheetId="2" sqref="M52" start="0" length="0">
      <dxf>
        <fill>
          <patternFill patternType="solid">
            <bgColor theme="6" tint="0.59999389629810485"/>
          </patternFill>
        </fill>
      </dxf>
    </rfmt>
    <rfmt sheetId="2" sqref="N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52" start="0" length="0">
      <dxf>
        <numFmt numFmtId="4" formatCode="#,##0.00"/>
      </dxf>
    </rfmt>
    <rfmt sheetId="2" sqref="P52" start="0" length="0">
      <dxf>
        <numFmt numFmtId="4" formatCode="#,##0.00"/>
      </dxf>
    </rfmt>
    <rfmt sheetId="2" sqref="Q52" start="0" length="0">
      <dxf>
        <numFmt numFmtId="4" formatCode="#,##0.00"/>
      </dxf>
    </rfmt>
  </rrc>
  <rrc rId="10045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" start="0" length="0">
      <dxf>
        <fill>
          <patternFill patternType="solid">
            <bgColor theme="6" tint="0.59999389629810485"/>
          </patternFill>
        </fill>
      </dxf>
    </rfmt>
    <rfmt sheetId="2" sqref="M48" start="0" length="0">
      <dxf>
        <fill>
          <patternFill patternType="solid">
            <bgColor theme="6" tint="0.59999389629810485"/>
          </patternFill>
        </fill>
      </dxf>
    </rfmt>
    <rfmt sheetId="2" sqref="N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" start="0" length="0">
      <dxf>
        <numFmt numFmtId="4" formatCode="#,##0.00"/>
      </dxf>
    </rfmt>
    <rfmt sheetId="2" sqref="P48" start="0" length="0">
      <dxf>
        <numFmt numFmtId="4" formatCode="#,##0.00"/>
      </dxf>
    </rfmt>
    <rfmt sheetId="2" sqref="Q48" start="0" length="0">
      <dxf>
        <numFmt numFmtId="4" formatCode="#,##0.00"/>
      </dxf>
    </rfmt>
  </rrc>
  <rrc rId="10046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" start="0" length="0">
      <dxf>
        <fill>
          <patternFill patternType="solid">
            <bgColor theme="6" tint="0.59999389629810485"/>
          </patternFill>
        </fill>
      </dxf>
    </rfmt>
    <rfmt sheetId="2" sqref="M48" start="0" length="0">
      <dxf>
        <fill>
          <patternFill patternType="solid">
            <bgColor theme="6" tint="0.59999389629810485"/>
          </patternFill>
        </fill>
      </dxf>
    </rfmt>
    <rfmt sheetId="2" sqref="N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" start="0" length="0">
      <dxf>
        <numFmt numFmtId="4" formatCode="#,##0.00"/>
      </dxf>
    </rfmt>
    <rfmt sheetId="2" sqref="P48" start="0" length="0">
      <dxf>
        <numFmt numFmtId="4" formatCode="#,##0.00"/>
      </dxf>
    </rfmt>
    <rfmt sheetId="2" sqref="Q48" start="0" length="0">
      <dxf>
        <numFmt numFmtId="4" formatCode="#,##0.00"/>
      </dxf>
    </rfmt>
  </rrc>
  <rrc rId="10047" sId="2" ref="A48:XFD48" action="deleteRow">
    <rfmt sheetId="2" xfDxf="1" sqref="A48:XFD4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" t="inlineStr">
        <is>
          <t>0105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">
        <v>50.4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">
        <v>50.4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48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48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48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48" start="0" length="0">
      <dxf>
        <fill>
          <patternFill patternType="solid">
            <bgColor theme="6" tint="0.59999389629810485"/>
          </patternFill>
        </fill>
      </dxf>
    </rfmt>
    <rfmt sheetId="2" sqref="M48" start="0" length="0">
      <dxf>
        <fill>
          <patternFill patternType="solid">
            <bgColor theme="6" tint="0.59999389629810485"/>
          </patternFill>
        </fill>
      </dxf>
    </rfmt>
    <rfmt sheetId="2" sqref="N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48" start="0" length="0">
      <dxf>
        <numFmt numFmtId="4" formatCode="#,##0.00"/>
      </dxf>
    </rfmt>
    <rfmt sheetId="2" sqref="P48" start="0" length="0">
      <dxf>
        <numFmt numFmtId="4" formatCode="#,##0.00"/>
      </dxf>
    </rfmt>
    <rfmt sheetId="2" sqref="Q48" start="0" length="0">
      <dxf>
        <numFmt numFmtId="4" formatCode="#,##0.00"/>
      </dxf>
    </rfmt>
  </rrc>
  <rrc rId="10048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1043797.6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758603.2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0.72677231677865517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49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1043797.6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758603.2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0.72677231677865517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0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808131.3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580163.19999999995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0.71790710247208578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1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27879.200000000001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17590.7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0.63096143361359003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2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207787.1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160849.29999999999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0.77410628475011189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3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105646.6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74197.5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0.7023179165254726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4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105646.6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74197.5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0.7023179165254726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5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9462.1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3144.6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0.33233637353230255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6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88278.8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65846.399999999994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0.745891425800985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7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247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7905.7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5206.5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0.6585754582136939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8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1953.2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1385.4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0.70929756297358182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59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1186.7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658.2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0.55464734136681559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0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1186.7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658.2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0.55464734136681559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1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350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766.5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727.2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0.94872798434442274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2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0.99995975126280401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3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0.99995975126280401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4" sId="2" ref="A30:XFD30" action="deleteRow">
    <rfmt sheetId="2" xfDxf="1" sqref="A30:XFD3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" t="inlineStr">
        <is>
          <t>Уплата иных платежей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" t="inlineStr">
        <is>
          <t>0104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" t="inlineStr">
        <is>
          <t>853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">
        <v>4969.1000000000004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">
        <v>4968.8999999999996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30">
        <v>0.99995975126280401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30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30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30" start="0" length="0">
      <dxf>
        <fill>
          <patternFill patternType="solid">
            <bgColor theme="6" tint="0.59999389629810485"/>
          </patternFill>
        </fill>
      </dxf>
    </rfmt>
    <rfmt sheetId="2" sqref="M30" start="0" length="0">
      <dxf>
        <fill>
          <patternFill patternType="solid">
            <bgColor theme="6" tint="0.59999389629810485"/>
          </patternFill>
        </fill>
      </dxf>
    </rfmt>
    <rfmt sheetId="2" sqref="N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30" start="0" length="0">
      <dxf>
        <numFmt numFmtId="4" formatCode="#,##0.00"/>
      </dxf>
    </rfmt>
    <rfmt sheetId="2" sqref="P30" start="0" length="0">
      <dxf>
        <numFmt numFmtId="4" formatCode="#,##0.00"/>
      </dxf>
    </rfmt>
    <rfmt sheetId="2" sqref="Q30" start="0" length="0">
      <dxf>
        <numFmt numFmtId="4" formatCode="#,##0.00"/>
      </dxf>
    </rfmt>
  </rrc>
  <rrc rId="10065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147744.5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113759.1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0.76997180944129906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66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147744.5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113759.1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0.76997180944129906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67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116755.5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88484.1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0.75785808805580901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68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3990.5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2639.9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0.66154617215887734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69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231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231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0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26767.5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22404.1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0.83698888577566077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1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8287.2999999999993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0.61637610448338431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2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240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8287.2999999999993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0.61637610448338431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3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244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13445.2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8287.2999999999993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0.61637610448338431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4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5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360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114.9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6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7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8" sId="2" ref="A15:XFD15" action="deleteRow">
    <rfmt sheetId="2" xfDxf="1" sqref="A15:XFD1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15">
        <v>1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1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15" start="0" length="0">
      <dxf>
        <fill>
          <patternFill patternType="solid">
            <bgColor theme="6" tint="0.59999389629810485"/>
          </patternFill>
        </fill>
      </dxf>
    </rfmt>
    <rfmt sheetId="2" sqref="M15" start="0" length="0">
      <dxf>
        <fill>
          <patternFill patternType="solid">
            <bgColor theme="6" tint="0.59999389629810485"/>
          </patternFill>
        </fill>
      </dxf>
    </rfmt>
    <rfmt sheetId="2" sqref="N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5" start="0" length="0">
      <dxf>
        <numFmt numFmtId="4" formatCode="#,##0.00"/>
      </dxf>
    </rfmt>
    <rfmt sheetId="2" sqref="P15" start="0" length="0">
      <dxf>
        <numFmt numFmtId="4" formatCode="#,##0.00"/>
      </dxf>
    </rfmt>
    <rfmt sheetId="2" sqref="Q15" start="0" length="0">
      <dxf>
        <numFmt numFmtId="4" formatCode="#,##0.00"/>
      </dxf>
    </rfmt>
  </rrc>
  <rrc rId="10079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13974.5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11841.9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9">
        <v>0.84739346667143722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9" start="0" length="0">
      <dxf>
        <fill>
          <patternFill patternType="solid">
            <bgColor theme="6" tint="0.59999389629810485"/>
          </patternFill>
        </fill>
      </dxf>
    </rfmt>
    <rfmt sheetId="2" sqref="M9" start="0" length="0">
      <dxf>
        <fill>
          <patternFill patternType="solid">
            <bgColor theme="6" tint="0.59999389629810485"/>
          </patternFill>
        </fill>
      </dxf>
    </rfmt>
    <rfmt sheetId="2" sqref="N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9" start="0" length="0">
      <dxf>
        <numFmt numFmtId="4" formatCode="#,##0.00"/>
      </dxf>
    </rfmt>
    <rfmt sheetId="2" sqref="P9" start="0" length="0">
      <dxf>
        <numFmt numFmtId="4" formatCode="#,##0.00"/>
      </dxf>
    </rfmt>
    <rfmt sheetId="2" sqref="Q9" start="0" length="0">
      <dxf>
        <numFmt numFmtId="4" formatCode="#,##0.00"/>
      </dxf>
    </rfmt>
  </rrc>
  <rrc rId="10080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13974.5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11841.9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9">
        <v>0.84739346667143722</v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9" start="0" length="0">
      <dxf>
        <fill>
          <patternFill patternType="solid">
            <bgColor theme="6" tint="0.59999389629810485"/>
          </patternFill>
        </fill>
      </dxf>
    </rfmt>
    <rfmt sheetId="2" sqref="M9" start="0" length="0">
      <dxf>
        <fill>
          <patternFill patternType="solid">
            <bgColor theme="6" tint="0.59999389629810485"/>
          </patternFill>
        </fill>
      </dxf>
    </rfmt>
    <rfmt sheetId="2" sqref="N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9" start="0" length="0">
      <dxf>
        <numFmt numFmtId="4" formatCode="#,##0.00"/>
      </dxf>
    </rfmt>
    <rfmt sheetId="2" sqref="P9" start="0" length="0">
      <dxf>
        <numFmt numFmtId="4" formatCode="#,##0.00"/>
      </dxf>
    </rfmt>
    <rfmt sheetId="2" sqref="Q9" start="0" length="0">
      <dxf>
        <numFmt numFmtId="4" formatCode="#,##0.00"/>
      </dxf>
    </rfmt>
  </rrc>
  <rrc rId="10081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Фонд оплаты труда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11767.6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9995.4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9">
        <v>0.84940004758829324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9" start="0" length="0">
      <dxf>
        <fill>
          <patternFill patternType="solid">
            <bgColor theme="6" tint="0.59999389629810485"/>
          </patternFill>
        </fill>
      </dxf>
    </rfmt>
    <rfmt sheetId="2" sqref="M9" start="0" length="0">
      <dxf>
        <fill>
          <patternFill patternType="solid">
            <bgColor theme="6" tint="0.59999389629810485"/>
          </patternFill>
        </fill>
      </dxf>
    </rfmt>
    <rfmt sheetId="2" sqref="N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9" start="0" length="0">
      <dxf>
        <numFmt numFmtId="4" formatCode="#,##0.00"/>
      </dxf>
    </rfmt>
    <rfmt sheetId="2" sqref="P9" start="0" length="0">
      <dxf>
        <numFmt numFmtId="4" formatCode="#,##0.00"/>
      </dxf>
    </rfmt>
    <rfmt sheetId="2" sqref="Q9" start="0" length="0">
      <dxf>
        <numFmt numFmtId="4" formatCode="#,##0.00"/>
      </dxf>
    </rfmt>
  </rrc>
  <rrc rId="10082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120.8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0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9">
        <v>0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9" start="0" length="0">
      <dxf>
        <fill>
          <patternFill patternType="solid">
            <bgColor theme="6" tint="0.59999389629810485"/>
          </patternFill>
        </fill>
      </dxf>
    </rfmt>
    <rfmt sheetId="2" sqref="M9" start="0" length="0">
      <dxf>
        <fill>
          <patternFill patternType="solid">
            <bgColor theme="6" tint="0.59999389629810485"/>
          </patternFill>
        </fill>
      </dxf>
    </rfmt>
    <rfmt sheetId="2" sqref="N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9" start="0" length="0">
      <dxf>
        <numFmt numFmtId="4" formatCode="#,##0.00"/>
      </dxf>
    </rfmt>
    <rfmt sheetId="2" sqref="P9" start="0" length="0">
      <dxf>
        <numFmt numFmtId="4" formatCode="#,##0.00"/>
      </dxf>
    </rfmt>
    <rfmt sheetId="2" sqref="Q9" start="0" length="0">
      <dxf>
        <numFmt numFmtId="4" formatCode="#,##0.00"/>
      </dxf>
    </rfmt>
  </rrc>
  <rrc rId="10083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129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2086.1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1846.5</v>
      </nc>
      <ndxf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I9">
        <v>0.88514452806672739</v>
      </nc>
      <ndxf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K9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L9" start="0" length="0">
      <dxf>
        <fill>
          <patternFill patternType="solid">
            <bgColor theme="6" tint="0.59999389629810485"/>
          </patternFill>
        </fill>
      </dxf>
    </rfmt>
    <rfmt sheetId="2" sqref="M9" start="0" length="0">
      <dxf>
        <fill>
          <patternFill patternType="solid">
            <bgColor theme="6" tint="0.59999389629810485"/>
          </patternFill>
        </fill>
      </dxf>
    </rfmt>
    <rfmt sheetId="2" sqref="N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9" start="0" length="0">
      <dxf>
        <numFmt numFmtId="4" formatCode="#,##0.00"/>
      </dxf>
    </rfmt>
    <rfmt sheetId="2" sqref="P9" start="0" length="0">
      <dxf>
        <numFmt numFmtId="4" formatCode="#,##0.00"/>
      </dxf>
    </rfmt>
    <rfmt sheetId="2" sqref="Q9" start="0" length="0">
      <dxf>
        <numFmt numFmtId="4" formatCode="#,##0.00"/>
      </dxf>
    </rfmt>
  </rrc>
  <rrc rId="10084" sId="2" ref="B1:B1048576" action="deleteCol">
    <undo index="0" exp="area" ref3D="1" dr="$A$3:$XFD$4" dn="Заголовки_для_печати" sId="2"/>
    <undo index="0" exp="area" ref3D="1" dr="$A$4:$XFD$5" dn="Z_F8C4027D_D6CA_4157_8FAE_71E83CC44D4D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B358A58E_8635_4813_99A2_4F1FD4FD075C_.wvu.PrintTitles" sId="2"/>
    <undo index="0" exp="area" ref3D="1" dr="$A$3:$XFD$4" dn="Z_EC1DDABA_87E5_4CA0_BDFA_3176D5C21D42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354784A5_404C_43C6_9215_508293194394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строки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2</v>
      </nc>
      <n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>
        <v>200</v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>
        <v>200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>
        <v>450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085" sId="2" ref="B1:B1048576" action="deleteCol">
    <undo index="0" exp="area" ref3D="1" dr="$A$3:$XFD$4" dn="Заголовки_для_печати" sId="2"/>
    <undo index="0" exp="area" ref3D="1" dr="$A$4:$XFD$5" dn="Z_F8C4027D_D6CA_4157_8FAE_71E83CC44D4D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B358A58E_8635_4813_99A2_4F1FD4FD075C_.wvu.PrintTitles" sId="2"/>
    <undo index="0" exp="area" ref3D="1" dr="$A$3:$XFD$4" dn="Z_EC1DDABA_87E5_4CA0_BDFA_3176D5C21D42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354784A5_404C_43C6_9215_508293194394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расхода
по бюджетной классификации</t>
        </is>
      </nc>
      <n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3</v>
      </nc>
      <ndxf>
        <font>
          <sz val="8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х</t>
        </is>
      </nc>
      <ndxf>
        <font>
          <b/>
          <sz val="12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 t="inlineStr">
        <is>
          <t>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 t="inlineStr">
        <is>
          <t>х</t>
        </is>
      </nc>
      <n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086" sId="2" ref="C1:C1048576" action="deleteCol">
    <undo index="0" exp="area" ref3D="1" dr="$A$3:$XFD$4" dn="Заголовки_для_печати" sId="2"/>
    <undo index="0" exp="area" ref3D="1" dr="$A$4:$XFD$5" dn="Z_F8C4027D_D6CA_4157_8FAE_71E83CC44D4D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B358A58E_8635_4813_99A2_4F1FD4FD075C_.wvu.PrintTitles" sId="2"/>
    <undo index="0" exp="area" ref3D="1" dr="$A$3:$XFD$4" dn="Z_EC1DDABA_87E5_4CA0_BDFA_3176D5C21D42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354784A5_404C_43C6_9215_508293194394_.wvu.PrintTitles" sId="2"/>
    <rfmt sheetId="2" xfDxf="1" sqref="C1:C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C1" start="0" length="0">
      <dxf>
        <font>
          <b/>
          <sz val="15"/>
          <name val="Times New Roman"/>
          <scheme val="none"/>
        </font>
        <alignment readingOrder="0"/>
      </dxf>
    </rfmt>
    <rfmt sheetId="2" sqref="C2" start="0" length="0">
      <dxf>
        <font>
          <b/>
          <sz val="15"/>
          <name val="Times New Roman"/>
          <scheme val="none"/>
        </font>
      </dxf>
    </rfmt>
    <rfmt sheetId="2" sqref="C3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7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8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0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6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4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1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6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0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9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3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4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5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6" t="inlineStr">
        <is>
          <t>00 0 00 00000</t>
        </is>
      </nc>
      <n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7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7" sId="2" ref="C1:C1048576" action="deleteCol">
    <undo index="0" exp="area" ref3D="1" dr="$A$3:$XFD$4" dn="Заголовки_для_печати" sId="2"/>
    <undo index="0" exp="area" ref3D="1" dr="$A$4:$XFD$5" dn="Z_F8C4027D_D6CA_4157_8FAE_71E83CC44D4D_.wvu.PrintTitles" sId="2"/>
    <undo index="0" exp="area" ref3D="1" dr="$A$4:$XFD$5" dn="Z_8F1248FC_EA8E_4DC7_8B97_6406CD1514A9_.wvu.PrintTitles" sId="2"/>
    <undo index="0" exp="area" ref3D="1" dr="$A$4:$XFD$5" dn="Z_A4D09F0F_4C69_4056_BD3D_99C01656B021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87167B54_14FD_40B4_B520_8ADAF9DCA900_.wvu.PrintTitles" sId="2"/>
    <undo index="0" exp="area" ref3D="1" dr="$A$4:$XFD$5" dn="Z_B358A58E_8635_4813_99A2_4F1FD4FD075C_.wvu.PrintTitles" sId="2"/>
    <undo index="0" exp="area" ref3D="1" dr="$A$3:$XFD$4" dn="Z_EC1DDABA_87E5_4CA0_BDFA_3176D5C21D42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354784A5_404C_43C6_9215_508293194394_.wvu.PrintTitles" sId="2"/>
    <rfmt sheetId="2" xfDxf="1" sqref="C1:C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C1" start="0" length="0">
      <dxf>
        <font>
          <b/>
          <sz val="15"/>
          <name val="Times New Roman"/>
          <scheme val="none"/>
        </font>
        <alignment readingOrder="0"/>
      </dxf>
    </rfmt>
    <rfmt sheetId="2" sqref="C2" start="0" length="0">
      <dxf>
        <font>
          <b/>
          <sz val="15"/>
          <name val="Times New Roman"/>
          <scheme val="none"/>
        </font>
      </dxf>
    </rfmt>
    <rfmt sheetId="2" sqref="C3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1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2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3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4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5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6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7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8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9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0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1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5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6" start="0" length="0">
      <dxf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7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8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9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0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1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2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3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4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6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7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8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9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0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4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5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6" start="0" length="0">
      <dxf>
        <font>
          <b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7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8" sId="3" ref="B1:B1048576" action="deleteCol">
    <undo index="0" exp="area" ref3D="1" dr="$A$3:$XFD$4" dn="Заголовки_для_печати" sId="3"/>
    <undo index="0" exp="area" ref3D="1" dr="$A$3:$XFD$4" dn="Z_F8C4027D_D6CA_4157_8FAE_71E83CC44D4D_.wvu.PrintTitles" sId="3"/>
    <undo index="0" exp="area" ref3D="1" dr="$A$3:$XFD$4" dn="Z_8F1248FC_EA8E_4DC7_8B97_6406CD1514A9_.wvu.PrintTitles" sId="3"/>
    <undo index="0" exp="area" ref3D="1" dr="$A$3:$XFD$4" dn="Z_EC1DDABA_87E5_4CA0_BDFA_3176D5C21D42_.wvu.PrintTitles" sId="3"/>
    <undo index="0" exp="area" ref3D="1" dr="$A$3:$XFD$4" dn="Z_A4D09F0F_4C69_4056_BD3D_99C01656B021_.wvu.PrintTitles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B1E9D3A3_6A2B_4E76_A163_C3C5D3CBC4BC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Times New Roman"/>
          <scheme val="none"/>
        </font>
        <alignment horizontal="center" vertical="center" wrapText="1" readingOrder="0"/>
      </dxf>
    </rfmt>
    <rfmt sheetId="3" sqref="B2" start="0" length="0">
      <dxf>
        <font>
          <sz val="11"/>
          <color theme="1"/>
          <name val="Times New Roman"/>
          <scheme val="none"/>
        </font>
      </dxf>
    </rfmt>
    <rcc rId="0" sId="3" dxf="1">
      <nc r="B3" t="inlineStr">
        <is>
          <t>Код строки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2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>
        <v>500</v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>
        <v>520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1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2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3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4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5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6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7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0">
        <v>700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1">
        <v>710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2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3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4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5">
        <v>720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7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9" sId="3" ref="B1:B1048576" action="deleteCol">
    <undo index="0" exp="area" ref3D="1" dr="$A$3:$XFD$4" dn="Заголовки_для_печати" sId="3"/>
    <undo index="0" exp="area" ref3D="1" dr="$A$3:$XFD$4" dn="Z_F8C4027D_D6CA_4157_8FAE_71E83CC44D4D_.wvu.PrintTitles" sId="3"/>
    <undo index="0" exp="area" ref3D="1" dr="$A$3:$XFD$4" dn="Z_8F1248FC_EA8E_4DC7_8B97_6406CD1514A9_.wvu.PrintTitles" sId="3"/>
    <undo index="0" exp="area" ref3D="1" dr="$A$3:$XFD$4" dn="Z_EC1DDABA_87E5_4CA0_BDFA_3176D5C21D42_.wvu.PrintTitles" sId="3"/>
    <undo index="0" exp="area" ref3D="1" dr="$A$3:$XFD$4" dn="Z_A4D09F0F_4C69_4056_BD3D_99C01656B021_.wvu.PrintTitles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B1E9D3A3_6A2B_4E76_A163_C3C5D3CBC4BC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Times New Roman"/>
          <scheme val="none"/>
        </font>
        <alignment horizontal="center" vertical="center" wrapText="1" readingOrder="0"/>
      </dxf>
    </rfmt>
    <rfmt sheetId="3" sqref="B2" start="0" length="0">
      <dxf>
        <font>
          <sz val="11"/>
          <color theme="1"/>
          <name val="Times New Roman"/>
          <scheme val="none"/>
        </font>
      </dxf>
    </rfmt>
    <rcc rId="0" sId="3" dxf="1">
      <nc r="B3" t="inlineStr">
        <is>
          <t>Код источника финансирования
дефицита бюджета
по бюджетной классификации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3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 t="inlineStr">
        <is>
          <t>х</t>
        </is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 t="inlineStr">
        <is>
          <t>099 01 00 00 00 00 0000 000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b/>
          <sz val="11"/>
          <color auto="1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9" t="inlineStr">
        <is>
          <t>099 01 02 00 00 00 0000 000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" t="inlineStr">
        <is>
          <t>099 01 02 00 00 00 0000 700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1" t="inlineStr">
        <is>
          <t>099 01 02 00 00 04 0000 710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099 01 02 00 00 00 0000 800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3" t="inlineStr">
        <is>
          <t>099 01 02 00 00 04 0000 810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4" t="inlineStr">
        <is>
          <t>099 01 03 00 00 00 0000 000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5" t="inlineStr">
        <is>
          <t>099 01 03 01 00 00 0000 000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6" t="inlineStr">
        <is>
          <t>099 01 03 01 00 00 0000 700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7" t="inlineStr">
        <is>
          <t>099 01 03 01 00 04 0000 710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8" t="inlineStr">
        <is>
          <t>099 01 03 01 00 00 0000 800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9" t="inlineStr">
        <is>
          <t>099 01 03 01 00 04 0000 810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0" t="inlineStr">
        <is>
          <t>099 01 05 00 00 00 0000 000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1" t="inlineStr">
        <is>
          <t>099 01 05 00 00 00 0000 500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2" t="inlineStr">
        <is>
          <t>099 01 05 02 00 00 0000 500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3" t="inlineStr">
        <is>
          <t>099 01 05 02 01 00 0000 510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4" t="inlineStr">
        <is>
          <t>099 01 05 02 01 04 0000 510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5" t="inlineStr">
        <is>
          <t>099 01 05 00 00 00 0000 600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6" t="inlineStr">
        <is>
          <t>099 01 05 02 00 00 0000 600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7" t="inlineStr">
        <is>
          <t>099 01 05 02 01 00 0000 610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8" t="inlineStr">
        <is>
          <t>099 01 05 02 01 04 0000 610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9" sId="3">
    <oc r="B4">
      <v>4</v>
    </oc>
    <nc r="B4">
      <v>2</v>
    </nc>
  </rcc>
  <rcc rId="10100" sId="3">
    <oc r="C4">
      <v>5</v>
    </oc>
    <nc r="C4">
      <v>3</v>
    </nc>
  </rcc>
  <rcc rId="10101" sId="2" numFmtId="4">
    <oc r="C4">
      <v>4</v>
    </oc>
    <nc r="C4">
      <v>2</v>
    </nc>
  </rcc>
  <rcc rId="10102" sId="2" numFmtId="4">
    <oc r="D4">
      <v>5</v>
    </oc>
    <nc r="D4">
      <v>3</v>
    </nc>
  </rcc>
  <rcc rId="10103" sId="2">
    <oc r="E4" t="inlineStr">
      <is>
        <t>7=5/4</t>
      </is>
    </oc>
    <nc r="E4" t="inlineStr">
      <is>
        <t>4=3/2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6" sId="1">
    <oc r="A6" t="inlineStr">
      <is>
        <t>по состоянию на 01 октября 2024 года</t>
      </is>
    </oc>
    <nc r="A6" t="inlineStr">
      <is>
        <t>по состоянию на 01 ноября 2024 года</t>
      </is>
    </nc>
  </rcc>
  <rfmt sheetId="1" sqref="D12">
    <dxf>
      <fill>
        <patternFill patternType="solid">
          <bgColor rgb="FF92D050"/>
        </patternFill>
      </fill>
    </dxf>
  </rfmt>
  <rfmt sheetId="1" sqref="C54:D54">
    <dxf>
      <fill>
        <patternFill patternType="solid">
          <bgColor rgb="FF92D050"/>
        </patternFill>
      </fill>
    </dxf>
  </rfmt>
  <rcc rId="7117" sId="1" numFmtId="4">
    <oc r="D66">
      <v>1361046.4</v>
    </oc>
    <nc r="D66">
      <v>1421046.4</v>
    </nc>
  </rcc>
  <rcc rId="7118" sId="1" odxf="1" dxf="1" numFmtId="4">
    <oc r="D54">
      <f>SUM(D55,D65,D67,D69)</f>
    </oc>
    <nc r="D54">
      <f>SUM(D55,D65,D67,D69)</f>
    </nc>
    <ndxf>
      <fill>
        <patternFill patternType="none">
          <bgColor indexed="65"/>
        </patternFill>
      </fill>
    </ndxf>
  </rcc>
  <rfmt sheetId="1" sqref="C54">
    <dxf>
      <fill>
        <patternFill patternType="none">
          <bgColor auto="1"/>
        </patternFill>
      </fill>
    </dxf>
  </rfmt>
  <rfmt sheetId="1" sqref="D12">
    <dxf>
      <fill>
        <patternFill patternType="none">
          <bgColor auto="1"/>
        </patternFill>
      </fill>
    </dxf>
  </rfmt>
  <rcv guid="{8F1248FC-EA8E-4DC7-8B97-6406CD1514A9}" action="delete"/>
  <rdn rId="0" localSheetId="1" customView="1" name="Z_8F1248FC_EA8E_4DC7_8B97_6406CD1514A9_.wvu.PrintArea" hidden="1" oldHidden="1">
    <formula>доходы!$A$1:$G$70</formula>
    <oldFormula>доходы!$A$1:$G$70</oldFormula>
  </rdn>
  <rdn rId="0" localSheetId="1" customView="1" name="Z_8F1248FC_EA8E_4DC7_8B97_6406CD1514A9_.wvu.PrintTitles" hidden="1" oldHidden="1">
    <formula>доходы!$12:$13</formula>
    <oldFormula>доходы!$12:$13</oldFormula>
  </rdn>
  <rdn rId="0" localSheetId="1" customView="1" name="Z_8F1248FC_EA8E_4DC7_8B97_6406CD1514A9_.wvu.FilterData" hidden="1" oldHidden="1">
    <formula>доходы!$A$13:$GB$70</formula>
    <oldFormula>доходы!$A$13:$GB$70</oldFormula>
  </rdn>
  <rdn rId="0" localSheetId="2" customView="1" name="Z_8F1248FC_EA8E_4DC7_8B97_6406CD1514A9_.wvu.PrintArea" hidden="1" oldHidden="1">
    <formula>расходы!$A$1:$J$528</formula>
    <oldFormula>расходы!$A$1:$J$528</oldFormula>
  </rdn>
  <rdn rId="0" localSheetId="2" customView="1" name="Z_8F1248FC_EA8E_4DC7_8B97_6406CD1514A9_.wvu.PrintTitles" hidden="1" oldHidden="1">
    <formula>расходы!$4:$5</formula>
    <oldFormula>расходы!$4:$5</oldFormula>
  </rdn>
  <rdn rId="0" localSheetId="2" customView="1" name="Z_8F1248FC_EA8E_4DC7_8B97_6406CD1514A9_.wvu.FilterData" hidden="1" oldHidden="1">
    <formula>расходы!$A$6:$R$520</formula>
    <oldFormula>расходы!$A$6:$R$520</oldFormula>
  </rdn>
  <rdn rId="0" localSheetId="3" customView="1" name="Z_8F1248FC_EA8E_4DC7_8B97_6406CD1514A9_.wvu.PrintArea" hidden="1" oldHidden="1">
    <formula>источники!$A$1:$E$30</formula>
    <oldFormula>источники!$A$1:$E$30</oldFormula>
  </rdn>
  <rdn rId="0" localSheetId="3" customView="1" name="Z_8F1248FC_EA8E_4DC7_8B97_6406CD1514A9_.wvu.PrintTitles" hidden="1" oldHidden="1">
    <formula>источники!$3:$4</formula>
    <oldFormula>источники!$3:$4</oldFormula>
  </rdn>
  <rdn rId="0" localSheetId="4" customView="1" name="Z_8F1248FC_EA8E_4DC7_8B97_6406CD1514A9_.wvu.Rows" hidden="1" oldHidden="1">
    <formula>'резервный фонд'!$32:$32</formula>
    <oldFormula>'резервный фонд'!$32:$32</oldFormula>
  </rdn>
  <rcv guid="{8F1248FC-EA8E-4DC7-8B97-6406CD1514A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расходы!$A$6:$M$57</formula>
    <oldFormula>расходы!$A$6:$M$57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F1248FC-EA8E-4DC7-8B97-6406CD1514A9}" action="delete"/>
  <rdn rId="0" localSheetId="1" customView="1" name="Z_8F1248FC_EA8E_4DC7_8B97_6406CD1514A9_.wvu.PrintArea" hidden="1" oldHidden="1">
    <formula>доходы!$A$1:$G$70</formula>
    <oldFormula>доходы!$A$1:$G$70</oldFormula>
  </rdn>
  <rdn rId="0" localSheetId="1" customView="1" name="Z_8F1248FC_EA8E_4DC7_8B97_6406CD1514A9_.wvu.PrintTitles" hidden="1" oldHidden="1">
    <formula>доходы!$12:$13</formula>
    <oldFormula>доходы!$12:$13</oldFormula>
  </rdn>
  <rdn rId="0" localSheetId="1" customView="1" name="Z_8F1248FC_EA8E_4DC7_8B97_6406CD1514A9_.wvu.FilterData" hidden="1" oldHidden="1">
    <formula>доходы!$A$13:$GB$70</formula>
    <oldFormula>доходы!$A$13:$GB$70</oldFormula>
  </rdn>
  <rdn rId="0" localSheetId="2" customView="1" name="Z_8F1248FC_EA8E_4DC7_8B97_6406CD1514A9_.wvu.PrintArea" hidden="1" oldHidden="1">
    <formula>расходы!$A$1:$J$528</formula>
    <oldFormula>расходы!$A$1:$J$528</oldFormula>
  </rdn>
  <rdn rId="0" localSheetId="2" customView="1" name="Z_8F1248FC_EA8E_4DC7_8B97_6406CD1514A9_.wvu.PrintTitles" hidden="1" oldHidden="1">
    <formula>расходы!$4:$5</formula>
    <oldFormula>расходы!$4:$5</oldFormula>
  </rdn>
  <rdn rId="0" localSheetId="2" customView="1" name="Z_8F1248FC_EA8E_4DC7_8B97_6406CD1514A9_.wvu.FilterData" hidden="1" oldHidden="1">
    <formula>расходы!$A$6:$R$520</formula>
    <oldFormula>расходы!$A$6:$R$520</oldFormula>
  </rdn>
  <rdn rId="0" localSheetId="3" customView="1" name="Z_8F1248FC_EA8E_4DC7_8B97_6406CD1514A9_.wvu.PrintArea" hidden="1" oldHidden="1">
    <formula>источники!$A$1:$E$30</formula>
    <oldFormula>источники!$A$1:$E$30</oldFormula>
  </rdn>
  <rdn rId="0" localSheetId="3" customView="1" name="Z_8F1248FC_EA8E_4DC7_8B97_6406CD1514A9_.wvu.PrintTitles" hidden="1" oldHidden="1">
    <formula>источники!$3:$4</formula>
    <oldFormula>источники!$3:$4</oldFormula>
  </rdn>
  <rdn rId="0" localSheetId="4" customView="1" name="Z_8F1248FC_EA8E_4DC7_8B97_6406CD1514A9_.wvu.Rows" hidden="1" oldHidden="1">
    <formula>'резервный фонд'!$32:$32</formula>
    <oldFormula>'резервный фонд'!$32:$32</oldFormula>
  </rdn>
  <rcv guid="{8F1248FC-EA8E-4DC7-8B97-6406CD1514A9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190:J190" start="0" length="2147483647">
    <dxf>
      <font>
        <b/>
      </font>
    </dxf>
  </rfmt>
  <rcc rId="3640" sId="2">
    <oc r="H152">
      <f>H153</f>
    </oc>
    <nc r="H152">
      <f>H153</f>
    </nc>
  </rcc>
  <rcc rId="3641" sId="2">
    <nc r="O49">
      <f>H7+H150</f>
    </nc>
  </rcc>
  <rcc rId="3642" sId="2" numFmtId="4">
    <nc r="O7">
      <v>712111.83</v>
    </nc>
  </rcc>
  <rcc rId="3643" sId="2">
    <nc r="P7">
      <f>H7-O7</f>
    </nc>
  </rcc>
  <rfmt sheetId="2" sqref="A7:XFD23 A31:XFD47 A53:XFD66 A74:XFD111">
    <dxf>
      <fill>
        <patternFill>
          <bgColor theme="6" tint="0.59999389629810485"/>
        </patternFill>
      </fill>
    </dxf>
  </rfmt>
  <rfmt sheetId="2" sqref="H111:J111" start="0" length="2147483647">
    <dxf>
      <font>
        <b/>
      </font>
    </dxf>
  </rfmt>
  <rfmt sheetId="2" sqref="G104:K10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644" sId="2">
    <oc r="H100">
      <f>3099.5+2929.5</f>
    </oc>
    <nc r="H100">
      <f>3099.5+2929.5</f>
    </nc>
  </rcc>
  <rcc rId="3645" sId="2">
    <oc r="H101">
      <f>3824.9+2067.6</f>
    </oc>
    <nc r="H101">
      <f>3824.9+2067.6</f>
    </nc>
  </rcc>
  <rcc rId="3646" sId="2">
    <oc r="H83">
      <f>5075.9+1933.6</f>
    </oc>
    <nc r="H83">
      <f>5075.9+1933.6</f>
    </nc>
  </rcc>
  <rcc rId="3647" sId="2">
    <oc r="H82">
      <f>561.9+119.7</f>
    </oc>
    <nc r="H82">
      <f>561.9+119.7</f>
    </nc>
  </rcc>
  <rcc rId="3648" sId="2">
    <oc r="H81">
      <f>17976+5451.9</f>
    </oc>
    <nc r="H81">
      <f>17976+5451.9</f>
    </nc>
  </rcc>
  <rcc rId="3649" sId="2">
    <oc r="H77">
      <f>43799.7+6432.8</f>
    </oc>
    <nc r="H77">
      <f>43799.7+6432.8</f>
    </nc>
  </rcc>
  <rcc rId="3650" sId="2">
    <oc r="H78">
      <f>1316.2+865.9</f>
    </oc>
    <nc r="H78">
      <f>1316.2+865.9</f>
    </nc>
  </rcc>
  <rcc rId="3651" sId="2">
    <oc r="H79">
      <f>14721.3+490.4</f>
    </oc>
    <nc r="H79">
      <f>14721.3+490.4</f>
    </nc>
  </rcc>
  <rcc rId="3652" sId="2">
    <oc r="H17">
      <f>24359+936.9</f>
    </oc>
    <nc r="H17">
      <f>24359+936.9</f>
    </nc>
  </rcc>
  <rcc rId="3653" sId="2">
    <oc r="H19">
      <f>75+0.1</f>
    </oc>
    <nc r="H19">
      <f>75+0.1</f>
    </nc>
  </rcc>
  <rcc rId="3654" sId="2">
    <oc r="H23">
      <f>3635.3-936.9-0.1-745.5</f>
    </oc>
    <nc r="H23">
      <f>3635.3-936.9-0.1-746.5</f>
    </nc>
  </rcc>
  <rcc rId="3655" sId="2">
    <oc r="H11">
      <f>1801.2+746.5</f>
    </oc>
    <nc r="H11">
      <f>1801.2+746.5</f>
    </nc>
  </rcc>
  <rcc rId="3656" sId="2">
    <oc r="H18">
      <f>1239-82.1</f>
    </oc>
    <nc r="H18">
      <f>1239-82.1</f>
    </nc>
  </rcc>
  <rcc rId="3657" sId="2">
    <oc r="H13">
      <f>312.9+82.1</f>
    </oc>
    <nc r="H13">
      <f>312.9+82.1</f>
    </nc>
  </rcc>
  <rcc rId="3658" sId="2">
    <oc r="H20">
      <f>4312.4+2232.9</f>
    </oc>
    <nc r="H20">
      <f>4312.4+2232.9</f>
    </nc>
  </rcc>
  <rcc rId="3659" sId="2">
    <oc r="H40">
      <f>18891.9+2443.8</f>
    </oc>
    <nc r="H40">
      <f>18891.9+2443.8</f>
    </nc>
  </rcc>
  <rcc rId="3660" sId="2">
    <oc r="I56">
      <v>92368.4</v>
    </oc>
    <nc r="I56">
      <f>92368.4</f>
    </nc>
  </rcc>
  <rcc rId="3661" sId="2">
    <oc r="I57">
      <v>3930.4</v>
    </oc>
    <nc r="I57">
      <f>3930.4</f>
    </nc>
  </rcc>
  <rcc rId="3662" sId="2">
    <oc r="H56">
      <f>25947.5+1348.6</f>
    </oc>
    <nc r="H56">
      <f>25947.5+1348.6</f>
    </nc>
  </rcc>
  <rcc rId="3663" sId="2">
    <oc r="H57">
      <f>1401.8+588.8</f>
    </oc>
    <nc r="H57">
      <f>1401.8+588.8</f>
    </nc>
  </rcc>
  <rcc rId="3664" sId="2">
    <oc r="H59">
      <f>H60</f>
    </oc>
    <nc r="H59">
      <f>H60</f>
    </nc>
  </rcc>
  <rcc rId="3665" sId="2">
    <oc r="H58">
      <f>6470.9+1929.1</f>
    </oc>
    <nc r="H58">
      <f>6470.9+1929.2</f>
    </nc>
  </rcc>
  <rcc rId="3666" sId="2">
    <oc r="H48">
      <f>500+356.2</f>
    </oc>
    <nc r="H48">
      <f>500+356.2</f>
    </nc>
  </rcc>
  <rcc rId="3667" sId="2">
    <oc r="H41">
      <f>1842.6-705.2</f>
    </oc>
    <nc r="H41">
      <f>1842.6-240.1</f>
    </nc>
  </rcc>
  <rcc rId="3668" sId="2">
    <oc r="H44">
      <f>81.8+240.1</f>
    </oc>
    <nc r="H44">
      <f>81.8+240.1</f>
    </nc>
  </rcc>
  <rcc rId="3669" sId="2">
    <oc r="H36">
      <f>34696.5+3000+13857.1</f>
    </oc>
    <nc r="H36">
      <f>34696.5+16857.1</f>
    </nc>
  </rcc>
  <rcc rId="3670" sId="2">
    <oc r="H35">
      <f>4133.6+2467.5</f>
    </oc>
    <nc r="H35">
      <f>4133.6+2467.5</f>
    </nc>
  </rcc>
  <rcc rId="3671" sId="2">
    <oc r="H87">
      <f>94343.4-1933.6-119.7-5451.9-490.4-865.9-6432.8-1929.1-588.8-1348.6-356.2-240.1-2443.8-13857.1-15500</f>
    </oc>
    <nc r="H87">
      <f>94343.4-1933.6-119.7-5451.9-490.4-865.9-6432.8-1929.1-588.8-1348.6-16857.1-2467.5-13100</f>
    </nc>
  </rcc>
  <rcc rId="3672" sId="2">
    <oc r="H86">
      <f>10297.5-10297.5</f>
    </oc>
    <nc r="H86">
      <f>10297.5-10250</f>
    </nc>
  </rcc>
  <rcc rId="3673" sId="2">
    <oc r="H98">
      <f>51994.9-2929.5-2067.6-6000</f>
    </oc>
    <nc r="H98">
      <f>51994.9-2929.5-2067.6-6200</f>
    </nc>
  </rcc>
  <rcc rId="3674" sId="2">
    <oc r="H97">
      <f>191298.5-1945.3</f>
    </oc>
    <nc r="H97">
      <f>191298.5-1900</f>
    </nc>
  </rcc>
  <rcc rId="3675" sId="2">
    <oc r="H39">
      <f>7865.6-2467.5-3000-814</f>
    </oc>
    <nc r="H39">
      <f>7865.6-2443.8-2232.9-356.2-1200</f>
    </nc>
  </rcc>
  <rcc rId="3676" sId="2">
    <oc r="H34">
      <f>130504.4+6000+15500+10297.5+814+705.2+1945.3+6495.7</f>
    </oc>
    <nc r="H34">
      <f>130504.4+13100+10250+6200+1900+1200+9107.7</f>
    </nc>
  </rcc>
  <rcc rId="3677" sId="2" numFmtId="4">
    <nc r="J2">
      <v>9190806.4000000004</v>
    </nc>
  </rcc>
  <rcc rId="3678" sId="2">
    <nc r="K2">
      <f>J2-H5</f>
    </nc>
  </rcc>
  <rcc rId="3679" sId="2">
    <nc r="P2">
      <v>3041719.03</v>
    </nc>
  </rcc>
  <rcc rId="3680" sId="2" odxf="1" dxf="1">
    <nc r="P1">
      <f>P2-P3</f>
    </nc>
    <odxf>
      <numFmt numFmtId="0" formatCode="General"/>
    </odxf>
    <ndxf>
      <numFmt numFmtId="4" formatCode="#,##0.00"/>
    </ndxf>
  </rcc>
  <rfmt sheetId="2" sqref="H154" start="0" length="2147483647">
    <dxf>
      <font>
        <color rgb="FFFF0000"/>
      </font>
    </dxf>
  </rfmt>
  <rcc rId="3681" sId="2">
    <oc r="H157">
      <f>370190.2-331.4</f>
    </oc>
    <nc r="H157">
      <f>370190.2-331.4</f>
    </nc>
  </rcc>
  <rcc rId="3682" sId="2">
    <oc r="H168">
      <f>1625121-920.7-62512.6+6495.7-2232.9</f>
    </oc>
    <nc r="H168">
      <f>1625121-920.7-62512.5-9107.7</f>
    </nc>
  </rcc>
  <rcc rId="3683" sId="2">
    <oc r="H169">
      <f>2604.9+920.7</f>
    </oc>
    <nc r="H169">
      <f>2604.9+920.7</f>
    </nc>
  </rcc>
  <rcc rId="3684" sId="2">
    <oc r="H186">
      <f>1500+1283.8</f>
    </oc>
    <nc r="H186">
      <f>1500+1283.8</f>
    </nc>
  </rcc>
  <rcc rId="3685" sId="2">
    <oc r="H185">
      <f>114+108.5</f>
    </oc>
    <nc r="H185">
      <f>114+108.5</f>
    </nc>
  </rcc>
  <rcc rId="3686" sId="2">
    <oc r="H184">
      <f>6471.9+2671.7</f>
    </oc>
    <nc r="H184">
      <f>6471.9+2671.7</f>
    </nc>
  </rcc>
  <rcc rId="3687" sId="2">
    <oc r="H189">
      <f>19579.1-2671.7-108.5-1283.8</f>
    </oc>
    <nc r="H189">
      <f>19579.1-1283.8-108.5-2671.7</f>
    </nc>
  </rcc>
  <rcc rId="3688" sId="2">
    <oc r="H178">
      <f>147000+62512.6</f>
    </oc>
    <nc r="H178">
      <f>147000+62512.5</f>
    </nc>
  </rcc>
  <rcc rId="3689" sId="2">
    <nc r="P3">
      <f>H5-9190806.47</f>
    </nc>
  </rcc>
  <rcc rId="3690" sId="2" numFmtId="4">
    <nc r="O2">
      <v>21891918.300000001</v>
    </nc>
  </rcc>
  <rcc rId="3691" sId="2">
    <nc r="O3">
      <f>O2-I5</f>
    </nc>
  </rcc>
  <rcc rId="3692" sId="2">
    <oc r="H473">
      <f>H474+H485+H492</f>
    </oc>
    <nc r="H473">
      <f>H474+H485+H492</f>
    </nc>
  </rcc>
  <rfmt sheetId="2" sqref="G485:H485">
    <dxf>
      <fill>
        <patternFill>
          <bgColor theme="6" tint="0.59999389629810485"/>
        </patternFill>
      </fill>
    </dxf>
  </rfmt>
  <rfmt sheetId="2" sqref="G485:H485" start="0" length="2147483647">
    <dxf>
      <font>
        <b/>
      </font>
    </dxf>
  </rfmt>
  <rcc rId="3693" sId="2">
    <oc r="H493">
      <f>H494+H498</f>
    </oc>
    <nc r="H493">
      <f>H494+H498</f>
    </nc>
  </rcc>
  <rcc rId="3694" sId="2">
    <oc r="H503">
      <f>H504+H505</f>
    </oc>
    <nc r="H503">
      <f>H504+H505</f>
    </nc>
  </rcc>
  <rfmt sheetId="2" sqref="H492" start="0" length="0">
    <dxf>
      <fill>
        <patternFill patternType="none">
          <bgColor indexed="65"/>
        </patternFill>
      </fill>
    </dxf>
  </rfmt>
  <rcc rId="3695" sId="2">
    <oc r="H492">
      <f>H493+H502+H506</f>
    </oc>
    <nc r="H492">
      <f>H493+H502+H506</f>
    </nc>
  </rcc>
  <rcc rId="3696" sId="2">
    <oc r="H494">
      <f>H495+H496+H497</f>
    </oc>
    <nc r="H494">
      <f>H495+H496+H497</f>
    </nc>
  </rcc>
  <rcc rId="3697" sId="2">
    <oc r="H504">
      <f>2195.9-304</f>
    </oc>
    <nc r="H504">
      <f>2195.9-364.6</f>
    </nc>
  </rcc>
  <rcc rId="3698" sId="2" numFmtId="4">
    <oc r="H500">
      <v>0</v>
    </oc>
    <nc r="H500">
      <f>364.6</f>
    </nc>
  </rcc>
  <rcc rId="3699" sId="2">
    <oc r="H485">
      <f>H486+H489</f>
    </oc>
    <nc r="H485">
      <f>H486+H489</f>
    </nc>
  </rcc>
  <rcc rId="3700" sId="2">
    <oc r="H498">
      <f>H499+H500+H501</f>
    </oc>
    <nc r="H498">
      <f>H499+H500+H501</f>
    </nc>
  </rcc>
  <rcc rId="3701" sId="2">
    <oc r="H496">
      <f>304</f>
    </oc>
    <nc r="H496">
      <f>304+26.2</f>
    </nc>
  </rcc>
  <rcc rId="3702" sId="2">
    <oc r="H484">
      <v>10175.6</v>
    </oc>
    <nc r="H484">
      <f>10175.6-26.2-590.1-402.4</f>
    </nc>
  </rcc>
  <rcc rId="3703" sId="2">
    <oc r="H499">
      <f>9477.9</f>
    </oc>
    <nc r="H499">
      <f>9477.9+590.1</f>
    </nc>
  </rcc>
  <rcc rId="3704" sId="2">
    <oc r="H501">
      <f>2577.8</f>
    </oc>
    <nc r="H501">
      <f>2577.8+402.4</f>
    </nc>
  </rcc>
  <rcc rId="3705" sId="2">
    <oc r="H483">
      <f>211784.2</f>
    </oc>
    <nc r="H483">
      <f>211784.2-632.4</f>
    </nc>
  </rcc>
  <rcc rId="3706" sId="2">
    <oc r="H495">
      <f>12023</f>
    </oc>
    <nc r="H495">
      <f>12023+632.4</f>
    </nc>
  </rcc>
  <rcc rId="3707" sId="2">
    <oc r="I87">
      <v>118195.1</v>
    </oc>
    <nc r="I87">
      <f>118195.1</f>
    </nc>
  </rcc>
  <rfmt sheetId="2" sqref="H1:H7 H112 H150 H199 H263 H288 H388 H417 H473 H509 H523 H528:H1048576">
    <dxf>
      <fill>
        <patternFill>
          <bgColor theme="0"/>
        </patternFill>
      </fill>
    </dxf>
  </rfmt>
  <rfmt sheetId="2" sqref="I1:I7 I112 I150 I199 I263 I288 I388 I417 I473 I509 I523 I528:I1048576">
    <dxf>
      <fill>
        <patternFill>
          <bgColor theme="0"/>
        </patternFill>
      </fill>
    </dxf>
  </rfmt>
  <rfmt sheetId="2" sqref="I1:I7 I112 I150 I199 I263 I288 I388 I417 I473 I509 I523 I528:I1048576">
    <dxf>
      <fill>
        <patternFill>
          <bgColor theme="5" tint="0.79998168889431442"/>
        </patternFill>
      </fill>
    </dxf>
  </rfmt>
  <rfmt sheetId="2" sqref="G418:J418" start="0" length="2147483647">
    <dxf>
      <font>
        <b/>
      </font>
    </dxf>
  </rfmt>
  <rcc rId="3708" sId="2" numFmtId="4">
    <oc r="I433">
      <v>2773.4</v>
    </oc>
    <nc r="I433">
      <v>2773.3</v>
    </nc>
  </rcc>
  <rcc rId="3709" sId="2" numFmtId="4">
    <oc r="I441">
      <v>309571.20000000001</v>
    </oc>
    <nc r="I441">
      <v>309571.09999999998</v>
    </nc>
  </rcc>
  <rcc rId="3710" sId="2" numFmtId="4">
    <oc r="J376">
      <v>1024.3599999999999</v>
    </oc>
    <nc r="J376">
      <v>1024.4000000000001</v>
    </nc>
  </rcc>
  <rcc rId="3711" sId="2" numFmtId="4">
    <oc r="J321">
      <v>4686.6400000000003</v>
    </oc>
    <nc r="J321">
      <v>4686.6000000000004</v>
    </nc>
  </rcc>
  <rcc rId="3712" sId="2" numFmtId="4">
    <oc r="J469">
      <v>9067.1299999999992</v>
    </oc>
    <nc r="J469">
      <v>9067.1</v>
    </nc>
  </rcc>
  <rcc rId="3713" sId="2" numFmtId="4">
    <oc r="I469">
      <v>23604.49</v>
    </oc>
    <nc r="I469">
      <v>23604.5</v>
    </nc>
  </rcc>
  <rcc rId="3714" sId="2" numFmtId="4">
    <oc r="H469">
      <v>9067.1299999999992</v>
    </oc>
    <nc r="H469">
      <v>9067.1</v>
    </nc>
  </rcc>
  <rcc rId="3715" sId="2" numFmtId="4">
    <oc r="G469">
      <v>23604.49</v>
    </oc>
    <nc r="G469">
      <v>23604.5</v>
    </nc>
  </rcc>
  <rcc rId="3716" sId="2" numFmtId="4">
    <oc r="I499">
      <v>26141.75</v>
    </oc>
    <nc r="I499">
      <v>26141.8</v>
    </nc>
  </rcc>
  <rcc rId="3717" sId="2" numFmtId="4">
    <oc r="I505">
      <v>388.99</v>
    </oc>
    <nc r="I505">
      <v>389</v>
    </nc>
  </rcc>
  <rcc rId="3718" sId="2" numFmtId="4">
    <oc r="I495">
      <v>37163.9</v>
    </oc>
    <nc r="I495">
      <v>37164</v>
    </nc>
  </rcc>
  <rcc rId="3719" sId="2" numFmtId="4">
    <oc r="I461">
      <v>24702.2</v>
    </oc>
    <nc r="I461">
      <v>24702.1</v>
    </nc>
  </rcc>
  <rcc rId="3720" sId="2" numFmtId="4">
    <oc r="I78">
      <v>5066.8</v>
    </oc>
    <nc r="I78">
      <v>5066.7</v>
    </nc>
  </rcc>
  <rfmt sheetId="2" sqref="G492:J492" start="0" length="2147483647">
    <dxf>
      <font>
        <b/>
      </font>
    </dxf>
  </rfmt>
  <rcc rId="3721" sId="2" numFmtId="4">
    <oc r="J505">
      <v>98.8</v>
    </oc>
    <nc r="J505">
      <v>99</v>
    </nc>
  </rcc>
  <rcc rId="3722" sId="2" numFmtId="4">
    <oc r="J437">
      <v>47612.2</v>
    </oc>
    <nc r="J437">
      <v>47612.3</v>
    </nc>
  </rcc>
  <rcc rId="3723" sId="2" numFmtId="4">
    <oc r="J454">
      <v>2.1</v>
    </oc>
    <nc r="J454">
      <v>2.2000000000000002</v>
    </nc>
  </rcc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расходы!$A$1:$P$535</formula>
    <oldFormula>расходы!$A$1:$P$535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расходы!$A$6:$X$527</formula>
    <oldFormula>расходы!$A$6:$X$527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3" sId="2">
    <oc r="P1">
      <f>P2-P3</f>
    </oc>
    <nc r="P1"/>
  </rcc>
  <rcc rId="3734" sId="2" numFmtId="4">
    <oc r="O2">
      <v>21891918.300000001</v>
    </oc>
    <nc r="O2"/>
  </rcc>
  <rcc rId="3735" sId="2">
    <oc r="P2">
      <v>3041719.03</v>
    </oc>
    <nc r="P2"/>
  </rcc>
  <rcc rId="3736" sId="2">
    <oc r="O3">
      <f>O2-I5</f>
    </oc>
    <nc r="O3"/>
  </rcc>
  <rcc rId="3737" sId="2">
    <oc r="P3">
      <f>H5-9190806.47</f>
    </oc>
    <nc r="P3"/>
  </rcc>
  <rcc rId="3738" sId="2" numFmtId="4">
    <oc r="O7">
      <v>712111.83</v>
    </oc>
    <nc r="O7"/>
  </rcc>
  <rcc rId="3739" sId="2">
    <oc r="P7">
      <f>H7-O7</f>
    </oc>
    <nc r="P7"/>
  </rcc>
  <rcc rId="3740" sId="2" numFmtId="4">
    <oc r="O199">
      <v>1653541.76</v>
    </oc>
    <nc r="O199"/>
  </rcc>
  <rfmt sheetId="2" sqref="A1:P7 A112:P112 A150:P150 A199:P199 A263:P263 A288:P288 A388:P388 A417:P509 A523:P526 A528:P535">
    <dxf>
      <fill>
        <patternFill patternType="none">
          <bgColor auto="1"/>
        </patternFill>
      </fill>
    </dxf>
  </rfmt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расходы!$A$1:$P$535</formula>
    <oldFormula>расходы!$A$1:$P$535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расходы!$A$6:$X$527</formula>
    <oldFormula>расходы!$A$6:$X$527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0" sId="3">
    <oc r="D18">
      <f>-доходы!D14-D11+D13</f>
    </oc>
    <nc r="D18">
      <f>-доходы!D14-D11+D13</f>
    </nc>
  </rcc>
  <rcc rId="3751" sId="3">
    <oc r="D5">
      <f>D7</f>
    </oc>
    <nc r="D5">
      <f>D7</f>
    </nc>
  </rcc>
  <rcc rId="3752" sId="3">
    <oc r="D7">
      <f>D14+D9</f>
    </oc>
    <nc r="D7">
      <f>D14+D9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3" sId="4" numFmtId="34">
    <oc r="C10">
      <v>10000000</v>
    </oc>
    <nc r="C10">
      <v>5000000</v>
    </nc>
  </rcc>
  <rcc rId="3754" sId="4" numFmtId="34">
    <oc r="D10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3'!F9</f>
    </oc>
    <nc r="D10">
      <v>10687.4</v>
    </nc>
  </rcc>
  <rcc rId="3755" sId="4" numFmtId="34">
    <oc r="E10">
      <f>C10-D10</f>
    </oc>
    <nc r="E10">
      <v>4989312.5999999996</v>
    </nc>
  </rcc>
  <rcc rId="3756" sId="4" numFmtId="14">
    <oc r="F10" t="inlineStr">
      <is>
        <t>-</t>
      </is>
    </oc>
    <nc r="F10">
      <v>2.1374799999999998E-3</v>
    </nc>
  </rcc>
  <rcc rId="3757" sId="4" numFmtId="34">
    <oc r="G10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3'!F9-'\\172.23.13.3\shares\Почта\Отдел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3'!I9</f>
    </oc>
    <nc r="G10">
      <v>0</v>
    </nc>
  </rcc>
  <rcc rId="3758" sId="4" numFmtId="34">
    <oc r="I10">
      <f>I12+I11</f>
    </oc>
    <nc r="I10">
      <v>0</v>
    </nc>
  </rcc>
  <rcc rId="3759" sId="4" numFmtId="34">
    <oc r="J10">
      <f>E10-G10-H10-I17</f>
    </oc>
    <nc r="J10">
      <v>4989312.5999999996</v>
    </nc>
  </rcc>
  <rcc rId="3760" sId="4" numFmtId="34">
    <oc r="C11">
      <f>C17+C18+C20</f>
    </oc>
    <nc r="C11">
      <v>45000000</v>
    </nc>
  </rcc>
  <rcc rId="3761" sId="4" numFmtId="34">
    <oc r="D11">
      <f>D17+D18+D20</f>
    </oc>
    <nc r="D11">
      <v>32819432.309999991</v>
    </nc>
  </rcc>
  <rcc rId="3762" sId="4" numFmtId="34">
    <oc r="E11">
      <f>C11-D11</f>
    </oc>
    <nc r="E11">
      <v>12180567.690000009</v>
    </nc>
  </rcc>
  <rcc rId="3763" sId="4" numFmtId="14">
    <oc r="F11" t="inlineStr">
      <is>
        <t>-</t>
      </is>
    </oc>
    <nc r="F11">
      <v>0.72932071799999976</v>
    </nc>
  </rcc>
  <rcc rId="3764" sId="4" numFmtId="34">
    <oc r="G11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3'!F10-'\\172.23.13.3\shares\Почта\Отдел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3'!I10</f>
    </oc>
    <nc r="G11">
      <v>0</v>
    </nc>
  </rcc>
  <rcc rId="3765" sId="4" numFmtId="34">
    <oc r="I11">
      <f>I13+I12</f>
    </oc>
    <nc r="I11">
      <v>0</v>
    </nc>
  </rcc>
  <rcc rId="3766" sId="4" numFmtId="34">
    <oc r="J11">
      <f>E11-G11-H11-I11</f>
    </oc>
    <nc r="J11">
      <v>12180567.690000009</v>
    </nc>
  </rcc>
  <rcc rId="3767" sId="4" numFmtId="34">
    <oc r="C17">
      <v>24000000</v>
    </oc>
    <nc r="C17">
      <v>33000000</v>
    </nc>
  </rcc>
  <rcc rId="3768" sId="4" numFmtId="34">
    <oc r="D17">
      <v>14652306.33</v>
    </oc>
    <nc r="D17">
      <v>23719432.309999991</v>
    </nc>
  </rcc>
  <rcc rId="3769" sId="4" numFmtId="34">
    <oc r="E17">
      <f>C17-D17</f>
    </oc>
    <nc r="E17">
      <v>9280567.6900000088</v>
    </nc>
  </rcc>
  <rcc rId="3770" sId="4" numFmtId="14">
    <oc r="F17" t="inlineStr">
      <is>
        <t>-</t>
      </is>
    </oc>
    <nc r="F17">
      <v>0.71877067606060574</v>
    </nc>
  </rcc>
  <rcc rId="3771" sId="4" numFmtId="34">
    <oc r="G17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3'!F16-'\\172.23.13.3\shares\Почта\Отдел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3'!I16</f>
    </oc>
    <nc r="G17">
      <v>0</v>
    </nc>
  </rcc>
  <rcc rId="3772" sId="4" numFmtId="34">
    <oc r="I17">
      <f>I19+I18</f>
    </oc>
    <nc r="I17">
      <v>0</v>
    </nc>
  </rcc>
  <rcc rId="3773" sId="4" numFmtId="34">
    <oc r="J17">
      <f>E17-G17-H17-I17</f>
    </oc>
    <nc r="J17">
      <v>9280567.6900000088</v>
    </nc>
  </rcc>
  <rcc rId="3774" sId="4" numFmtId="34">
    <oc r="C18">
      <v>1000000</v>
    </oc>
    <nc r="C18">
      <v>0</v>
    </nc>
  </rcc>
  <rcc rId="3775" sId="4" numFmtId="34">
    <oc r="D18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3'!I50</f>
    </oc>
    <nc r="D18">
      <v>0</v>
    </nc>
  </rcc>
  <rcc rId="3776" sId="4" numFmtId="34">
    <oc r="E18">
      <f>C18-D18</f>
    </oc>
    <nc r="E18">
      <v>0</v>
    </nc>
  </rcc>
  <rcc rId="3777" sId="4" numFmtId="34">
    <oc r="G18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3'!F17-'\\172.23.13.3\shares\Почта\Отдел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3'!I17</f>
    </oc>
    <nc r="G18">
      <v>0</v>
    </nc>
  </rcc>
  <rcc rId="3778" sId="4" numFmtId="34">
    <oc r="I18">
      <f>I20+I19</f>
    </oc>
    <nc r="I18">
      <v>0</v>
    </nc>
  </rcc>
  <rcc rId="3779" sId="4" numFmtId="34">
    <oc r="J18">
      <f>E18-G18-H18-I18</f>
    </oc>
    <nc r="J18">
      <v>0</v>
    </nc>
  </rcc>
  <rcc rId="3780" sId="4" numFmtId="34">
    <nc r="C19">
      <v>0</v>
    </nc>
  </rcc>
  <rcc rId="3781" sId="4" numFmtId="34">
    <oc r="E19">
      <f>C19-D19</f>
    </oc>
    <nc r="E19">
      <v>0</v>
    </nc>
  </rcc>
  <rcc rId="3782" sId="4" numFmtId="34">
    <oc r="G19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3'!F18-'\\172.23.13.3\shares\Почта\Отдел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3'!I18</f>
    </oc>
    <nc r="G19">
      <v>0</v>
    </nc>
  </rcc>
  <rcc rId="3783" sId="4" numFmtId="34">
    <oc r="I19">
      <f>I21+I20</f>
    </oc>
    <nc r="I19">
      <v>0</v>
    </nc>
  </rcc>
  <rcc rId="3784" sId="4" numFmtId="34">
    <oc r="J19">
      <f>E19-G19-H19-I19</f>
    </oc>
    <nc r="J19">
      <v>0</v>
    </nc>
  </rcc>
  <rcc rId="3785" sId="4" numFmtId="34">
    <oc r="C20">
      <v>15000000</v>
    </oc>
    <nc r="C20">
      <v>12000000</v>
    </nc>
  </rcc>
  <rcc rId="3786" sId="4" numFmtId="34">
    <oc r="E20">
      <f>C20-D20</f>
    </oc>
    <nc r="E20">
      <v>2900000</v>
    </nc>
  </rcc>
  <rcc rId="3787" sId="4" numFmtId="14">
    <oc r="F20" t="inlineStr">
      <is>
        <t>-</t>
      </is>
    </oc>
    <nc r="F20">
      <v>0.7583333333333333</v>
    </nc>
  </rcc>
  <rcc rId="3788" sId="4" numFmtId="34">
    <oc r="G20">
      <f>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3'!F19-'\\172.23.13.3\shares\Почта\Отдел планирования и финансирования расходов бюджета\РЕЗЕРВНЫЙ ФОНД\2024\Отчеты по резервному фонду\Отчёты для Администрации 2024 ежемес до 20 го\[РЕЗЕРВНЫЙ ФОНД 2024 на 01.04.2024.xls]Приложение 3'!I19</f>
    </oc>
    <nc r="G20">
      <v>0</v>
    </nc>
  </rcc>
  <rcc rId="3789" sId="4" numFmtId="34">
    <oc r="I20">
      <f>I22+I21</f>
    </oc>
    <nc r="I20">
      <v>0</v>
    </nc>
  </rcc>
  <rcc rId="3790" sId="4" numFmtId="34">
    <oc r="J20">
      <f>E20-G20-H20-I20</f>
    </oc>
    <nc r="J20">
      <v>2900000</v>
    </nc>
  </rcc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расходы!$A$1:$P$535</formula>
    <oldFormula>расходы!$A$1:$P$535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расходы!$A$6:$X$527</formula>
    <oldFormula>расходы!$A$6:$X$527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0" sId="3">
    <oc r="D15">
      <f>D16</f>
    </oc>
    <nc r="D15">
      <f>D16</f>
    </nc>
  </rcc>
  <rcc rId="3801" sId="3" odxf="1" s="1" dxf="1">
    <oc r="D14">
      <f>'\\is_finu\shares\Почта\БЮДЖЕТ - 2024 - корректировки\1. Февраль\[Приложение № 1 - источники 2024.xls]Приложение 1'!$C$21</f>
    </oc>
    <nc r="D14">
      <f>D18+D19</f>
    </nc>
    <ndxf/>
  </rcc>
  <rcc rId="3802" sId="3">
    <oc r="D18">
      <f>-доходы!D14-D11+D13</f>
    </oc>
    <nc r="D18">
      <f>-доходы!D14-D11+D13</f>
    </nc>
  </rcc>
  <rcc rId="3803" sId="3" numFmtId="34">
    <oc r="D11">
      <f>'\\is_finu\shares\Почта\БЮДЖЕТ - 2024 - корректировки\1. Февраль\[Приложение № 1 - источники 2024.xls]Приложение 1'!$C$18</f>
    </oc>
    <nc r="D11">
      <v>1981040.5</v>
    </nc>
  </rcc>
  <rcc rId="3804" sId="3">
    <oc r="K4">
      <v>11065684147.59</v>
    </oc>
    <nc r="K4">
      <f>11298729247.59/1000</f>
    </nc>
  </rcc>
  <rcc rId="3805" sId="3" numFmtId="4">
    <oc r="K5">
      <v>11130010301.690001</v>
    </oc>
    <nc r="K5">
      <v>11130010.300000001</v>
    </nc>
  </rcc>
  <rcc rId="3806" sId="3">
    <oc r="M5">
      <f>M4/N4</f>
    </oc>
    <nc r="M5"/>
  </rcc>
  <rrc rId="3807" sId="3" eol="1" ref="A23:XFD23" action="insertRow"/>
  <rfmt sheetId="3" sqref="D23" start="0" length="0">
    <dxf>
      <numFmt numFmtId="170" formatCode="_-* #,##0.0\ _₽_-;\-* #,##0.0\ _₽_-;_-* &quot;-&quot;?\ _₽_-;_-@_-"/>
    </dxf>
  </rfmt>
  <rcc rId="3808" sId="3">
    <nc r="D23">
      <f>D19+D11+D16+расходы!G527</f>
    </nc>
  </rcc>
  <rfmt sheetId="3" sqref="F23" start="0" length="0">
    <dxf>
      <numFmt numFmtId="35" formatCode="_-* #,##0.00\ _₽_-;\-* #,##0.00\ _₽_-;_-* &quot;-&quot;??\ _₽_-;_-@_-"/>
    </dxf>
  </rfmt>
  <rcc rId="3809" sId="3">
    <nc r="F23">
      <f>источники!F14+расходы!I527</f>
    </nc>
  </rcc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расходы!$A$1:$P$535</formula>
    <oldFormula>расходы!$A$1:$P$535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расходы!$A$6:$X$527</formula>
    <oldFormula>расходы!$A$6:$X$527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9" sId="3" numFmtId="4">
    <oc r="K3">
      <v>2024</v>
    </oc>
    <nc r="K3"/>
  </rcc>
  <rcc rId="3820" sId="3" odxf="1" dxf="1">
    <nc r="E23">
      <f>E19+E11+E16+расходы!H527</f>
    </nc>
    <odxf>
      <numFmt numFmtId="0" formatCode="General"/>
    </odxf>
    <ndxf>
      <numFmt numFmtId="170" formatCode="_-* #,##0.0\ _₽_-;\-* #,##0.0\ _₽_-;_-* &quot;-&quot;?\ _₽_-;_-@_-"/>
    </ndxf>
  </rcc>
  <rcc rId="3821" sId="3" odxf="1" dxf="1">
    <oc r="F23">
      <f>источники!F14+расходы!I527</f>
    </oc>
    <nc r="F23">
      <f>F19+F11+F16+расходы!I527</f>
    </nc>
    <odxf>
      <numFmt numFmtId="35" formatCode="_-* #,##0.00\ _₽_-;\-* #,##0.00\ _₽_-;_-* &quot;-&quot;??\ _₽_-;_-@_-"/>
    </odxf>
    <ndxf>
      <numFmt numFmtId="170" formatCode="_-* #,##0.0\ _₽_-;\-* #,##0.0\ _₽_-;_-* &quot;-&quot;?\ _₽_-;_-@_-"/>
    </ndxf>
  </rcc>
  <rcc rId="3822" sId="3" odxf="1" dxf="1">
    <nc r="G23">
      <f>G19+G11+G16+расходы!J527</f>
    </nc>
    <odxf>
      <numFmt numFmtId="0" formatCode="General"/>
    </odxf>
    <ndxf>
      <numFmt numFmtId="170" formatCode="_-* #,##0.0\ _₽_-;\-* #,##0.0\ _₽_-;_-* &quot;-&quot;?\ _₽_-;_-@_-"/>
    </ndxf>
  </rcc>
  <rcc rId="3823" sId="3" numFmtId="4">
    <nc r="M7">
      <v>2024</v>
    </nc>
  </rcc>
  <rcc rId="3824" sId="3">
    <nc r="N7" t="inlineStr">
      <is>
        <t>Из решения</t>
      </is>
    </nc>
  </rcc>
  <rcc rId="3825" sId="3">
    <nc r="L8" t="inlineStr">
      <is>
        <t>Сверка</t>
      </is>
    </nc>
  </rcc>
  <rcc rId="3826" sId="3">
    <nc r="N8">
      <v>11130010.300000001</v>
    </nc>
  </rcc>
  <rcc rId="3827" sId="3">
    <nc r="L9" t="inlineStr">
      <is>
        <t>АЦК</t>
      </is>
    </nc>
  </rcc>
  <rfmt sheetId="3" sqref="M7">
    <dxf>
      <numFmt numFmtId="3" formatCode="#,##0"/>
    </dxf>
  </rfmt>
  <rfmt sheetId="3" sqref="M7:N7">
    <dxf>
      <alignment horizontal="center" readingOrder="0"/>
    </dxf>
  </rfmt>
  <rcc rId="3828" sId="3">
    <nc r="M8">
      <v>11298729.24759</v>
    </nc>
  </rcc>
  <rcc rId="3829" sId="3">
    <nc r="M9">
      <v>11298729.24759</v>
    </nc>
  </rcc>
  <rfmt sheetId="3" sqref="M8:O12">
    <dxf>
      <numFmt numFmtId="4" formatCode="#,##0.00"/>
    </dxf>
  </rfmt>
  <rfmt sheetId="3" sqref="M7:N7">
    <dxf>
      <alignment vertical="center" readingOrder="0"/>
    </dxf>
  </rfmt>
  <rfmt sheetId="3" sqref="L7:L10" start="0" length="0">
    <dxf>
      <border>
        <left style="thin">
          <color indexed="64"/>
        </left>
      </border>
    </dxf>
  </rfmt>
  <rfmt sheetId="3" sqref="L7:N7" start="0" length="0">
    <dxf>
      <border>
        <top style="thin">
          <color indexed="64"/>
        </top>
      </border>
    </dxf>
  </rfmt>
  <rfmt sheetId="3" sqref="N7:N10" start="0" length="0">
    <dxf>
      <border>
        <right style="thin">
          <color indexed="64"/>
        </right>
      </border>
    </dxf>
  </rfmt>
  <rfmt sheetId="3" sqref="L10:N10" start="0" length="0">
    <dxf>
      <border>
        <bottom style="thin">
          <color indexed="64"/>
        </bottom>
      </border>
    </dxf>
  </rfmt>
  <rfmt sheetId="3" sqref="L7:N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A8:XFD527">
    <dxf>
      <fill>
        <patternFill patternType="none">
          <bgColor auto="1"/>
        </patternFill>
      </fill>
    </dxf>
  </rfmt>
  <rcc rId="3830" sId="2" numFmtId="4">
    <oc r="R4">
      <v>79018.8</v>
    </oc>
    <nc r="R4"/>
  </rcc>
  <rcc rId="3831" sId="2" numFmtId="4">
    <oc r="S4">
      <v>77987.7</v>
    </oc>
    <nc r="S4"/>
  </rcc>
  <rcc rId="3832" sId="2">
    <oc r="S5">
      <f>R4-S4</f>
    </oc>
    <nc r="S5"/>
  </rcc>
  <rfmt sheetId="2" sqref="E30:F30" start="0" length="2147483647">
    <dxf>
      <font>
        <b/>
      </font>
    </dxf>
  </rfmt>
  <rfmt sheetId="2" sqref="E30:F30" start="0" length="2147483647">
    <dxf>
      <font>
        <b val="0"/>
      </font>
    </dxf>
  </rfmt>
  <rfmt sheetId="2" sqref="M30" start="0" length="2147483647">
    <dxf>
      <font>
        <b val="0"/>
      </font>
    </dxf>
  </rfmt>
  <rfmt sheetId="2" sqref="A28:N30">
    <dxf>
      <fill>
        <patternFill patternType="solid">
          <bgColor theme="5" tint="0.59999389629810485"/>
        </patternFill>
      </fill>
    </dxf>
  </rfmt>
  <rfmt sheetId="2" sqref="N28" start="0" length="0">
    <dxf>
      <fill>
        <patternFill patternType="none">
          <bgColor indexed="65"/>
        </patternFill>
      </fill>
    </dxf>
  </rfmt>
  <rfmt sheetId="2" sqref="N29" start="0" length="0">
    <dxf>
      <fill>
        <patternFill patternType="none">
          <bgColor indexed="65"/>
        </patternFill>
      </fill>
    </dxf>
  </rfmt>
  <rfmt sheetId="2" sqref="N30" start="0" length="0">
    <dxf>
      <fill>
        <patternFill patternType="none">
          <bgColor indexed="65"/>
        </patternFill>
      </fill>
    </dxf>
  </rfmt>
  <rcc rId="3833" sId="2">
    <nc r="A29" t="inlineStr">
      <is>
        <t>Исполнение судебных актов</t>
      </is>
    </nc>
  </rcc>
  <rcc rId="3834" sId="2">
    <nc r="A30" t="inlineStr">
      <is>
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</is>
    </nc>
  </rcc>
  <rcc rId="3835" sId="2">
    <nc r="A28" t="inlineStr">
      <is>
        <t>Иные бюджетные ассигнования</t>
      </is>
    </nc>
  </rcc>
  <rfmt sheetId="2" sqref="A30" start="0" length="2147483647">
    <dxf>
      <font>
        <b val="0"/>
      </font>
    </dxf>
  </rfmt>
  <rfmt sheetId="2" sqref="A28:N30">
    <dxf>
      <fill>
        <patternFill>
          <bgColor theme="5" tint="0.59999389629810485"/>
        </patternFill>
      </fill>
    </dxf>
  </rfmt>
  <rfmt sheetId="2" sqref="A28:N30">
    <dxf>
      <fill>
        <patternFill>
          <bgColor theme="0"/>
        </patternFill>
      </fill>
    </dxf>
  </rfmt>
  <rcc rId="3836" sId="2">
    <oc r="L6">
      <f>H6-I6</f>
    </oc>
    <nc r="L6"/>
  </rcc>
  <rcc rId="3837" sId="2">
    <oc r="M6">
      <f>IF(G6=0,"-",I6/G6)</f>
    </oc>
    <nc r="M6"/>
  </rcc>
  <rcc rId="3838" sId="2">
    <oc r="N6">
      <f>IF(H6=0,"-",J6/H6)</f>
    </oc>
    <nc r="N6"/>
  </rcc>
  <rcc rId="3839" sId="2">
    <oc r="G2">
      <f>SUBTOTAL(9,G9:G526)</f>
    </oc>
    <nc r="G2">
      <f>SUBTOTAL(9,G7:G526)</f>
    </nc>
  </rcc>
  <rcc rId="3840" sId="2">
    <nc r="O7">
      <f>G7-I7-K7</f>
    </nc>
  </rcc>
  <rcc rId="3841" sId="2">
    <nc r="O8">
      <f>G8-I8-K8</f>
    </nc>
  </rcc>
  <rcc rId="3842" sId="2">
    <nc r="O9">
      <f>G9-I9-K9</f>
    </nc>
  </rcc>
  <rcc rId="3843" sId="2">
    <nc r="O10">
      <f>G10-I10-K10</f>
    </nc>
  </rcc>
  <rcc rId="3844" sId="2">
    <nc r="O11">
      <f>G11-I11-K11</f>
    </nc>
  </rcc>
  <rcc rId="3845" sId="2">
    <nc r="O12">
      <f>G12-I12-K12</f>
    </nc>
  </rcc>
  <rcc rId="3846" sId="2">
    <nc r="O13">
      <f>G13-I13-K13</f>
    </nc>
  </rcc>
  <rcc rId="3847" sId="2">
    <nc r="O14">
      <f>G14-I14-K14</f>
    </nc>
  </rcc>
  <rcc rId="3848" sId="2">
    <nc r="O15">
      <f>G15-I15-K15</f>
    </nc>
  </rcc>
  <rcc rId="3849" sId="2">
    <nc r="O16">
      <f>G16-I16-K16</f>
    </nc>
  </rcc>
  <rcc rId="3850" sId="2">
    <nc r="O17">
      <f>G17-I17-K17</f>
    </nc>
  </rcc>
  <rcc rId="3851" sId="2">
    <nc r="O18">
      <f>G18-I18-K18</f>
    </nc>
  </rcc>
  <rcc rId="3852" sId="2">
    <nc r="O19">
      <f>G19-I19-K19</f>
    </nc>
  </rcc>
  <rcc rId="3853" sId="2">
    <nc r="O20">
      <f>G20-I20-K20</f>
    </nc>
  </rcc>
  <rcc rId="3854" sId="2">
    <nc r="O21">
      <f>G21-I21-K21</f>
    </nc>
  </rcc>
  <rcc rId="3855" sId="2">
    <nc r="O22">
      <f>G22-I22-K22</f>
    </nc>
  </rcc>
  <rcc rId="3856" sId="2">
    <nc r="O23">
      <f>G23-I23-K23</f>
    </nc>
  </rcc>
  <rcc rId="3857" sId="2">
    <nc r="O24">
      <f>G24-I24-K24</f>
    </nc>
  </rcc>
  <rcc rId="3858" sId="2">
    <nc r="O25">
      <f>G25-I25-K25</f>
    </nc>
  </rcc>
  <rcc rId="3859" sId="2">
    <nc r="O26">
      <f>G26-I26-K26</f>
    </nc>
  </rcc>
  <rcc rId="3860" sId="2">
    <nc r="O27">
      <f>G27-I27-K27</f>
    </nc>
  </rcc>
  <rcc rId="3861" sId="2">
    <nc r="O28">
      <f>G28-I28-K28</f>
    </nc>
  </rcc>
  <rcc rId="3862" sId="2">
    <nc r="O29">
      <f>G29-I29-K29</f>
    </nc>
  </rcc>
  <rcc rId="3863" sId="2">
    <nc r="O30">
      <f>G30-I30-K30</f>
    </nc>
  </rcc>
  <rcc rId="3864" sId="2">
    <nc r="O31">
      <f>G31-I31-K31</f>
    </nc>
  </rcc>
  <rcc rId="3865" sId="2">
    <nc r="O32">
      <f>G32-I32-K32</f>
    </nc>
  </rcc>
  <rcc rId="3866" sId="2">
    <nc r="O33">
      <f>G33-I33-K33</f>
    </nc>
  </rcc>
  <rcc rId="3867" sId="2">
    <nc r="O34">
      <f>G34-I34-K34</f>
    </nc>
  </rcc>
  <rcc rId="3868" sId="2">
    <nc r="O35">
      <f>G35-I35-K35</f>
    </nc>
  </rcc>
  <rcc rId="3869" sId="2">
    <nc r="O36">
      <f>G36-I36-K36</f>
    </nc>
  </rcc>
  <rcc rId="3870" sId="2">
    <nc r="O37">
      <f>G37-I37-K37</f>
    </nc>
  </rcc>
  <rcc rId="3871" sId="2">
    <nc r="O38">
      <f>G38-I38-K38</f>
    </nc>
  </rcc>
  <rcc rId="3872" sId="2">
    <nc r="O39">
      <f>G39-I39-K39</f>
    </nc>
  </rcc>
  <rcc rId="3873" sId="2">
    <nc r="O40">
      <f>G40-I40-K40</f>
    </nc>
  </rcc>
  <rcc rId="3874" sId="2">
    <nc r="O41">
      <f>G41-I41-K41</f>
    </nc>
  </rcc>
  <rcc rId="3875" sId="2">
    <nc r="O42">
      <f>G42-I42-K42</f>
    </nc>
  </rcc>
  <rcc rId="3876" sId="2">
    <nc r="O43">
      <f>G43-I43-K43</f>
    </nc>
  </rcc>
  <rcc rId="3877" sId="2">
    <nc r="O44">
      <f>G44-I44-K44</f>
    </nc>
  </rcc>
  <rcc rId="3878" sId="2">
    <nc r="O45">
      <f>G45-I45-K45</f>
    </nc>
  </rcc>
  <rcc rId="3879" sId="2">
    <nc r="O46">
      <f>G46-I46-K46</f>
    </nc>
  </rcc>
  <rcc rId="3880" sId="2">
    <nc r="O47">
      <f>G47-I47-K47</f>
    </nc>
  </rcc>
  <rcc rId="3881" sId="2">
    <nc r="O48">
      <f>G48-I48-K48</f>
    </nc>
  </rcc>
  <rcc rId="3882" sId="2">
    <oc r="O49">
      <f>H7+H150</f>
    </oc>
    <nc r="O49">
      <f>G49-I49-K49</f>
    </nc>
  </rcc>
  <rcc rId="3883" sId="2">
    <nc r="O50">
      <f>G50-I50-K50</f>
    </nc>
  </rcc>
  <rcc rId="3884" sId="2">
    <nc r="O51">
      <f>G51-I51-K51</f>
    </nc>
  </rcc>
  <rcc rId="3885" sId="2">
    <nc r="O52">
      <f>G52-I52-K52</f>
    </nc>
  </rcc>
  <rcc rId="3886" sId="2">
    <nc r="O53">
      <f>G53-I53-K53</f>
    </nc>
  </rcc>
  <rcc rId="3887" sId="2">
    <nc r="O54">
      <f>G54-I54-K54</f>
    </nc>
  </rcc>
  <rcc rId="3888" sId="2">
    <nc r="O55">
      <f>G55-I55-K55</f>
    </nc>
  </rcc>
  <rcc rId="3889" sId="2">
    <nc r="O56">
      <f>G56-I56-K56</f>
    </nc>
  </rcc>
  <rcc rId="3890" sId="2">
    <nc r="O57">
      <f>G57-I57-K57</f>
    </nc>
  </rcc>
  <rcc rId="3891" sId="2">
    <nc r="O58">
      <f>G58-I58-K58</f>
    </nc>
  </rcc>
  <rcc rId="3892" sId="2">
    <nc r="O59">
      <f>G59-I59-K59</f>
    </nc>
  </rcc>
  <rcc rId="3893" sId="2">
    <nc r="O60">
      <f>G60-I60-K60</f>
    </nc>
  </rcc>
  <rcc rId="3894" sId="2">
    <nc r="O61">
      <f>G61-I61-K61</f>
    </nc>
  </rcc>
  <rcc rId="3895" sId="2">
    <nc r="O62">
      <f>G62-I62-K62</f>
    </nc>
  </rcc>
  <rcc rId="3896" sId="2">
    <nc r="O63">
      <f>G63-I63-K63</f>
    </nc>
  </rcc>
  <rcc rId="3897" sId="2">
    <nc r="O64">
      <f>G64-I64-K64</f>
    </nc>
  </rcc>
  <rcc rId="3898" sId="2">
    <nc r="O65">
      <f>G65-I65-K65</f>
    </nc>
  </rcc>
  <rcc rId="3899" sId="2">
    <nc r="O66">
      <f>G66-I66-K66</f>
    </nc>
  </rcc>
  <rcc rId="3900" sId="2">
    <nc r="O67">
      <f>G67-I67-K67</f>
    </nc>
  </rcc>
  <rcc rId="3901" sId="2">
    <nc r="O68">
      <f>G68-I68-K68</f>
    </nc>
  </rcc>
  <rcc rId="3902" sId="2">
    <nc r="O69">
      <f>G69-I69-K69</f>
    </nc>
  </rcc>
  <rcc rId="3903" sId="2">
    <nc r="O70">
      <f>G70-I70-K70</f>
    </nc>
  </rcc>
  <rcc rId="3904" sId="2">
    <nc r="O71">
      <f>G71-I71-K71</f>
    </nc>
  </rcc>
  <rcc rId="3905" sId="2">
    <nc r="O72">
      <f>G72-I72-K72</f>
    </nc>
  </rcc>
  <rcc rId="3906" sId="2">
    <nc r="O73">
      <f>G73-I73-K73</f>
    </nc>
  </rcc>
  <rcc rId="3907" sId="2">
    <nc r="O74">
      <f>G74-I74-K74</f>
    </nc>
  </rcc>
  <rcc rId="3908" sId="2">
    <nc r="O75">
      <f>G75-I75-K75</f>
    </nc>
  </rcc>
  <rcc rId="3909" sId="2">
    <nc r="O76">
      <f>G76-I76-K76</f>
    </nc>
  </rcc>
  <rcc rId="3910" sId="2">
    <nc r="O77">
      <f>G77-I77-K77</f>
    </nc>
  </rcc>
  <rcc rId="3911" sId="2">
    <nc r="O78">
      <f>G78-I78-K78</f>
    </nc>
  </rcc>
  <rcc rId="3912" sId="2">
    <nc r="O79">
      <f>G79-I79-K79</f>
    </nc>
  </rcc>
  <rcc rId="3913" sId="2">
    <nc r="O80">
      <f>G80-I80-K80</f>
    </nc>
  </rcc>
  <rcc rId="3914" sId="2">
    <nc r="O81">
      <f>G81-I81-K81</f>
    </nc>
  </rcc>
  <rcc rId="3915" sId="2">
    <nc r="O82">
      <f>G82-I82-K82</f>
    </nc>
  </rcc>
  <rcc rId="3916" sId="2">
    <nc r="O83">
      <f>G83-I83-K83</f>
    </nc>
  </rcc>
  <rcc rId="3917" sId="2">
    <nc r="O84">
      <f>G84-I84-K84</f>
    </nc>
  </rcc>
  <rcc rId="3918" sId="2">
    <nc r="O85">
      <f>G85-I85-K85</f>
    </nc>
  </rcc>
  <rcc rId="3919" sId="2">
    <nc r="O86">
      <f>G86-I86-K86</f>
    </nc>
  </rcc>
  <rcc rId="3920" sId="2">
    <nc r="O87">
      <f>G87-I87-K87</f>
    </nc>
  </rcc>
  <rcc rId="3921" sId="2">
    <nc r="O88">
      <f>G88-I88-K88</f>
    </nc>
  </rcc>
  <rcc rId="3922" sId="2">
    <nc r="O89">
      <f>G89-I89-K89</f>
    </nc>
  </rcc>
  <rcc rId="3923" sId="2">
    <nc r="O90">
      <f>G90-I90-K90</f>
    </nc>
  </rcc>
  <rcc rId="3924" sId="2">
    <nc r="O91">
      <f>G91-I91-K91</f>
    </nc>
  </rcc>
  <rcc rId="3925" sId="2">
    <nc r="O92">
      <f>G92-I92-K92</f>
    </nc>
  </rcc>
  <rcc rId="3926" sId="2">
    <nc r="O93">
      <f>G93-I93-K93</f>
    </nc>
  </rcc>
  <rcc rId="3927" sId="2">
    <nc r="O94">
      <f>G94-I94-K94</f>
    </nc>
  </rcc>
  <rcc rId="3928" sId="2">
    <nc r="O95">
      <f>G95-I95-K95</f>
    </nc>
  </rcc>
  <rcc rId="3929" sId="2">
    <nc r="O96">
      <f>G96-I96-K96</f>
    </nc>
  </rcc>
  <rcc rId="3930" sId="2">
    <nc r="O97">
      <f>G97-I97-K97</f>
    </nc>
  </rcc>
  <rcc rId="3931" sId="2">
    <nc r="O98">
      <f>G98-I98-K98</f>
    </nc>
  </rcc>
  <rcc rId="3932" sId="2">
    <nc r="O99">
      <f>G99-I99-K99</f>
    </nc>
  </rcc>
  <rcc rId="3933" sId="2">
    <nc r="O100">
      <f>G100-I100-K100</f>
    </nc>
  </rcc>
  <rcc rId="3934" sId="2">
    <nc r="O101">
      <f>G101-I101-K101</f>
    </nc>
  </rcc>
  <rcc rId="3935" sId="2">
    <nc r="O102">
      <f>G102-I102-K102</f>
    </nc>
  </rcc>
  <rcc rId="3936" sId="2">
    <nc r="O103">
      <f>G103-I103-K103</f>
    </nc>
  </rcc>
  <rcc rId="3937" sId="2">
    <nc r="O104">
      <f>G104-I104-K104</f>
    </nc>
  </rcc>
  <rcc rId="3938" sId="2">
    <nc r="O105">
      <f>G105-I105-K105</f>
    </nc>
  </rcc>
  <rcc rId="3939" sId="2">
    <nc r="O106">
      <f>G106-I106-K106</f>
    </nc>
  </rcc>
  <rcc rId="3940" sId="2">
    <nc r="O107">
      <f>G107-I107-K107</f>
    </nc>
  </rcc>
  <rcc rId="3941" sId="2">
    <nc r="O108">
      <f>G108-I108-K108</f>
    </nc>
  </rcc>
  <rcc rId="3942" sId="2">
    <nc r="O109">
      <f>G109-I109-K109</f>
    </nc>
  </rcc>
  <rcc rId="3943" sId="2">
    <nc r="O110">
      <f>G110-I110-K110</f>
    </nc>
  </rcc>
  <rcc rId="3944" sId="2">
    <nc r="O111">
      <f>G111-I111-K111</f>
    </nc>
  </rcc>
  <rcc rId="3945" sId="2">
    <nc r="O112">
      <f>G112-I112-K112</f>
    </nc>
  </rcc>
  <rcc rId="3946" sId="2">
    <nc r="O113">
      <f>G113-I113-K113</f>
    </nc>
  </rcc>
  <rcc rId="3947" sId="2">
    <nc r="O114">
      <f>G114-I114-K114</f>
    </nc>
  </rcc>
  <rcc rId="3948" sId="2">
    <nc r="O115">
      <f>G115-I115-K115</f>
    </nc>
  </rcc>
  <rcc rId="3949" sId="2">
    <nc r="O116">
      <f>G116-I116-K116</f>
    </nc>
  </rcc>
  <rcc rId="3950" sId="2">
    <nc r="O117">
      <f>G117-I117-K117</f>
    </nc>
  </rcc>
  <rcc rId="3951" sId="2">
    <nc r="O118">
      <f>G118-I118-K118</f>
    </nc>
  </rcc>
  <rcc rId="3952" sId="2">
    <nc r="O119">
      <f>G119-I119-K119</f>
    </nc>
  </rcc>
  <rcc rId="3953" sId="2">
    <nc r="O120">
      <f>G120-I120-K120</f>
    </nc>
  </rcc>
  <rcc rId="3954" sId="2">
    <nc r="O121">
      <f>G121-I121-K121</f>
    </nc>
  </rcc>
  <rcc rId="3955" sId="2">
    <nc r="O122">
      <f>G122-I122-K122</f>
    </nc>
  </rcc>
  <rcc rId="3956" sId="2">
    <nc r="O123">
      <f>G123-I123-K123</f>
    </nc>
  </rcc>
  <rcc rId="3957" sId="2">
    <nc r="O124">
      <f>G124-I124-K124</f>
    </nc>
  </rcc>
  <rcc rId="3958" sId="2">
    <nc r="O125">
      <f>G125-I125-K125</f>
    </nc>
  </rcc>
  <rcc rId="3959" sId="2">
    <nc r="O126">
      <f>G126-I126-K126</f>
    </nc>
  </rcc>
  <rcc rId="3960" sId="2">
    <nc r="O127">
      <f>G127-I127-K127</f>
    </nc>
  </rcc>
  <rcc rId="3961" sId="2">
    <nc r="O128">
      <f>G128-I128-K128</f>
    </nc>
  </rcc>
  <rcc rId="3962" sId="2">
    <nc r="O129">
      <f>G129-I129-K129</f>
    </nc>
  </rcc>
  <rcc rId="3963" sId="2">
    <nc r="O130">
      <f>G130-I130-K130</f>
    </nc>
  </rcc>
  <rcc rId="3964" sId="2">
    <nc r="O131">
      <f>G131-I131-K131</f>
    </nc>
  </rcc>
  <rcc rId="3965" sId="2">
    <nc r="O132">
      <f>G132-I132-K132</f>
    </nc>
  </rcc>
  <rcc rId="3966" sId="2">
    <nc r="O133">
      <f>G133-I133-K133</f>
    </nc>
  </rcc>
  <rcc rId="3967" sId="2">
    <nc r="O134">
      <f>G134-I134-K134</f>
    </nc>
  </rcc>
  <rcc rId="3968" sId="2">
    <nc r="O135">
      <f>G135-I135-K135</f>
    </nc>
  </rcc>
  <rcc rId="3969" sId="2">
    <nc r="O136">
      <f>G136-I136-K136</f>
    </nc>
  </rcc>
  <rcc rId="3970" sId="2">
    <nc r="O137">
      <f>G137-I137-K137</f>
    </nc>
  </rcc>
  <rcc rId="3971" sId="2">
    <nc r="O138">
      <f>G138-I138-K138</f>
    </nc>
  </rcc>
  <rcc rId="3972" sId="2">
    <nc r="O139">
      <f>G139-I139-K139</f>
    </nc>
  </rcc>
  <rcc rId="3973" sId="2">
    <nc r="O140">
      <f>G140-I140-K140</f>
    </nc>
  </rcc>
  <rcc rId="3974" sId="2">
    <nc r="O141">
      <f>G141-I141-K141</f>
    </nc>
  </rcc>
  <rcc rId="3975" sId="2">
    <nc r="O142">
      <f>G142-I142-K142</f>
    </nc>
  </rcc>
  <rcc rId="3976" sId="2">
    <nc r="O143">
      <f>G143-I143-K143</f>
    </nc>
  </rcc>
  <rcc rId="3977" sId="2">
    <nc r="O144">
      <f>G144-I144-K144</f>
    </nc>
  </rcc>
  <rcc rId="3978" sId="2">
    <nc r="O145">
      <f>G145-I145-K145</f>
    </nc>
  </rcc>
  <rcc rId="3979" sId="2">
    <nc r="O146">
      <f>G146-I146-K146</f>
    </nc>
  </rcc>
  <rcc rId="3980" sId="2">
    <nc r="O147">
      <f>G147-I147-K147</f>
    </nc>
  </rcc>
  <rcc rId="3981" sId="2">
    <nc r="O148">
      <f>G148-I148-K148</f>
    </nc>
  </rcc>
  <rcc rId="3982" sId="2">
    <nc r="O149">
      <f>G149-I149-K149</f>
    </nc>
  </rcc>
  <rcc rId="3983" sId="2">
    <nc r="O150">
      <f>G150-I150-K150</f>
    </nc>
  </rcc>
  <rcc rId="3984" sId="2">
    <nc r="O151">
      <f>G151-I151-K151</f>
    </nc>
  </rcc>
  <rcc rId="3985" sId="2">
    <nc r="O152">
      <f>G152-I152-K152</f>
    </nc>
  </rcc>
  <rcc rId="3986" sId="2">
    <nc r="O153">
      <f>G153-I153-K153</f>
    </nc>
  </rcc>
  <rcc rId="3987" sId="2">
    <nc r="O154">
      <f>G154-I154-K154</f>
    </nc>
  </rcc>
  <rcc rId="3988" sId="2">
    <nc r="O155">
      <f>G155-I155-K155</f>
    </nc>
  </rcc>
  <rcc rId="3989" sId="2">
    <nc r="O156">
      <f>G156-I156-K156</f>
    </nc>
  </rcc>
  <rcc rId="3990" sId="2">
    <nc r="O157">
      <f>G157-I157-K157</f>
    </nc>
  </rcc>
  <rcc rId="3991" sId="2">
    <nc r="O158">
      <f>G158-I158-K158</f>
    </nc>
  </rcc>
  <rcc rId="3992" sId="2">
    <nc r="O159">
      <f>G159-I159-K159</f>
    </nc>
  </rcc>
  <rcc rId="3993" sId="2">
    <nc r="O160">
      <f>G160-I160-K160</f>
    </nc>
  </rcc>
  <rcc rId="3994" sId="2">
    <nc r="O161">
      <f>G161-I161-K161</f>
    </nc>
  </rcc>
  <rcc rId="3995" sId="2">
    <nc r="O162">
      <f>G162-I162-K162</f>
    </nc>
  </rcc>
  <rcc rId="3996" sId="2">
    <nc r="O163">
      <f>G163-I163-K163</f>
    </nc>
  </rcc>
  <rcc rId="3997" sId="2">
    <nc r="O164">
      <f>G164-I164-K164</f>
    </nc>
  </rcc>
  <rcc rId="3998" sId="2">
    <nc r="O165">
      <f>G165-I165-K165</f>
    </nc>
  </rcc>
  <rcc rId="3999" sId="2">
    <nc r="O166">
      <f>G166-I166-K166</f>
    </nc>
  </rcc>
  <rcc rId="4000" sId="2">
    <nc r="O167">
      <f>G167-I167-K167</f>
    </nc>
  </rcc>
  <rcc rId="4001" sId="2">
    <nc r="O168">
      <f>G168-I168-K168</f>
    </nc>
  </rcc>
  <rcc rId="4002" sId="2">
    <nc r="O169">
      <f>G169-I169-K169</f>
    </nc>
  </rcc>
  <rcc rId="4003" sId="2">
    <nc r="O170">
      <f>G170-I170-K170</f>
    </nc>
  </rcc>
  <rcc rId="4004" sId="2">
    <nc r="O171">
      <f>G171-I171-K171</f>
    </nc>
  </rcc>
  <rcc rId="4005" sId="2">
    <nc r="O172">
      <f>G172-I172-K172</f>
    </nc>
  </rcc>
  <rcc rId="4006" sId="2">
    <nc r="O173">
      <f>G173-I173-K173</f>
    </nc>
  </rcc>
  <rcc rId="4007" sId="2">
    <nc r="O174">
      <f>G174-I174-K174</f>
    </nc>
  </rcc>
  <rcc rId="4008" sId="2">
    <nc r="O175">
      <f>G175-I175-K175</f>
    </nc>
  </rcc>
  <rcc rId="4009" sId="2">
    <nc r="O176">
      <f>G176-I176-K176</f>
    </nc>
  </rcc>
  <rcc rId="4010" sId="2">
    <nc r="O177">
      <f>G177-I177-K177</f>
    </nc>
  </rcc>
  <rcc rId="4011" sId="2">
    <nc r="O178">
      <f>G178-I178-K178</f>
    </nc>
  </rcc>
  <rcc rId="4012" sId="2">
    <nc r="O179">
      <f>G179-I179-K179</f>
    </nc>
  </rcc>
  <rcc rId="4013" sId="2">
    <nc r="O180">
      <f>G180-I180-K180</f>
    </nc>
  </rcc>
  <rcc rId="4014" sId="2">
    <nc r="O181">
      <f>G181-I181-K181</f>
    </nc>
  </rcc>
  <rcc rId="4015" sId="2">
    <nc r="O182">
      <f>G182-I182-K182</f>
    </nc>
  </rcc>
  <rcc rId="4016" sId="2">
    <nc r="O183">
      <f>G183-I183-K183</f>
    </nc>
  </rcc>
  <rcc rId="4017" sId="2">
    <nc r="O184">
      <f>G184-I184-K184</f>
    </nc>
  </rcc>
  <rcc rId="4018" sId="2">
    <nc r="O185">
      <f>G185-I185-K185</f>
    </nc>
  </rcc>
  <rcc rId="4019" sId="2">
    <nc r="O186">
      <f>G186-I186-K186</f>
    </nc>
  </rcc>
  <rcc rId="4020" sId="2">
    <nc r="O187">
      <f>G187-I187-K187</f>
    </nc>
  </rcc>
  <rcc rId="4021" sId="2">
    <nc r="O188">
      <f>G188-I188-K188</f>
    </nc>
  </rcc>
  <rcc rId="4022" sId="2">
    <nc r="O189">
      <f>G189-I189-K189</f>
    </nc>
  </rcc>
  <rcc rId="4023" sId="2">
    <nc r="O190">
      <f>G190-I190-K190</f>
    </nc>
  </rcc>
  <rcc rId="4024" sId="2">
    <nc r="O191">
      <f>G191-I191-K191</f>
    </nc>
  </rcc>
  <rcc rId="4025" sId="2">
    <nc r="O192">
      <f>G192-I192-K192</f>
    </nc>
  </rcc>
  <rcc rId="4026" sId="2">
    <nc r="O193">
      <f>G193-I193-K193</f>
    </nc>
  </rcc>
  <rcc rId="4027" sId="2">
    <nc r="O194">
      <f>G194-I194-K194</f>
    </nc>
  </rcc>
  <rcc rId="4028" sId="2">
    <nc r="O195">
      <f>G195-I195-K195</f>
    </nc>
  </rcc>
  <rcc rId="4029" sId="2">
    <nc r="O196">
      <f>G196-I196-K196</f>
    </nc>
  </rcc>
  <rcc rId="4030" sId="2">
    <nc r="O197">
      <f>G197-I197-K197</f>
    </nc>
  </rcc>
  <rcc rId="4031" sId="2">
    <nc r="O198">
      <f>G198-I198-K198</f>
    </nc>
  </rcc>
  <rcc rId="4032" sId="2">
    <nc r="O199">
      <f>G199-I199-K199</f>
    </nc>
  </rcc>
  <rcc rId="4033" sId="2">
    <oc r="O200">
      <f>O199-H199</f>
    </oc>
    <nc r="O200">
      <f>G200-I200-K200</f>
    </nc>
  </rcc>
  <rcc rId="4034" sId="2">
    <nc r="O201">
      <f>G201-I201-K201</f>
    </nc>
  </rcc>
  <rcc rId="4035" sId="2">
    <nc r="O202">
      <f>G202-I202-K202</f>
    </nc>
  </rcc>
  <rcc rId="4036" sId="2">
    <nc r="O203">
      <f>G203-I203-K203</f>
    </nc>
  </rcc>
  <rcc rId="4037" sId="2">
    <nc r="O204">
      <f>G204-I204-K204</f>
    </nc>
  </rcc>
  <rcc rId="4038" sId="2">
    <nc r="O205">
      <f>G205-I205-K205</f>
    </nc>
  </rcc>
  <rcc rId="4039" sId="2">
    <nc r="O206">
      <f>G206-I206-K206</f>
    </nc>
  </rcc>
  <rcc rId="4040" sId="2">
    <nc r="O207">
      <f>G207-I207-K207</f>
    </nc>
  </rcc>
  <rcc rId="4041" sId="2">
    <nc r="O208">
      <f>G208-I208-K208</f>
    </nc>
  </rcc>
  <rcc rId="4042" sId="2">
    <nc r="O209">
      <f>G209-I209-K209</f>
    </nc>
  </rcc>
  <rcc rId="4043" sId="2">
    <nc r="O210">
      <f>G210-I210-K210</f>
    </nc>
  </rcc>
  <rcc rId="4044" sId="2">
    <nc r="O211">
      <f>G211-I211-K211</f>
    </nc>
  </rcc>
  <rcc rId="4045" sId="2">
    <nc r="O212">
      <f>G212-I212-K212</f>
    </nc>
  </rcc>
  <rcc rId="4046" sId="2">
    <nc r="O213">
      <f>G213-I213-K213</f>
    </nc>
  </rcc>
  <rcc rId="4047" sId="2">
    <nc r="O214">
      <f>G214-I214-K214</f>
    </nc>
  </rcc>
  <rcc rId="4048" sId="2">
    <nc r="O215">
      <f>G215-I215-K215</f>
    </nc>
  </rcc>
  <rcc rId="4049" sId="2">
    <nc r="O216">
      <f>G216-I216-K216</f>
    </nc>
  </rcc>
  <rcc rId="4050" sId="2">
    <nc r="O217">
      <f>G217-I217-K217</f>
    </nc>
  </rcc>
  <rcc rId="4051" sId="2">
    <nc r="O218">
      <f>G218-I218-K218</f>
    </nc>
  </rcc>
  <rcc rId="4052" sId="2">
    <nc r="O219">
      <f>G219-I219-K219</f>
    </nc>
  </rcc>
  <rcc rId="4053" sId="2">
    <nc r="O220">
      <f>G220-I220-K220</f>
    </nc>
  </rcc>
  <rcc rId="4054" sId="2">
    <nc r="O221">
      <f>G221-I221-K221</f>
    </nc>
  </rcc>
  <rcc rId="4055" sId="2">
    <nc r="O222">
      <f>G222-I222-K222</f>
    </nc>
  </rcc>
  <rcc rId="4056" sId="2">
    <nc r="O223">
      <f>G223-I223-K223</f>
    </nc>
  </rcc>
  <rcc rId="4057" sId="2">
    <nc r="O224">
      <f>G224-I224-K224</f>
    </nc>
  </rcc>
  <rcc rId="4058" sId="2">
    <nc r="O225">
      <f>G225-I225-K225</f>
    </nc>
  </rcc>
  <rcc rId="4059" sId="2">
    <nc r="O226">
      <f>G226-I226-K226</f>
    </nc>
  </rcc>
  <rcc rId="4060" sId="2">
    <nc r="O227">
      <f>G227-I227-K227</f>
    </nc>
  </rcc>
  <rcc rId="4061" sId="2">
    <nc r="O228">
      <f>G228-I228-K228</f>
    </nc>
  </rcc>
  <rcc rId="4062" sId="2">
    <nc r="O229">
      <f>G229-I229-K229</f>
    </nc>
  </rcc>
  <rcc rId="4063" sId="2">
    <nc r="O230">
      <f>G230-I230-K230</f>
    </nc>
  </rcc>
  <rcc rId="4064" sId="2">
    <nc r="O231">
      <f>G231-I231-K231</f>
    </nc>
  </rcc>
  <rcc rId="4065" sId="2">
    <nc r="O232">
      <f>G232-I232-K232</f>
    </nc>
  </rcc>
  <rcc rId="4066" sId="2">
    <nc r="O233">
      <f>G233-I233-K233</f>
    </nc>
  </rcc>
  <rcc rId="4067" sId="2">
    <nc r="O234">
      <f>G234-I234-K234</f>
    </nc>
  </rcc>
  <rcc rId="4068" sId="2">
    <nc r="O235">
      <f>G235-I235-K235</f>
    </nc>
  </rcc>
  <rcc rId="4069" sId="2">
    <nc r="O236">
      <f>G236-I236-K236</f>
    </nc>
  </rcc>
  <rcc rId="4070" sId="2">
    <nc r="O237">
      <f>G237-I237-K237</f>
    </nc>
  </rcc>
  <rcc rId="4071" sId="2">
    <nc r="O238">
      <f>G238-I238-K238</f>
    </nc>
  </rcc>
  <rcc rId="4072" sId="2">
    <nc r="O239">
      <f>G239-I239-K239</f>
    </nc>
  </rcc>
  <rcc rId="4073" sId="2">
    <nc r="O240">
      <f>G240-I240-K240</f>
    </nc>
  </rcc>
  <rcc rId="4074" sId="2">
    <nc r="O241">
      <f>G241-I241-K241</f>
    </nc>
  </rcc>
  <rcc rId="4075" sId="2">
    <nc r="O242">
      <f>G242-I242-K242</f>
    </nc>
  </rcc>
  <rcc rId="4076" sId="2">
    <nc r="O243">
      <f>G243-I243-K243</f>
    </nc>
  </rcc>
  <rcc rId="4077" sId="2">
    <nc r="O244">
      <f>G244-I244-K244</f>
    </nc>
  </rcc>
  <rcc rId="4078" sId="2">
    <nc r="O245">
      <f>G245-I245-K245</f>
    </nc>
  </rcc>
  <rcc rId="4079" sId="2">
    <nc r="O246">
      <f>G246-I246-K246</f>
    </nc>
  </rcc>
  <rcc rId="4080" sId="2">
    <nc r="O247">
      <f>G247-I247-K247</f>
    </nc>
  </rcc>
  <rcc rId="4081" sId="2">
    <nc r="O248">
      <f>G248-I248-K248</f>
    </nc>
  </rcc>
  <rcc rId="4082" sId="2">
    <nc r="O249">
      <f>G249-I249-K249</f>
    </nc>
  </rcc>
  <rcc rId="4083" sId="2">
    <nc r="O250">
      <f>G250-I250-K250</f>
    </nc>
  </rcc>
  <rcc rId="4084" sId="2">
    <nc r="O251">
      <f>G251-I251-K251</f>
    </nc>
  </rcc>
  <rcc rId="4085" sId="2">
    <nc r="O252">
      <f>G252-I252-K252</f>
    </nc>
  </rcc>
  <rcc rId="4086" sId="2">
    <nc r="O253">
      <f>G253-I253-K253</f>
    </nc>
  </rcc>
  <rcc rId="4087" sId="2">
    <nc r="O254">
      <f>G254-I254-K254</f>
    </nc>
  </rcc>
  <rcc rId="4088" sId="2">
    <nc r="O255">
      <f>G255-I255-K255</f>
    </nc>
  </rcc>
  <rcc rId="4089" sId="2">
    <nc r="O256">
      <f>G256-I256-K256</f>
    </nc>
  </rcc>
  <rcc rId="4090" sId="2">
    <nc r="O257">
      <f>G257-I257-K257</f>
    </nc>
  </rcc>
  <rcc rId="4091" sId="2">
    <nc r="O258">
      <f>G258-I258-K258</f>
    </nc>
  </rcc>
  <rcc rId="4092" sId="2">
    <nc r="O259">
      <f>G259-I259-K259</f>
    </nc>
  </rcc>
  <rcc rId="4093" sId="2">
    <nc r="O260">
      <f>G260-I260-K260</f>
    </nc>
  </rcc>
  <rcc rId="4094" sId="2">
    <nc r="O261">
      <f>G261-I261-K261</f>
    </nc>
  </rcc>
  <rcc rId="4095" sId="2">
    <nc r="O262">
      <f>G262-I262-K262</f>
    </nc>
  </rcc>
  <rcc rId="4096" sId="2">
    <nc r="O263">
      <f>G263-I263-K263</f>
    </nc>
  </rcc>
  <rcc rId="4097" sId="2">
    <nc r="O264">
      <f>G264-I264-K264</f>
    </nc>
  </rcc>
  <rcc rId="4098" sId="2">
    <nc r="O265">
      <f>G265-I265-K265</f>
    </nc>
  </rcc>
  <rcc rId="4099" sId="2">
    <nc r="O266">
      <f>G266-I266-K266</f>
    </nc>
  </rcc>
  <rcc rId="4100" sId="2">
    <nc r="O267">
      <f>G267-I267-K267</f>
    </nc>
  </rcc>
  <rcc rId="4101" sId="2">
    <nc r="O268">
      <f>G268-I268-K268</f>
    </nc>
  </rcc>
  <rcc rId="4102" sId="2">
    <nc r="O269">
      <f>G269-I269-K269</f>
    </nc>
  </rcc>
  <rcc rId="4103" sId="2">
    <nc r="O270">
      <f>G270-I270-K270</f>
    </nc>
  </rcc>
  <rcc rId="4104" sId="2">
    <nc r="O271">
      <f>G271-I271-K271</f>
    </nc>
  </rcc>
  <rcc rId="4105" sId="2">
    <nc r="O272">
      <f>G272-I272-K272</f>
    </nc>
  </rcc>
  <rcc rId="4106" sId="2">
    <nc r="O273">
      <f>G273-I273-K273</f>
    </nc>
  </rcc>
  <rcc rId="4107" sId="2">
    <nc r="O274">
      <f>G274-I274-K274</f>
    </nc>
  </rcc>
  <rcc rId="4108" sId="2">
    <nc r="O275">
      <f>G275-I275-K275</f>
    </nc>
  </rcc>
  <rcc rId="4109" sId="2">
    <nc r="O276">
      <f>G276-I276-K276</f>
    </nc>
  </rcc>
  <rcc rId="4110" sId="2">
    <nc r="O277">
      <f>G277-I277-K277</f>
    </nc>
  </rcc>
  <rcc rId="4111" sId="2">
    <nc r="O278">
      <f>G278-I278-K278</f>
    </nc>
  </rcc>
  <rcc rId="4112" sId="2">
    <nc r="O279">
      <f>G279-I279-K279</f>
    </nc>
  </rcc>
  <rcc rId="4113" sId="2">
    <nc r="O280">
      <f>G280-I280-K280</f>
    </nc>
  </rcc>
  <rcc rId="4114" sId="2">
    <nc r="O281">
      <f>G281-I281-K281</f>
    </nc>
  </rcc>
  <rcc rId="4115" sId="2">
    <nc r="O282">
      <f>G282-I282-K282</f>
    </nc>
  </rcc>
  <rcc rId="4116" sId="2">
    <nc r="O283">
      <f>G283-I283-K283</f>
    </nc>
  </rcc>
  <rcc rId="4117" sId="2">
    <nc r="O284">
      <f>G284-I284-K284</f>
    </nc>
  </rcc>
  <rcc rId="4118" sId="2">
    <nc r="O285">
      <f>G285-I285-K285</f>
    </nc>
  </rcc>
  <rcc rId="4119" sId="2">
    <nc r="O286">
      <f>G286-I286-K286</f>
    </nc>
  </rcc>
  <rcc rId="4120" sId="2">
    <nc r="O287">
      <f>G287-I287-K287</f>
    </nc>
  </rcc>
  <rcc rId="4121" sId="2">
    <nc r="O288">
      <f>G288-I288-K288</f>
    </nc>
  </rcc>
  <rcc rId="4122" sId="2">
    <nc r="O289">
      <f>G289-I289-K289</f>
    </nc>
  </rcc>
  <rcc rId="4123" sId="2">
    <nc r="O290">
      <f>G290-I290-K290</f>
    </nc>
  </rcc>
  <rcc rId="4124" sId="2">
    <nc r="O291">
      <f>G291-I291-K291</f>
    </nc>
  </rcc>
  <rcc rId="4125" sId="2">
    <nc r="O292">
      <f>G292-I292-K292</f>
    </nc>
  </rcc>
  <rcc rId="4126" sId="2">
    <nc r="O293">
      <f>G293-I293-K293</f>
    </nc>
  </rcc>
  <rcc rId="4127" sId="2">
    <nc r="O294">
      <f>G294-I294-K294</f>
    </nc>
  </rcc>
  <rcc rId="4128" sId="2">
    <nc r="O295">
      <f>G295-I295-K295</f>
    </nc>
  </rcc>
  <rcc rId="4129" sId="2">
    <nc r="O296">
      <f>G296-I296-K296</f>
    </nc>
  </rcc>
  <rcc rId="4130" sId="2">
    <nc r="O297">
      <f>G297-I297-K297</f>
    </nc>
  </rcc>
  <rcc rId="4131" sId="2">
    <nc r="O298">
      <f>G298-I298-K298</f>
    </nc>
  </rcc>
  <rcc rId="4132" sId="2">
    <nc r="O299">
      <f>G299-I299-K299</f>
    </nc>
  </rcc>
  <rcc rId="4133" sId="2">
    <nc r="O300">
      <f>G300-I300-K300</f>
    </nc>
  </rcc>
  <rcc rId="4134" sId="2">
    <nc r="O301">
      <f>G301-I301-K301</f>
    </nc>
  </rcc>
  <rcc rId="4135" sId="2">
    <nc r="O302">
      <f>G302-I302-K302</f>
    </nc>
  </rcc>
  <rcc rId="4136" sId="2">
    <nc r="O303">
      <f>G303-I303-K303</f>
    </nc>
  </rcc>
  <rcc rId="4137" sId="2">
    <nc r="O304">
      <f>G304-I304-K304</f>
    </nc>
  </rcc>
  <rcc rId="4138" sId="2">
    <nc r="O305">
      <f>G305-I305-K305</f>
    </nc>
  </rcc>
  <rcc rId="4139" sId="2">
    <nc r="O306">
      <f>G306-I306-K306</f>
    </nc>
  </rcc>
  <rcc rId="4140" sId="2">
    <nc r="O307">
      <f>G307-I307-K307</f>
    </nc>
  </rcc>
  <rcc rId="4141" sId="2">
    <nc r="O308">
      <f>G308-I308-K308</f>
    </nc>
  </rcc>
  <rcc rId="4142" sId="2">
    <nc r="O309">
      <f>G309-I309-K309</f>
    </nc>
  </rcc>
  <rcc rId="4143" sId="2">
    <nc r="O310">
      <f>G310-I310-K310</f>
    </nc>
  </rcc>
  <rcc rId="4144" sId="2">
    <nc r="O311">
      <f>G311-I311-K311</f>
    </nc>
  </rcc>
  <rcc rId="4145" sId="2">
    <nc r="O312">
      <f>G312-I312-K312</f>
    </nc>
  </rcc>
  <rcc rId="4146" sId="2">
    <nc r="O313">
      <f>G313-I313-K313</f>
    </nc>
  </rcc>
  <rcc rId="4147" sId="2">
    <nc r="O314">
      <f>G314-I314-K314</f>
    </nc>
  </rcc>
  <rcc rId="4148" sId="2">
    <nc r="O315">
      <f>G315-I315-K315</f>
    </nc>
  </rcc>
  <rcc rId="4149" sId="2">
    <nc r="O316">
      <f>G316-I316-K316</f>
    </nc>
  </rcc>
  <rcc rId="4150" sId="2">
    <nc r="O317">
      <f>G317-I317-K317</f>
    </nc>
  </rcc>
  <rcc rId="4151" sId="2">
    <nc r="O318">
      <f>G318-I318-K318</f>
    </nc>
  </rcc>
  <rcc rId="4152" sId="2">
    <nc r="O319">
      <f>G319-I319-K319</f>
    </nc>
  </rcc>
  <rcc rId="4153" sId="2">
    <nc r="O320">
      <f>G320-I320-K320</f>
    </nc>
  </rcc>
  <rcc rId="4154" sId="2">
    <nc r="O321">
      <f>G321-I321-K321</f>
    </nc>
  </rcc>
  <rcc rId="4155" sId="2">
    <nc r="O322">
      <f>G322-I322-K322</f>
    </nc>
  </rcc>
  <rcc rId="4156" sId="2">
    <nc r="O323">
      <f>G323-I323-K323</f>
    </nc>
  </rcc>
  <rcc rId="4157" sId="2">
    <nc r="O324">
      <f>G324-I324-K324</f>
    </nc>
  </rcc>
  <rcc rId="4158" sId="2">
    <nc r="O325">
      <f>G325-I325-K325</f>
    </nc>
  </rcc>
  <rcc rId="4159" sId="2">
    <nc r="O326">
      <f>G326-I326-K326</f>
    </nc>
  </rcc>
  <rcc rId="4160" sId="2">
    <nc r="O327">
      <f>G327-I327-K327</f>
    </nc>
  </rcc>
  <rcc rId="4161" sId="2">
    <nc r="O328">
      <f>G328-I328-K328</f>
    </nc>
  </rcc>
  <rcc rId="4162" sId="2">
    <nc r="O329">
      <f>G329-I329-K329</f>
    </nc>
  </rcc>
  <rcc rId="4163" sId="2">
    <nc r="O330">
      <f>G330-I330-K330</f>
    </nc>
  </rcc>
  <rcc rId="4164" sId="2">
    <nc r="O331">
      <f>G331-I331-K331</f>
    </nc>
  </rcc>
  <rcc rId="4165" sId="2">
    <nc r="O332">
      <f>G332-I332-K332</f>
    </nc>
  </rcc>
  <rcc rId="4166" sId="2">
    <nc r="O333">
      <f>G333-I333-K333</f>
    </nc>
  </rcc>
  <rcc rId="4167" sId="2">
    <nc r="O334">
      <f>G334-I334-K334</f>
    </nc>
  </rcc>
  <rcc rId="4168" sId="2">
    <nc r="O335">
      <f>G335-I335-K335</f>
    </nc>
  </rcc>
  <rcc rId="4169" sId="2">
    <nc r="O336">
      <f>G336-I336-K336</f>
    </nc>
  </rcc>
  <rcc rId="4170" sId="2">
    <nc r="O337">
      <f>G337-I337-K337</f>
    </nc>
  </rcc>
  <rcc rId="4171" sId="2">
    <nc r="O338">
      <f>G338-I338-K338</f>
    </nc>
  </rcc>
  <rcc rId="4172" sId="2">
    <nc r="O339">
      <f>G339-I339-K339</f>
    </nc>
  </rcc>
  <rcc rId="4173" sId="2">
    <nc r="O340">
      <f>G340-I340-K340</f>
    </nc>
  </rcc>
  <rcc rId="4174" sId="2">
    <nc r="O341">
      <f>G341-I341-K341</f>
    </nc>
  </rcc>
  <rcc rId="4175" sId="2">
    <nc r="O342">
      <f>G342-I342-K342</f>
    </nc>
  </rcc>
  <rcc rId="4176" sId="2">
    <nc r="O343">
      <f>G343-I343-K343</f>
    </nc>
  </rcc>
  <rcc rId="4177" sId="2">
    <nc r="O344">
      <f>G344-I344-K344</f>
    </nc>
  </rcc>
  <rcc rId="4178" sId="2">
    <nc r="O345">
      <f>G345-I345-K345</f>
    </nc>
  </rcc>
  <rcc rId="4179" sId="2">
    <nc r="O346">
      <f>G346-I346-K346</f>
    </nc>
  </rcc>
  <rcc rId="4180" sId="2">
    <nc r="O347">
      <f>G347-I347-K347</f>
    </nc>
  </rcc>
  <rcc rId="4181" sId="2">
    <nc r="O348">
      <f>G348-I348-K348</f>
    </nc>
  </rcc>
  <rcc rId="4182" sId="2">
    <nc r="O349">
      <f>G349-I349-K349</f>
    </nc>
  </rcc>
  <rcc rId="4183" sId="2">
    <nc r="O350">
      <f>G350-I350-K350</f>
    </nc>
  </rcc>
  <rcc rId="4184" sId="2">
    <nc r="O351">
      <f>G351-I351-K351</f>
    </nc>
  </rcc>
  <rcc rId="4185" sId="2">
    <nc r="O352">
      <f>G352-I352-K352</f>
    </nc>
  </rcc>
  <rcc rId="4186" sId="2">
    <nc r="O353">
      <f>G353-I353-K353</f>
    </nc>
  </rcc>
  <rcc rId="4187" sId="2">
    <nc r="O354">
      <f>G354-I354-K354</f>
    </nc>
  </rcc>
  <rcc rId="4188" sId="2">
    <nc r="O355">
      <f>G355-I355-K355</f>
    </nc>
  </rcc>
  <rcc rId="4189" sId="2">
    <nc r="O356">
      <f>G356-I356-K356</f>
    </nc>
  </rcc>
  <rcc rId="4190" sId="2">
    <nc r="O357">
      <f>G357-I357-K357</f>
    </nc>
  </rcc>
  <rcc rId="4191" sId="2">
    <nc r="O358">
      <f>G358-I358-K358</f>
    </nc>
  </rcc>
  <rcc rId="4192" sId="2">
    <nc r="O359">
      <f>G359-I359-K359</f>
    </nc>
  </rcc>
  <rcc rId="4193" sId="2">
    <nc r="O360">
      <f>G360-I360-K360</f>
    </nc>
  </rcc>
  <rcc rId="4194" sId="2">
    <nc r="O361">
      <f>G361-I361-K361</f>
    </nc>
  </rcc>
  <rcc rId="4195" sId="2">
    <nc r="O362">
      <f>G362-I362-K362</f>
    </nc>
  </rcc>
  <rcc rId="4196" sId="2">
    <nc r="O363">
      <f>G363-I363-K363</f>
    </nc>
  </rcc>
  <rcc rId="4197" sId="2">
    <nc r="O364">
      <f>G364-I364-K364</f>
    </nc>
  </rcc>
  <rcc rId="4198" sId="2">
    <nc r="O365">
      <f>G365-I365-K365</f>
    </nc>
  </rcc>
  <rcc rId="4199" sId="2">
    <nc r="O366">
      <f>G366-I366-K366</f>
    </nc>
  </rcc>
  <rcc rId="4200" sId="2">
    <nc r="O367">
      <f>G367-I367-K367</f>
    </nc>
  </rcc>
  <rcc rId="4201" sId="2">
    <nc r="O368">
      <f>G368-I368-K368</f>
    </nc>
  </rcc>
  <rcc rId="4202" sId="2">
    <nc r="O369">
      <f>G369-I369-K369</f>
    </nc>
  </rcc>
  <rcc rId="4203" sId="2">
    <nc r="O370">
      <f>G370-I370-K370</f>
    </nc>
  </rcc>
  <rcc rId="4204" sId="2">
    <nc r="O371">
      <f>G371-I371-K371</f>
    </nc>
  </rcc>
  <rcc rId="4205" sId="2">
    <nc r="O372">
      <f>G372-I372-K372</f>
    </nc>
  </rcc>
  <rcc rId="4206" sId="2">
    <nc r="O373">
      <f>G373-I373-K373</f>
    </nc>
  </rcc>
  <rcc rId="4207" sId="2">
    <nc r="O374">
      <f>G374-I374-K374</f>
    </nc>
  </rcc>
  <rcc rId="4208" sId="2">
    <nc r="O375">
      <f>G375-I375-K375</f>
    </nc>
  </rcc>
  <rcc rId="4209" sId="2">
    <nc r="O376">
      <f>G376-I376-K376</f>
    </nc>
  </rcc>
  <rcc rId="4210" sId="2">
    <nc r="O377">
      <f>G377-I377-K377</f>
    </nc>
  </rcc>
  <rcc rId="4211" sId="2">
    <nc r="O378">
      <f>G378-I378-K378</f>
    </nc>
  </rcc>
  <rcc rId="4212" sId="2">
    <nc r="O379">
      <f>G379-I379-K379</f>
    </nc>
  </rcc>
  <rcc rId="4213" sId="2">
    <nc r="O380">
      <f>G380-I380-K380</f>
    </nc>
  </rcc>
  <rcc rId="4214" sId="2">
    <nc r="O381">
      <f>G381-I381-K381</f>
    </nc>
  </rcc>
  <rcc rId="4215" sId="2">
    <nc r="O382">
      <f>G382-I382-K382</f>
    </nc>
  </rcc>
  <rcc rId="4216" sId="2">
    <nc r="O383">
      <f>G383-I383-K383</f>
    </nc>
  </rcc>
  <rcc rId="4217" sId="2">
    <nc r="O384">
      <f>G384-I384-K384</f>
    </nc>
  </rcc>
  <rcc rId="4218" sId="2">
    <nc r="O385">
      <f>G385-I385-K385</f>
    </nc>
  </rcc>
  <rcc rId="4219" sId="2">
    <nc r="O386">
      <f>G386-I386-K386</f>
    </nc>
  </rcc>
  <rcc rId="4220" sId="2">
    <nc r="O387">
      <f>G387-I387-K387</f>
    </nc>
  </rcc>
  <rcc rId="4221" sId="2">
    <nc r="O388">
      <f>G388-I388-K388</f>
    </nc>
  </rcc>
  <rcc rId="4222" sId="2">
    <nc r="O389">
      <f>G389-I389-K389</f>
    </nc>
  </rcc>
  <rcc rId="4223" sId="2">
    <nc r="O390">
      <f>G390-I390-K390</f>
    </nc>
  </rcc>
  <rcc rId="4224" sId="2">
    <nc r="O391">
      <f>G391-I391-K391</f>
    </nc>
  </rcc>
  <rcc rId="4225" sId="2">
    <nc r="O392">
      <f>G392-I392-K392</f>
    </nc>
  </rcc>
  <rcc rId="4226" sId="2">
    <nc r="O393">
      <f>G393-I393-K393</f>
    </nc>
  </rcc>
  <rcc rId="4227" sId="2">
    <nc r="O394">
      <f>G394-I394-K394</f>
    </nc>
  </rcc>
  <rcc rId="4228" sId="2">
    <nc r="O395">
      <f>G395-I395-K395</f>
    </nc>
  </rcc>
  <rcc rId="4229" sId="2">
    <nc r="O396">
      <f>G396-I396-K396</f>
    </nc>
  </rcc>
  <rcc rId="4230" sId="2">
    <nc r="O397">
      <f>G397-I397-K397</f>
    </nc>
  </rcc>
  <rcc rId="4231" sId="2">
    <nc r="O398">
      <f>G398-I398-K398</f>
    </nc>
  </rcc>
  <rcc rId="4232" sId="2">
    <nc r="O399">
      <f>G399-I399-K399</f>
    </nc>
  </rcc>
  <rcc rId="4233" sId="2">
    <nc r="O400">
      <f>G400-I400-K400</f>
    </nc>
  </rcc>
  <rcc rId="4234" sId="2">
    <nc r="O401">
      <f>G401-I401-K401</f>
    </nc>
  </rcc>
  <rcc rId="4235" sId="2">
    <nc r="O402">
      <f>G402-I402-K402</f>
    </nc>
  </rcc>
  <rcc rId="4236" sId="2">
    <nc r="O403">
      <f>G403-I403-K403</f>
    </nc>
  </rcc>
  <rcc rId="4237" sId="2">
    <nc r="O404">
      <f>G404-I404-K404</f>
    </nc>
  </rcc>
  <rcc rId="4238" sId="2">
    <nc r="O405">
      <f>G405-I405-K405</f>
    </nc>
  </rcc>
  <rcc rId="4239" sId="2">
    <nc r="O406">
      <f>G406-I406-K406</f>
    </nc>
  </rcc>
  <rcc rId="4240" sId="2">
    <nc r="O407">
      <f>G407-I407-K407</f>
    </nc>
  </rcc>
  <rcc rId="4241" sId="2">
    <nc r="O408">
      <f>G408-I408-K408</f>
    </nc>
  </rcc>
  <rcc rId="4242" sId="2">
    <nc r="O409">
      <f>G409-I409-K409</f>
    </nc>
  </rcc>
  <rcc rId="4243" sId="2">
    <nc r="O410">
      <f>G410-I410-K410</f>
    </nc>
  </rcc>
  <rcc rId="4244" sId="2">
    <nc r="O411">
      <f>G411-I411-K411</f>
    </nc>
  </rcc>
  <rcc rId="4245" sId="2">
    <nc r="O412">
      <f>G412-I412-K412</f>
    </nc>
  </rcc>
  <rcc rId="4246" sId="2">
    <nc r="O413">
      <f>G413-I413-K413</f>
    </nc>
  </rcc>
  <rcc rId="4247" sId="2">
    <nc r="O414">
      <f>G414-I414-K414</f>
    </nc>
  </rcc>
  <rcc rId="4248" sId="2">
    <nc r="O415">
      <f>G415-I415-K415</f>
    </nc>
  </rcc>
  <rcc rId="4249" sId="2">
    <nc r="O416">
      <f>G416-I416-K416</f>
    </nc>
  </rcc>
  <rcc rId="4250" sId="2">
    <nc r="O417">
      <f>G417-I417-K417</f>
    </nc>
  </rcc>
  <rcc rId="4251" sId="2">
    <nc r="O418">
      <f>G418-I418-K418</f>
    </nc>
  </rcc>
  <rcc rId="4252" sId="2">
    <nc r="O419">
      <f>G419-I419-K419</f>
    </nc>
  </rcc>
  <rcc rId="4253" sId="2">
    <nc r="O420">
      <f>G420-I420-K420</f>
    </nc>
  </rcc>
  <rcc rId="4254" sId="2">
    <nc r="O421">
      <f>G421-I421-K421</f>
    </nc>
  </rcc>
  <rcc rId="4255" sId="2">
    <nc r="O422">
      <f>G422-I422-K422</f>
    </nc>
  </rcc>
  <rcc rId="4256" sId="2">
    <nc r="O423">
      <f>G423-I423-K423</f>
    </nc>
  </rcc>
  <rcc rId="4257" sId="2">
    <nc r="O424">
      <f>G424-I424-K424</f>
    </nc>
  </rcc>
  <rcc rId="4258" sId="2">
    <nc r="O425">
      <f>G425-I425-K425</f>
    </nc>
  </rcc>
  <rcc rId="4259" sId="2">
    <nc r="O426">
      <f>G426-I426-K426</f>
    </nc>
  </rcc>
  <rcc rId="4260" sId="2">
    <nc r="O427">
      <f>G427-I427-K427</f>
    </nc>
  </rcc>
  <rcc rId="4261" sId="2">
    <nc r="O428">
      <f>G428-I428-K428</f>
    </nc>
  </rcc>
  <rcc rId="4262" sId="2">
    <nc r="O429">
      <f>G429-I429-K429</f>
    </nc>
  </rcc>
  <rcc rId="4263" sId="2">
    <nc r="O430">
      <f>G430-I430-K430</f>
    </nc>
  </rcc>
  <rcc rId="4264" sId="2">
    <nc r="O431">
      <f>G431-I431-K431</f>
    </nc>
  </rcc>
  <rcc rId="4265" sId="2">
    <nc r="O432">
      <f>G432-I432-K432</f>
    </nc>
  </rcc>
  <rcc rId="4266" sId="2">
    <nc r="O433">
      <f>G433-I433-K433</f>
    </nc>
  </rcc>
  <rcc rId="4267" sId="2">
    <nc r="O434">
      <f>G434-I434-K434</f>
    </nc>
  </rcc>
  <rcc rId="4268" sId="2">
    <nc r="O435">
      <f>G435-I435-K435</f>
    </nc>
  </rcc>
  <rcc rId="4269" sId="2">
    <nc r="O436">
      <f>G436-I436-K436</f>
    </nc>
  </rcc>
  <rcc rId="4270" sId="2">
    <nc r="O437">
      <f>G437-I437-K437</f>
    </nc>
  </rcc>
  <rcc rId="4271" sId="2">
    <nc r="O438">
      <f>G438-I438-K438</f>
    </nc>
  </rcc>
  <rcc rId="4272" sId="2">
    <nc r="O439">
      <f>G439-I439-K439</f>
    </nc>
  </rcc>
  <rcc rId="4273" sId="2">
    <nc r="O440">
      <f>G440-I440-K440</f>
    </nc>
  </rcc>
  <rcc rId="4274" sId="2">
    <nc r="O441">
      <f>G441-I441-K441</f>
    </nc>
  </rcc>
  <rcc rId="4275" sId="2">
    <nc r="O442">
      <f>G442-I442-K442</f>
    </nc>
  </rcc>
  <rcc rId="4276" sId="2">
    <nc r="O443">
      <f>G443-I443-K443</f>
    </nc>
  </rcc>
  <rcc rId="4277" sId="2">
    <nc r="O444">
      <f>G444-I444-K444</f>
    </nc>
  </rcc>
  <rcc rId="4278" sId="2">
    <nc r="O445">
      <f>G445-I445-K445</f>
    </nc>
  </rcc>
  <rcc rId="4279" sId="2">
    <nc r="O446">
      <f>G446-I446-K446</f>
    </nc>
  </rcc>
  <rcc rId="4280" sId="2">
    <nc r="O447">
      <f>G447-I447-K447</f>
    </nc>
  </rcc>
  <rcc rId="4281" sId="2">
    <nc r="O448">
      <f>G448-I448-K448</f>
    </nc>
  </rcc>
  <rcc rId="4282" sId="2">
    <nc r="O449">
      <f>G449-I449-K449</f>
    </nc>
  </rcc>
  <rcc rId="4283" sId="2">
    <nc r="O450">
      <f>G450-I450-K450</f>
    </nc>
  </rcc>
  <rcc rId="4284" sId="2">
    <nc r="O451">
      <f>G451-I451-K451</f>
    </nc>
  </rcc>
  <rcc rId="4285" sId="2">
    <nc r="O452">
      <f>G452-I452-K452</f>
    </nc>
  </rcc>
  <rcc rId="4286" sId="2">
    <nc r="O453">
      <f>G453-I453-K453</f>
    </nc>
  </rcc>
  <rcc rId="4287" sId="2">
    <nc r="O454">
      <f>G454-I454-K454</f>
    </nc>
  </rcc>
  <rcc rId="4288" sId="2">
    <nc r="O455">
      <f>G455-I455-K455</f>
    </nc>
  </rcc>
  <rcc rId="4289" sId="2">
    <nc r="O456">
      <f>G456-I456-K456</f>
    </nc>
  </rcc>
  <rcc rId="4290" sId="2">
    <nc r="O457">
      <f>G457-I457-K457</f>
    </nc>
  </rcc>
  <rcc rId="4291" sId="2">
    <nc r="O458">
      <f>G458-I458-K458</f>
    </nc>
  </rcc>
  <rcc rId="4292" sId="2">
    <nc r="O459">
      <f>G459-I459-K459</f>
    </nc>
  </rcc>
  <rcc rId="4293" sId="2">
    <nc r="O460">
      <f>G460-I460-K460</f>
    </nc>
  </rcc>
  <rcc rId="4294" sId="2">
    <nc r="O461">
      <f>G461-I461-K461</f>
    </nc>
  </rcc>
  <rcc rId="4295" sId="2">
    <nc r="O462">
      <f>G462-I462-K462</f>
    </nc>
  </rcc>
  <rcc rId="4296" sId="2">
    <nc r="O463">
      <f>G463-I463-K463</f>
    </nc>
  </rcc>
  <rcc rId="4297" sId="2">
    <nc r="O464">
      <f>G464-I464-K464</f>
    </nc>
  </rcc>
  <rcc rId="4298" sId="2">
    <nc r="O465">
      <f>G465-I465-K465</f>
    </nc>
  </rcc>
  <rcc rId="4299" sId="2">
    <nc r="O466">
      <f>G466-I466-K466</f>
    </nc>
  </rcc>
  <rcc rId="4300" sId="2">
    <nc r="O467">
      <f>G467-I467-K467</f>
    </nc>
  </rcc>
  <rcc rId="4301" sId="2">
    <nc r="O468">
      <f>G468-I468-K468</f>
    </nc>
  </rcc>
  <rcc rId="4302" sId="2">
    <nc r="O469">
      <f>G469-I469-K469</f>
    </nc>
  </rcc>
  <rcc rId="4303" sId="2">
    <nc r="O470">
      <f>G470-I470-K470</f>
    </nc>
  </rcc>
  <rcc rId="4304" sId="2">
    <nc r="O471">
      <f>G471-I471-K471</f>
    </nc>
  </rcc>
  <rcc rId="4305" sId="2">
    <nc r="O472">
      <f>G472-I472-K472</f>
    </nc>
  </rcc>
  <rcc rId="4306" sId="2">
    <nc r="O473">
      <f>G473-I473-K473</f>
    </nc>
  </rcc>
  <rcc rId="4307" sId="2">
    <nc r="O474">
      <f>G474-I474-K474</f>
    </nc>
  </rcc>
  <rcc rId="4308" sId="2">
    <nc r="O475">
      <f>G475-I475-K475</f>
    </nc>
  </rcc>
  <rcc rId="4309" sId="2">
    <nc r="O476">
      <f>G476-I476-K476</f>
    </nc>
  </rcc>
  <rcc rId="4310" sId="2">
    <nc r="O477">
      <f>G477-I477-K477</f>
    </nc>
  </rcc>
  <rcc rId="4311" sId="2">
    <nc r="O478">
      <f>G478-I478-K478</f>
    </nc>
  </rcc>
  <rcc rId="4312" sId="2">
    <nc r="O479">
      <f>G479-I479-K479</f>
    </nc>
  </rcc>
  <rcc rId="4313" sId="2">
    <nc r="O480">
      <f>G480-I480-K480</f>
    </nc>
  </rcc>
  <rcc rId="4314" sId="2">
    <nc r="O481">
      <f>G481-I481-K481</f>
    </nc>
  </rcc>
  <rcc rId="4315" sId="2">
    <nc r="O482">
      <f>G482-I482-K482</f>
    </nc>
  </rcc>
  <rcc rId="4316" sId="2">
    <nc r="O483">
      <f>G483-I483-K483</f>
    </nc>
  </rcc>
  <rcc rId="4317" sId="2">
    <nc r="O484">
      <f>G484-I484-K484</f>
    </nc>
  </rcc>
  <rcc rId="4318" sId="2">
    <nc r="O485">
      <f>G485-I485-K485</f>
    </nc>
  </rcc>
  <rcc rId="4319" sId="2">
    <nc r="O486">
      <f>G486-I486-K486</f>
    </nc>
  </rcc>
  <rcc rId="4320" sId="2">
    <nc r="O487">
      <f>G487-I487-K487</f>
    </nc>
  </rcc>
  <rcc rId="4321" sId="2">
    <nc r="O488">
      <f>G488-I488-K488</f>
    </nc>
  </rcc>
  <rcc rId="4322" sId="2">
    <nc r="O489">
      <f>G489-I489-K489</f>
    </nc>
  </rcc>
  <rcc rId="4323" sId="2">
    <nc r="O490">
      <f>G490-I490-K490</f>
    </nc>
  </rcc>
  <rcc rId="4324" sId="2">
    <nc r="O491">
      <f>G491-I491-K491</f>
    </nc>
  </rcc>
  <rcc rId="4325" sId="2">
    <nc r="O492">
      <f>G492-I492-K492</f>
    </nc>
  </rcc>
  <rcc rId="4326" sId="2">
    <nc r="O493">
      <f>G493-I493-K493</f>
    </nc>
  </rcc>
  <rcc rId="4327" sId="2">
    <nc r="O494">
      <f>G494-I494-K494</f>
    </nc>
  </rcc>
  <rcc rId="4328" sId="2">
    <nc r="O495">
      <f>G495-I495-K495</f>
    </nc>
  </rcc>
  <rcc rId="4329" sId="2">
    <nc r="O496">
      <f>G496-I496-K496</f>
    </nc>
  </rcc>
  <rcc rId="4330" sId="2">
    <nc r="O497">
      <f>G497-I497-K497</f>
    </nc>
  </rcc>
  <rcc rId="4331" sId="2">
    <nc r="O498">
      <f>G498-I498-K498</f>
    </nc>
  </rcc>
  <rcc rId="4332" sId="2">
    <nc r="O499">
      <f>G499-I499-K499</f>
    </nc>
  </rcc>
  <rcc rId="4333" sId="2">
    <nc r="O500">
      <f>G500-I500-K500</f>
    </nc>
  </rcc>
  <rcc rId="4334" sId="2">
    <nc r="O501">
      <f>G501-I501-K501</f>
    </nc>
  </rcc>
  <rcc rId="4335" sId="2">
    <nc r="O502">
      <f>G502-I502-K502</f>
    </nc>
  </rcc>
  <rcc rId="4336" sId="2">
    <nc r="O503">
      <f>G503-I503-K503</f>
    </nc>
  </rcc>
  <rcc rId="4337" sId="2">
    <nc r="O504">
      <f>G504-I504-K504</f>
    </nc>
  </rcc>
  <rcc rId="4338" sId="2">
    <nc r="O505">
      <f>G505-I505-K505</f>
    </nc>
  </rcc>
  <rcc rId="4339" sId="2">
    <nc r="O506">
      <f>G506-I506-K506</f>
    </nc>
  </rcc>
  <rcc rId="4340" sId="2">
    <nc r="O507">
      <f>G507-I507-K507</f>
    </nc>
  </rcc>
  <rcc rId="4341" sId="2">
    <nc r="O508">
      <f>G508-I508-K508</f>
    </nc>
  </rcc>
  <rcc rId="4342" sId="2">
    <nc r="O509">
      <f>G509-I509-K509</f>
    </nc>
  </rcc>
  <rcc rId="4343" sId="2">
    <nc r="O510">
      <f>G510-I510-K510</f>
    </nc>
  </rcc>
  <rcc rId="4344" sId="2">
    <nc r="O511">
      <f>G511-I511-K511</f>
    </nc>
  </rcc>
  <rcc rId="4345" sId="2">
    <nc r="O512">
      <f>G512-I512-K512</f>
    </nc>
  </rcc>
  <rcc rId="4346" sId="2">
    <nc r="O513">
      <f>G513-I513-K513</f>
    </nc>
  </rcc>
  <rcc rId="4347" sId="2">
    <nc r="O514">
      <f>G514-I514-K514</f>
    </nc>
  </rcc>
  <rcc rId="4348" sId="2">
    <nc r="O515">
      <f>G515-I515-K515</f>
    </nc>
  </rcc>
  <rcc rId="4349" sId="2">
    <nc r="O516">
      <f>G516-I516-K516</f>
    </nc>
  </rcc>
  <rcc rId="4350" sId="2">
    <nc r="O517">
      <f>G517-I517-K517</f>
    </nc>
  </rcc>
  <rcc rId="4351" sId="2">
    <nc r="O518">
      <f>G518-I518-K518</f>
    </nc>
  </rcc>
  <rcc rId="4352" sId="2">
    <nc r="O519">
      <f>G519-I519-K519</f>
    </nc>
  </rcc>
  <rcc rId="4353" sId="2">
    <nc r="O520">
      <f>G520-I520-K520</f>
    </nc>
  </rcc>
  <rcc rId="4354" sId="2">
    <nc r="O521">
      <f>G521-I521-K521</f>
    </nc>
  </rcc>
  <rcc rId="4355" sId="2">
    <nc r="O522">
      <f>G522-I522-K522</f>
    </nc>
  </rcc>
  <rcc rId="4356" sId="2">
    <nc r="O523">
      <f>G523-I523-K523</f>
    </nc>
  </rcc>
  <rcc rId="4357" sId="2">
    <nc r="O524">
      <f>G524-I524-K524</f>
    </nc>
  </rcc>
  <rcc rId="4358" sId="2">
    <nc r="O525">
      <f>G525-I525-K525</f>
    </nc>
  </rcc>
  <rcc rId="4359" sId="2">
    <nc r="O526">
      <f>G526-I526-K526</f>
    </nc>
  </rcc>
  <rcc rId="4360" sId="2">
    <nc r="O527">
      <f>G527-I527-K527</f>
    </nc>
  </rcc>
  <rcc rId="4361" sId="2" numFmtId="4">
    <oc r="K222">
      <v>0</v>
    </oc>
    <nc r="K222">
      <f>G222-I222</f>
    </nc>
  </rcc>
  <rcc rId="4362" sId="2" numFmtId="4">
    <nc r="H226">
      <v>0</v>
    </nc>
  </rcc>
  <rcc rId="4363" sId="2" numFmtId="4">
    <nc r="J226">
      <v>0</v>
    </nc>
  </rcc>
  <rcc rId="4364" sId="2">
    <nc r="A222" t="inlineStr">
      <is>
        <t>Субсидии юридическим лицам на осуществление капитальных вложений в объекты недвижимого имущества</t>
      </is>
    </nc>
  </rcc>
  <rcc rId="4365" sId="2">
    <nc r="P214">
      <f>H214/J214-N214</f>
    </nc>
  </rcc>
  <rcc rId="4366" sId="2">
    <nc r="P215">
      <f>H215/J215-N215</f>
    </nc>
  </rcc>
  <rcc rId="4367" sId="2">
    <nc r="P216">
      <f>H216/J216-N216</f>
    </nc>
  </rcc>
  <rfmt sheetId="2" sqref="P217" start="0" length="0">
    <dxf>
      <font>
        <b/>
        <sz val="12"/>
        <name val="Times New Roman"/>
        <scheme val="none"/>
      </font>
    </dxf>
  </rfmt>
  <rfmt sheetId="2" sqref="P218" start="0" length="0">
    <dxf>
      <font>
        <b/>
        <sz val="12"/>
        <name val="Times New Roman"/>
        <scheme val="none"/>
      </font>
    </dxf>
  </rfmt>
  <rfmt sheetId="2" sqref="P221" start="0" length="0">
    <dxf>
      <font>
        <b/>
        <sz val="12"/>
        <name val="Times New Roman"/>
        <scheme val="none"/>
      </font>
    </dxf>
  </rfmt>
  <rfmt sheetId="2" sqref="P222" start="0" length="0">
    <dxf>
      <font>
        <b/>
        <sz val="12"/>
        <name val="Times New Roman"/>
        <scheme val="none"/>
      </font>
    </dxf>
  </rfmt>
  <rfmt sheetId="2" sqref="P223" start="0" length="0">
    <dxf>
      <font>
        <b/>
        <sz val="12"/>
        <name val="Times New Roman"/>
        <scheme val="none"/>
      </font>
    </dxf>
  </rfmt>
  <rfmt sheetId="2" sqref="P224" start="0" length="0">
    <dxf>
      <font>
        <b/>
        <sz val="12"/>
        <name val="Times New Roman"/>
        <scheme val="none"/>
      </font>
    </dxf>
  </rfmt>
  <rfmt sheetId="2" sqref="P225" start="0" length="0">
    <dxf>
      <font>
        <b/>
        <sz val="12"/>
        <name val="Times New Roman"/>
        <scheme val="none"/>
      </font>
    </dxf>
  </rfmt>
  <rfmt sheetId="2" sqref="P226" start="0" length="0">
    <dxf>
      <font>
        <b/>
        <sz val="12"/>
        <name val="Times New Roman"/>
        <scheme val="none"/>
      </font>
    </dxf>
  </rfmt>
  <rcc rId="4368" sId="2">
    <nc r="P8">
      <f>H8/J8-N8</f>
    </nc>
  </rcc>
  <rcc rId="4369" sId="2">
    <nc r="P9">
      <f>H9/J9-N9</f>
    </nc>
  </rcc>
  <rcc rId="4370" sId="2">
    <nc r="P10">
      <f>H10/J10-N10</f>
    </nc>
  </rcc>
  <rcc rId="4371" sId="2" odxf="1" dxf="1">
    <nc r="P11">
      <f>H11/J11-N11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72" sId="2" odxf="1" dxf="1">
    <nc r="P12">
      <f>H12/J12-N12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73" sId="2" odxf="1" dxf="1">
    <nc r="P13">
      <f>H13/J13-N13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74" sId="2">
    <nc r="P14">
      <f>H14/J14-N14</f>
    </nc>
  </rcc>
  <rcc rId="4375" sId="2">
    <nc r="P15">
      <f>H15/J15-N15</f>
    </nc>
  </rcc>
  <rcc rId="4376" sId="2">
    <nc r="P16">
      <f>H16/J16-N16</f>
    </nc>
  </rcc>
  <rcc rId="4377" sId="2" odxf="1" dxf="1">
    <nc r="P17">
      <f>H17/J17-N17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78" sId="2" odxf="1" dxf="1">
    <nc r="P18">
      <f>H18/J18-N18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79" sId="2" odxf="1" dxf="1">
    <nc r="P19">
      <f>H19/J19-N19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0" sId="2" odxf="1" dxf="1">
    <nc r="P20">
      <f>H20/J20-N20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1" sId="2">
    <nc r="P21">
      <f>H21/J21-N21</f>
    </nc>
  </rcc>
  <rcc rId="4382" sId="2">
    <nc r="P22">
      <f>H22/J22-N22</f>
    </nc>
  </rcc>
  <rcc rId="4383" sId="2" odxf="1" dxf="1">
    <nc r="P23">
      <f>H23/J23-N23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4" sId="2">
    <nc r="P24">
      <f>H24/J24-N24</f>
    </nc>
  </rcc>
  <rcc rId="4385" sId="2">
    <nc r="P25">
      <f>H25/J25-N25</f>
    </nc>
  </rcc>
  <rcc rId="4386" sId="2" odxf="1" dxf="1">
    <nc r="P26">
      <f>H26/J26-N26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7" sId="2" odxf="1" dxf="1">
    <nc r="P27">
      <f>H27/J27-N27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8" sId="2" odxf="1" dxf="1">
    <nc r="P28">
      <f>H28/J28-N28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89" sId="2" odxf="1" dxf="1">
    <nc r="P29">
      <f>H29/J29-N29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90" sId="2" odxf="1" dxf="1">
    <nc r="P30">
      <f>H30/J30-N30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91" sId="2">
    <nc r="P31">
      <f>H31/J31-N31</f>
    </nc>
  </rcc>
  <rcc rId="4392" sId="2">
    <nc r="P32">
      <f>H32/J32-N32</f>
    </nc>
  </rcc>
  <rcc rId="4393" sId="2">
    <nc r="P33">
      <f>H33/J33-N33</f>
    </nc>
  </rcc>
  <rcc rId="4394" sId="2" odxf="1" dxf="1">
    <nc r="P34">
      <f>H34/J34-N34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95" sId="2" odxf="1" dxf="1">
    <nc r="P35">
      <f>H35/J35-N35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96" sId="2" odxf="1" dxf="1">
    <nc r="P36">
      <f>H36/J36-N36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397" sId="2">
    <nc r="P37">
      <f>H37/J37-N37</f>
    </nc>
  </rcc>
  <rcc rId="4398" sId="2">
    <nc r="P38">
      <f>H38/J38-N38</f>
    </nc>
  </rcc>
  <rcc rId="4399" sId="2" odxf="1" dxf="1">
    <nc r="P39">
      <f>H39/J39-N39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00" sId="2" odxf="1" dxf="1">
    <nc r="P40">
      <f>H40/J40-N40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01" sId="2" odxf="1" dxf="1">
    <nc r="P41">
      <f>H41/J41-N41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02" sId="2">
    <nc r="P42">
      <f>H42/J42-N42</f>
    </nc>
  </rcc>
  <rcc rId="4403" sId="2">
    <nc r="P43">
      <f>H43/J43-N43</f>
    </nc>
  </rcc>
  <rcc rId="4404" sId="2" odxf="1" dxf="1">
    <nc r="P44">
      <f>H44/J44-N44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05" sId="2">
    <nc r="P45">
      <f>H45/J45-N45</f>
    </nc>
  </rcc>
  <rcc rId="4406" sId="2">
    <nc r="P46">
      <f>H46/J46-N46</f>
    </nc>
  </rcc>
  <rcc rId="4407" sId="2">
    <nc r="P47">
      <f>H47/J47-N47</f>
    </nc>
  </rcc>
  <rcc rId="4408" sId="2" odxf="1" dxf="1">
    <nc r="P48">
      <f>H48/J48-N48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09" sId="2">
    <nc r="P49">
      <f>H49/J49-N49</f>
    </nc>
  </rcc>
  <rcc rId="4410" sId="2">
    <nc r="P50">
      <f>H50/J50-N50</f>
    </nc>
  </rcc>
  <rcc rId="4411" sId="2">
    <nc r="P51">
      <f>H51/J51-N51</f>
    </nc>
  </rcc>
  <rcc rId="4412" sId="2" odxf="1" dxf="1">
    <nc r="P52">
      <f>H52/J52-N52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13" sId="2">
    <nc r="P53">
      <f>H53/J53-N53</f>
    </nc>
  </rcc>
  <rcc rId="4414" sId="2">
    <nc r="P54">
      <f>H54/J54-N54</f>
    </nc>
  </rcc>
  <rcc rId="4415" sId="2">
    <nc r="P55">
      <f>H55/J55-N55</f>
    </nc>
  </rcc>
  <rcc rId="4416" sId="2" odxf="1" dxf="1">
    <nc r="P56">
      <f>H56/J56-N56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17" sId="2" odxf="1" dxf="1">
    <nc r="P57">
      <f>H57/J57-N57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18" sId="2" odxf="1" dxf="1">
    <nc r="P58">
      <f>H58/J58-N58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19" sId="2">
    <nc r="P59">
      <f>H59/J59-N59</f>
    </nc>
  </rcc>
  <rcc rId="4420" sId="2">
    <nc r="P60">
      <f>H60/J60-N60</f>
    </nc>
  </rcc>
  <rcc rId="4421" sId="2" odxf="1" dxf="1">
    <nc r="P61">
      <f>H61/J61-N61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22" sId="2" odxf="1" dxf="1">
    <nc r="P62">
      <f>H62/J62-N62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23" sId="2" odxf="1" dxf="1">
    <nc r="P63">
      <f>H63/J63-N63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24" sId="2">
    <nc r="P64">
      <f>H64/J64-N64</f>
    </nc>
  </rcc>
  <rcc rId="4425" sId="2">
    <nc r="P65">
      <f>H65/J65-N65</f>
    </nc>
  </rcc>
  <rcc rId="4426" sId="2" odxf="1" dxf="1">
    <nc r="P66">
      <f>H66/J66-N66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27" sId="2">
    <nc r="P67">
      <f>H67/J67-N67</f>
    </nc>
  </rcc>
  <rcc rId="4428" sId="2">
    <nc r="P68">
      <f>H68/J68-N68</f>
    </nc>
  </rcc>
  <rcc rId="4429" sId="2" odxf="1" dxf="1">
    <nc r="P69">
      <f>H69/J69-N69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30" sId="2" odxf="1" dxf="1">
    <nc r="P70">
      <f>H70/J70-N70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31" sId="2">
    <nc r="P71">
      <f>H71/J71-N71</f>
    </nc>
  </rcc>
  <rcc rId="4432" sId="2">
    <nc r="P72">
      <f>H72/J72-N72</f>
    </nc>
  </rcc>
  <rcc rId="4433" sId="2">
    <nc r="P73">
      <f>H73/J73-N73</f>
    </nc>
  </rcc>
  <rcc rId="4434" sId="2">
    <nc r="P74">
      <f>H74/J74-N74</f>
    </nc>
  </rcc>
  <rcc rId="4435" sId="2">
    <nc r="P75">
      <f>H75/J75-N75</f>
    </nc>
  </rcc>
  <rcc rId="4436" sId="2">
    <nc r="P76">
      <f>H76/J76-N76</f>
    </nc>
  </rcc>
  <rcc rId="4437" sId="2" odxf="1" dxf="1">
    <nc r="P77">
      <f>H77/J77-N77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38" sId="2" odxf="1" dxf="1">
    <nc r="P78">
      <f>H78/J78-N78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39" sId="2" odxf="1" dxf="1">
    <nc r="P79">
      <f>H79/J79-N79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0" sId="2">
    <nc r="P80">
      <f>H80/J80-N80</f>
    </nc>
  </rcc>
  <rcc rId="4441" sId="2" odxf="1" dxf="1">
    <nc r="P81">
      <f>H81/J81-N81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2" sId="2" odxf="1" dxf="1">
    <nc r="P82">
      <f>H82/J82-N82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3" sId="2" odxf="1" dxf="1">
    <nc r="P83">
      <f>H83/J83-N83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4" sId="2">
    <nc r="P84">
      <f>H84/J84-N84</f>
    </nc>
  </rcc>
  <rcc rId="4445" sId="2">
    <nc r="P85">
      <f>H85/J85-N85</f>
    </nc>
  </rcc>
  <rcc rId="4446" sId="2" odxf="1" dxf="1">
    <nc r="P86">
      <f>H86/J86-N86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7" sId="2" odxf="1" dxf="1">
    <nc r="P87">
      <f>H87/J87-N87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8" sId="2" odxf="1" dxf="1">
    <nc r="P88">
      <f>H88/J88-N88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49" sId="2">
    <nc r="P89">
      <f>H89/J89-N89</f>
    </nc>
  </rcc>
  <rcc rId="4450" sId="2">
    <nc r="P90">
      <f>H90/J90-N90</f>
    </nc>
  </rcc>
  <rcc rId="4451" sId="2" odxf="1" dxf="1">
    <nc r="P91">
      <f>H91/J91-N91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52" sId="2">
    <nc r="P92">
      <f>H92/J92-N92</f>
    </nc>
  </rcc>
  <rcc rId="4453" sId="2">
    <nc r="P93">
      <f>H93/J93-N93</f>
    </nc>
  </rcc>
  <rcc rId="4454" sId="2" odxf="1" dxf="1">
    <nc r="P94">
      <f>H94/J94-N94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55" sId="2">
    <nc r="P95">
      <f>H95/J95-N95</f>
    </nc>
  </rcc>
  <rcc rId="4456" sId="2">
    <nc r="P96">
      <f>H96/J96-N96</f>
    </nc>
  </rcc>
  <rcc rId="4457" sId="2" odxf="1" dxf="1">
    <nc r="P97">
      <f>H97/J97-N97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58" sId="2" odxf="1" dxf="1">
    <nc r="P98">
      <f>H98/J98-N98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59" sId="2">
    <nc r="P99">
      <f>H99/J99-N99</f>
    </nc>
  </rcc>
  <rcc rId="4460" sId="2" odxf="1" dxf="1">
    <nc r="P100">
      <f>H100/J100-N100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61" sId="2" odxf="1" dxf="1">
    <nc r="P101">
      <f>H101/J101-N101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62" sId="2">
    <nc r="P102">
      <f>H102/J102-N102</f>
    </nc>
  </rcc>
  <rcc rId="4463" sId="2">
    <nc r="P103">
      <f>H103/J103-N103</f>
    </nc>
  </rcc>
  <rcc rId="4464" sId="2" odxf="1" dxf="1">
    <nc r="P104">
      <f>H104/J104-N104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65" sId="2" odxf="1" dxf="1">
    <nc r="P105">
      <f>H105/J105-N105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66" sId="2">
    <nc r="P106">
      <f>H106/J106-N106</f>
    </nc>
  </rcc>
  <rcc rId="4467" sId="2" odxf="1" dxf="1">
    <nc r="P107">
      <f>H107/J107-N107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68" sId="2">
    <nc r="P108">
      <f>H108/J108-N108</f>
    </nc>
  </rcc>
  <rcc rId="4469" sId="2" odxf="1" dxf="1">
    <nc r="P109">
      <f>H109/J109-N109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0" sId="2" odxf="1" dxf="1">
    <nc r="P110">
      <f>H110/J110-N110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1" sId="2" odxf="1" dxf="1">
    <nc r="P111">
      <f>H111/J111-N111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2" sId="2">
    <nc r="P112">
      <f>H112/J112-N112</f>
    </nc>
  </rcc>
  <rcc rId="4473" sId="2">
    <nc r="P113">
      <f>H113/J113-N113</f>
    </nc>
  </rcc>
  <rcc rId="4474" sId="2">
    <nc r="P114">
      <f>H114/J114-N114</f>
    </nc>
  </rcc>
  <rcc rId="4475" sId="2">
    <nc r="P115">
      <f>H115/J115-N115</f>
    </nc>
  </rcc>
  <rcc rId="4476" sId="2" odxf="1" dxf="1">
    <nc r="P116">
      <f>H116/J116-N116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7" sId="2" odxf="1" dxf="1">
    <nc r="P117">
      <f>H117/J117-N117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8" sId="2" odxf="1" dxf="1">
    <nc r="P118">
      <f>H118/J118-N118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79" sId="2">
    <nc r="P119">
      <f>H119/J119-N119</f>
    </nc>
  </rcc>
  <rcc rId="4480" sId="2">
    <nc r="P120">
      <f>H120/J120-N120</f>
    </nc>
  </rcc>
  <rcc rId="4481" sId="2" odxf="1" dxf="1">
    <nc r="P121">
      <f>H121/J121-N121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82" sId="2" odxf="1" dxf="1">
    <nc r="P122">
      <f>H122/J122-N122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83" sId="2">
    <nc r="P123">
      <f>H123/J123-N123</f>
    </nc>
  </rcc>
  <rcc rId="4484" sId="2">
    <nc r="P124">
      <f>H124/J124-N124</f>
    </nc>
  </rcc>
  <rcc rId="4485" sId="2">
    <nc r="P125">
      <f>H125/J125-N125</f>
    </nc>
  </rcc>
  <rcc rId="4486" sId="2" odxf="1" dxf="1">
    <nc r="P126">
      <f>H126/J126-N126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87" sId="2" odxf="1" dxf="1">
    <nc r="P127">
      <f>H127/J127-N127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88" sId="2" odxf="1" dxf="1">
    <nc r="P128">
      <f>H128/J128-N128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89" sId="2">
    <nc r="P129">
      <f>H129/J129-N129</f>
    </nc>
  </rcc>
  <rcc rId="4490" sId="2">
    <nc r="P130">
      <f>H130/J130-N130</f>
    </nc>
  </rcc>
  <rcc rId="4491" sId="2" odxf="1" dxf="1">
    <nc r="P131">
      <f>H131/J131-N131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92" sId="2" odxf="1" dxf="1">
    <nc r="P132">
      <f>H132/J132-N132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93" sId="2">
    <nc r="P133">
      <f>H133/J133-N133</f>
    </nc>
  </rcc>
  <rcc rId="4494" sId="2">
    <nc r="P134">
      <f>H134/J134-N134</f>
    </nc>
  </rcc>
  <rcc rId="4495" sId="2" odxf="1" dxf="1">
    <nc r="P135">
      <f>H135/J135-N135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96" sId="2">
    <nc r="P136">
      <f>H136/J136-N136</f>
    </nc>
  </rcc>
  <rcc rId="4497" sId="2">
    <nc r="P137">
      <f>H137/J137-N137</f>
    </nc>
  </rcc>
  <rcc rId="4498" sId="2" odxf="1" dxf="1">
    <nc r="P138">
      <f>H138/J138-N138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499" sId="2">
    <nc r="P139">
      <f>H139/J139-N139</f>
    </nc>
  </rcc>
  <rcc rId="4500" sId="2">
    <nc r="P140">
      <f>H140/J140-N140</f>
    </nc>
  </rcc>
  <rcc rId="4501" sId="2">
    <nc r="P141">
      <f>H141/J141-N141</f>
    </nc>
  </rcc>
  <rcc rId="4502" sId="2" odxf="1" dxf="1">
    <nc r="P142">
      <f>H142/J142-N142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03" sId="2" odxf="1" dxf="1">
    <nc r="P143">
      <f>H143/J143-N143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04" sId="2">
    <nc r="P144">
      <f>H144/J144-N144</f>
    </nc>
  </rcc>
  <rcc rId="4505" sId="2">
    <nc r="P145">
      <f>H145/J145-N145</f>
    </nc>
  </rcc>
  <rcc rId="4506" sId="2" odxf="1" dxf="1">
    <nc r="P146">
      <f>H146/J146-N146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07" sId="2" odxf="1" dxf="1">
    <nc r="P147">
      <f>H147/J147-N147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08" sId="2">
    <nc r="P148">
      <f>H148/J148-N148</f>
    </nc>
  </rcc>
  <rcc rId="4509" sId="2" odxf="1" dxf="1">
    <nc r="P149">
      <f>H149/J149-N149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10" sId="2">
    <nc r="P150">
      <f>H150/J150-N150</f>
    </nc>
  </rcc>
  <rcc rId="4511" sId="2">
    <nc r="P151">
      <f>H151/J151-N151</f>
    </nc>
  </rcc>
  <rcc rId="4512" sId="2">
    <nc r="P152">
      <f>H152/J152-N152</f>
    </nc>
  </rcc>
  <rcc rId="4513" sId="2">
    <nc r="P153">
      <f>H153/J153-N153</f>
    </nc>
  </rcc>
  <rcc rId="4514" sId="2" odxf="1" dxf="1">
    <nc r="P154">
      <f>H154/J154-N154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15" sId="2">
    <nc r="P155">
      <f>H155/J155-N155</f>
    </nc>
  </rcc>
  <rcc rId="4516" sId="2">
    <nc r="P156">
      <f>H156/J156-N156</f>
    </nc>
  </rcc>
  <rcc rId="4517" sId="2" odxf="1" dxf="1">
    <nc r="P157">
      <f>H157/J157-N157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18" sId="2" odxf="1" dxf="1">
    <nc r="P158">
      <f>H158/J158-N158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19" sId="2">
    <nc r="P159">
      <f>H159/J159-N159</f>
    </nc>
  </rcc>
  <rcc rId="4520" sId="2">
    <nc r="P160">
      <f>H160/J160-N160</f>
    </nc>
  </rcc>
  <rcc rId="4521" sId="2">
    <nc r="P161">
      <f>H161/J161-N161</f>
    </nc>
  </rcc>
  <rcc rId="4522" sId="2" odxf="1" dxf="1">
    <nc r="P162">
      <f>H162/J162-N162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23" sId="2" odxf="1" dxf="1">
    <nc r="P163">
      <f>H163/J163-N163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24" sId="2" odxf="1" dxf="1">
    <nc r="P164">
      <f>H164/J164-N164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25" sId="2">
    <nc r="P165">
      <f>H165/J165-N165</f>
    </nc>
  </rcc>
  <rcc rId="4526" sId="2">
    <nc r="P166">
      <f>H166/J166-N166</f>
    </nc>
  </rcc>
  <rcc rId="4527" sId="2" odxf="1" dxf="1">
    <nc r="P167">
      <f>H167/J167-N167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28" sId="2" odxf="1" dxf="1">
    <nc r="P168">
      <f>H168/J168-N168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29" sId="2" odxf="1" dxf="1">
    <nc r="P169">
      <f>H169/J169-N169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30" sId="2">
    <nc r="P170">
      <f>H170/J170-N170</f>
    </nc>
  </rcc>
  <rcc rId="4531" sId="2">
    <nc r="P171">
      <f>H171/J171-N171</f>
    </nc>
  </rcc>
  <rcc rId="4532" sId="2" odxf="1" dxf="1">
    <nc r="P172">
      <f>H172/J172-N172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33" sId="2">
    <nc r="P173">
      <f>H173/J173-N173</f>
    </nc>
  </rcc>
  <rcc rId="4534" sId="2">
    <nc r="P174">
      <f>H174/J174-N174</f>
    </nc>
  </rcc>
  <rcc rId="4535" sId="2" odxf="1" dxf="1">
    <nc r="P175">
      <f>H175/J175-N175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36" sId="2">
    <nc r="P176">
      <f>H176/J176-N176</f>
    </nc>
  </rcc>
  <rcc rId="4537" sId="2">
    <nc r="P177">
      <f>H177/J177-N177</f>
    </nc>
  </rcc>
  <rcc rId="4538" sId="2" odxf="1" dxf="1">
    <nc r="P178">
      <f>H178/J178-N178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39" sId="2">
    <nc r="P179">
      <f>H179/J179-N179</f>
    </nc>
  </rcc>
  <rcc rId="4540" sId="2" odxf="1" dxf="1">
    <nc r="P180">
      <f>H180/J180-N180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41" sId="2">
    <nc r="P181">
      <f>H181/J181-N181</f>
    </nc>
  </rcc>
  <rcc rId="4542" sId="2">
    <nc r="P182">
      <f>H182/J182-N182</f>
    </nc>
  </rcc>
  <rcc rId="4543" sId="2">
    <nc r="P183">
      <f>H183/J183-N183</f>
    </nc>
  </rcc>
  <rcc rId="4544" sId="2" odxf="1" dxf="1">
    <nc r="P184">
      <f>H184/J184-N184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45" sId="2" odxf="1" dxf="1">
    <nc r="P185">
      <f>H185/J185-N185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46" sId="2" odxf="1" dxf="1">
    <nc r="P186">
      <f>H186/J186-N186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47" sId="2">
    <nc r="P187">
      <f>H187/J187-N187</f>
    </nc>
  </rcc>
  <rcc rId="4548" sId="2">
    <nc r="P188">
      <f>H188/J188-N188</f>
    </nc>
  </rcc>
  <rcc rId="4549" sId="2" odxf="1" dxf="1">
    <nc r="P189">
      <f>H189/J189-N189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50" sId="2">
    <nc r="P190">
      <f>H190/J190-N190</f>
    </nc>
  </rcc>
  <rcc rId="4551" sId="2">
    <nc r="P191">
      <f>H191/J191-N191</f>
    </nc>
  </rcc>
  <rcc rId="4552" sId="2">
    <nc r="P192">
      <f>H192/J192-N192</f>
    </nc>
  </rcc>
  <rcc rId="4553" sId="2" odxf="1" dxf="1">
    <nc r="P193">
      <f>H193/J193-N193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54" sId="2">
    <nc r="P194">
      <f>H194/J194-N194</f>
    </nc>
  </rcc>
  <rcc rId="4555" sId="2">
    <nc r="P195">
      <f>H195/J195-N195</f>
    </nc>
  </rcc>
  <rcc rId="4556" sId="2">
    <nc r="P196">
      <f>H196/J196-N196</f>
    </nc>
  </rcc>
  <rcc rId="4557" sId="2">
    <nc r="P197">
      <f>H197/J197-N197</f>
    </nc>
  </rcc>
  <rcc rId="4558" sId="2" odxf="1" dxf="1">
    <nc r="P198">
      <f>H198/J198-N198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59" sId="2">
    <nc r="P199">
      <f>H199/J199-N199</f>
    </nc>
  </rcc>
  <rcc rId="4560" sId="2">
    <nc r="P200">
      <f>H200/J200-N200</f>
    </nc>
  </rcc>
  <rcc rId="4561" sId="2">
    <nc r="P201">
      <f>H201/J201-N201</f>
    </nc>
  </rcc>
  <rcc rId="4562" sId="2">
    <nc r="P202">
      <f>H202/J202-N202</f>
    </nc>
  </rcc>
  <rcc rId="4563" sId="2" odxf="1" dxf="1">
    <nc r="P203">
      <f>H203/J203-N203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64" sId="2">
    <nc r="P204">
      <f>H204/J204-N204</f>
    </nc>
  </rcc>
  <rcc rId="4565" sId="2">
    <nc r="P205">
      <f>H205/J205-N205</f>
    </nc>
  </rcc>
  <rcc rId="4566" sId="2" odxf="1" dxf="1">
    <nc r="P206">
      <f>H206/J206-N206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67" sId="2">
    <nc r="P207">
      <f>H207/J207-N207</f>
    </nc>
  </rcc>
  <rcc rId="4568" sId="2">
    <nc r="P208">
      <f>H208/J208-N208</f>
    </nc>
  </rcc>
  <rcc rId="4569" sId="2" odxf="1" dxf="1">
    <nc r="P209">
      <f>H209/J209-N209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70" sId="2">
    <nc r="P210">
      <f>H210/J210-N210</f>
    </nc>
  </rcc>
  <rcc rId="4571" sId="2" odxf="1" dxf="1">
    <nc r="P211">
      <f>H211/J211-N211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72" sId="2">
    <nc r="P212">
      <f>H212/J212-N212</f>
    </nc>
  </rcc>
  <rcc rId="4573" sId="2" odxf="1" dxf="1">
    <nc r="P213">
      <f>H213/J213-N213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74" sId="2">
    <nc r="P217">
      <f>H217/J217-N217</f>
    </nc>
  </rcc>
  <rcc rId="4575" sId="2">
    <nc r="P218">
      <f>H218/J218-N218</f>
    </nc>
  </rcc>
  <rcc rId="4576" sId="2">
    <nc r="P219">
      <f>H219/J219-N219</f>
    </nc>
  </rcc>
  <rcc rId="4577" sId="2">
    <nc r="P220">
      <f>H220/J220-N220</f>
    </nc>
  </rcc>
  <rcc rId="4578" sId="2">
    <nc r="P221">
      <f>H221/J221-N221</f>
    </nc>
  </rcc>
  <rcc rId="4579" sId="2">
    <nc r="P222">
      <f>H222/J222-N222</f>
    </nc>
  </rcc>
  <rcc rId="4580" sId="2">
    <nc r="P223">
      <f>H223/J223-N223</f>
    </nc>
  </rcc>
  <rcc rId="4581" sId="2">
    <nc r="P224">
      <f>H224/J224-N224</f>
    </nc>
  </rcc>
  <rcc rId="4582" sId="2">
    <nc r="P225">
      <f>H225/J225-N225</f>
    </nc>
  </rcc>
  <rcc rId="4583" sId="2">
    <nc r="P226">
      <f>H226/J226-N226</f>
    </nc>
  </rcc>
  <rcc rId="4584" sId="2">
    <nc r="P227">
      <f>H227/J227-N227</f>
    </nc>
  </rcc>
  <rcc rId="4585" sId="2">
    <nc r="P228">
      <f>H228/J228-N228</f>
    </nc>
  </rcc>
  <rcc rId="4586" sId="2">
    <nc r="P229">
      <f>H229/J229-N229</f>
    </nc>
  </rcc>
  <rcc rId="4587" sId="2" odxf="1" dxf="1">
    <nc r="P230">
      <f>H230/J230-N230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88" sId="2" odxf="1" dxf="1">
    <nc r="P231">
      <f>H231/J231-N231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89" sId="2">
    <nc r="P232">
      <f>H232/J232-N232</f>
    </nc>
  </rcc>
  <rcc rId="4590" sId="2">
    <nc r="P233">
      <f>H233/J233-N233</f>
    </nc>
  </rcc>
  <rcc rId="4591" sId="2" odxf="1" dxf="1">
    <nc r="P234">
      <f>H234/J234-N234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92" sId="2">
    <nc r="P235">
      <f>H235/J235-N235</f>
    </nc>
  </rcc>
  <rcc rId="4593" sId="2">
    <nc r="P236">
      <f>H236/J236-N236</f>
    </nc>
  </rcc>
  <rcc rId="4594" sId="2" odxf="1" dxf="1">
    <nc r="P237">
      <f>H237/J237-N237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95" sId="2" odxf="1" dxf="1">
    <nc r="P238">
      <f>H238/J238-N238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96" sId="2" odxf="1" dxf="1">
    <nc r="P239">
      <f>H239/J239-N239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597" sId="2">
    <nc r="P240">
      <f>H240/J240-N240</f>
    </nc>
  </rcc>
  <rcc rId="4598" sId="2">
    <nc r="P241">
      <f>H241/J241-N241</f>
    </nc>
  </rcc>
  <rcc rId="4599" sId="2">
    <nc r="P242">
      <f>H242/J242-N242</f>
    </nc>
  </rcc>
  <rcc rId="4600" sId="2" odxf="1" dxf="1">
    <nc r="P243">
      <f>H243/J243-N243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1" sId="2" odxf="1" dxf="1">
    <nc r="P244">
      <f>H244/J244-N244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2" sId="2" odxf="1" dxf="1">
    <nc r="P245">
      <f>H245/J245-N245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3" sId="2">
    <nc r="P246">
      <f>H246/J246-N246</f>
    </nc>
  </rcc>
  <rcc rId="4604" sId="2" odxf="1" dxf="1">
    <nc r="P247">
      <f>H247/J247-N247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5" sId="2" odxf="1" dxf="1">
    <nc r="P248">
      <f>H248/J248-N248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6" sId="2" odxf="1" dxf="1">
    <nc r="P249">
      <f>H249/J249-N249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07" sId="2">
    <nc r="P250">
      <f>H250/J250-N250</f>
    </nc>
  </rcc>
  <rcc rId="4608" sId="2">
    <nc r="P251">
      <f>H251/J251-N251</f>
    </nc>
  </rcc>
  <rcc rId="4609" sId="2" odxf="1" dxf="1">
    <nc r="P252">
      <f>H252/J252-N252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10" sId="2" odxf="1" dxf="1">
    <nc r="P253">
      <f>H253/J253-N253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11" sId="2" odxf="1" dxf="1">
    <nc r="P254">
      <f>H254/J254-N254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12" sId="2">
    <nc r="P255">
      <f>H255/J255-N255</f>
    </nc>
  </rcc>
  <rcc rId="4613" sId="2">
    <nc r="P256">
      <f>H256/J256-N256</f>
    </nc>
  </rcc>
  <rcc rId="4614" sId="2" odxf="1" dxf="1">
    <nc r="P257">
      <f>H257/J257-N257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15" sId="2">
    <nc r="P258">
      <f>H258/J258-N258</f>
    </nc>
  </rcc>
  <rcc rId="4616" sId="2">
    <nc r="P259">
      <f>H259/J259-N259</f>
    </nc>
  </rcc>
  <rcc rId="4617" sId="2" odxf="1" dxf="1">
    <nc r="P260">
      <f>H260/J260-N260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18" sId="2">
    <nc r="P261">
      <f>H261/J261-N261</f>
    </nc>
  </rcc>
  <rcc rId="4619" sId="2" odxf="1" dxf="1">
    <nc r="P262">
      <f>H262/J262-N262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20" sId="2">
    <nc r="P263">
      <f>H263/J263-N263</f>
    </nc>
  </rcc>
  <rcc rId="4621" sId="2">
    <nc r="P264">
      <f>H264/J264-N264</f>
    </nc>
  </rcc>
  <rcc rId="4622" sId="2">
    <nc r="P265">
      <f>H265/J265-N265</f>
    </nc>
  </rcc>
  <rcc rId="4623" sId="2">
    <nc r="P266">
      <f>H266/J266-N266</f>
    </nc>
  </rcc>
  <rcc rId="4624" sId="2" odxf="1" dxf="1">
    <nc r="P267">
      <f>H267/J267-N267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25" sId="2">
    <nc r="P268">
      <f>H268/J268-N268</f>
    </nc>
  </rcc>
  <rcc rId="4626" sId="2">
    <nc r="P269">
      <f>H269/J269-N269</f>
    </nc>
  </rcc>
  <rcc rId="4627" sId="2">
    <nc r="P270">
      <f>H270/J270-N270</f>
    </nc>
  </rcc>
  <rcc rId="4628" sId="2" odxf="1" dxf="1">
    <nc r="P271">
      <f>H271/J271-N271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29" sId="2" odxf="1" dxf="1">
    <nc r="P272">
      <f>H272/J272-N272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30" sId="2">
    <nc r="P273">
      <f>H273/J273-N273</f>
    </nc>
  </rcc>
  <rcc rId="4631" sId="2">
    <nc r="P274">
      <f>H274/J274-N274</f>
    </nc>
  </rcc>
  <rcc rId="4632" sId="2" odxf="1" dxf="1">
    <nc r="P275">
      <f>H275/J275-N275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33" sId="2">
    <nc r="P276">
      <f>H276/J276-N276</f>
    </nc>
  </rcc>
  <rcc rId="4634" sId="2">
    <nc r="P277">
      <f>H277/J277-N277</f>
    </nc>
  </rcc>
  <rcc rId="4635" sId="2">
    <nc r="P278">
      <f>H278/J278-N278</f>
    </nc>
  </rcc>
  <rcc rId="4636" sId="2" odxf="1" dxf="1">
    <nc r="P279">
      <f>H279/J279-N279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37" sId="2" odxf="1" dxf="1">
    <nc r="P280">
      <f>H280/J280-N280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38" sId="2" odxf="1" dxf="1">
    <nc r="P281">
      <f>H281/J281-N281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39" sId="2">
    <nc r="P282">
      <f>H282/J282-N282</f>
    </nc>
  </rcc>
  <rcc rId="4640" sId="2">
    <nc r="P283">
      <f>H283/J283-N283</f>
    </nc>
  </rcc>
  <rcc rId="4641" sId="2" odxf="1" dxf="1">
    <nc r="P284">
      <f>H284/J284-N284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42" sId="2" odxf="1" dxf="1">
    <nc r="P285">
      <f>H285/J285-N285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43" sId="2" odxf="1" dxf="1">
    <nc r="P286">
      <f>H286/J286-N286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44" sId="2" odxf="1" dxf="1">
    <nc r="P287">
      <f>H287/J287-N287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45" sId="2">
    <nc r="P288">
      <f>H288/J288-N288</f>
    </nc>
  </rcc>
  <rcc rId="4646" sId="2">
    <nc r="P289">
      <f>H289/J289-N289</f>
    </nc>
  </rcc>
  <rcc rId="4647" sId="2">
    <nc r="P290">
      <f>H290/J290-N290</f>
    </nc>
  </rcc>
  <rcc rId="4648" sId="2">
    <nc r="P291">
      <f>H291/J291-N291</f>
    </nc>
  </rcc>
  <rcc rId="4649" sId="2" odxf="1" dxf="1">
    <nc r="P292">
      <f>H292/J292-N292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50" sId="2">
    <nc r="P293">
      <f>H293/J293-N293</f>
    </nc>
  </rcc>
  <rcc rId="4651" sId="2">
    <nc r="P294">
      <f>H294/J294-N294</f>
    </nc>
  </rcc>
  <rcc rId="4652" sId="2" odxf="1" dxf="1">
    <nc r="P295">
      <f>H295/J295-N295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53" sId="2" odxf="1" dxf="1">
    <nc r="P296">
      <f>H296/J296-N296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54" sId="2">
    <nc r="P297">
      <f>H297/J297-N297</f>
    </nc>
  </rcc>
  <rcc rId="4655" sId="2" odxf="1" dxf="1">
    <nc r="P298">
      <f>H298/J298-N298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56" sId="2" odxf="1" dxf="1">
    <nc r="P299">
      <f>H299/J299-N299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57" sId="2">
    <nc r="P300">
      <f>H300/J300-N300</f>
    </nc>
  </rcc>
  <rcc rId="4658" sId="2">
    <nc r="P301">
      <f>H301/J301-N301</f>
    </nc>
  </rcc>
  <rcc rId="4659" sId="2">
    <nc r="P302">
      <f>H302/J302-N302</f>
    </nc>
  </rcc>
  <rcc rId="4660" sId="2" odxf="1" dxf="1">
    <nc r="P303">
      <f>H303/J303-N303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1" sId="2" odxf="1" dxf="1">
    <nc r="P304">
      <f>H304/J304-N304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2" sId="2" odxf="1" dxf="1">
    <nc r="P305">
      <f>H305/J305-N305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3" sId="2" odxf="1" dxf="1">
    <nc r="P306">
      <f>H306/J306-N306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4" sId="2">
    <nc r="P307">
      <f>H307/J307-N307</f>
    </nc>
  </rcc>
  <rcc rId="4665" sId="2">
    <nc r="P308">
      <f>H308/J308-N308</f>
    </nc>
  </rcc>
  <rcc rId="4666" sId="2" odxf="1" dxf="1">
    <nc r="P309">
      <f>H309/J309-N309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7" sId="2" odxf="1" dxf="1">
    <nc r="P310">
      <f>H310/J310-N310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68" sId="2">
    <nc r="P311">
      <f>H311/J311-N311</f>
    </nc>
  </rcc>
  <rcc rId="4669" sId="2" odxf="1" dxf="1">
    <nc r="P312">
      <f>H312/J312-N312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70" sId="2" odxf="1" dxf="1">
    <nc r="P313">
      <f>H313/J313-N313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71" sId="2">
    <nc r="P314">
      <f>H314/J314-N314</f>
    </nc>
  </rcc>
  <rcc rId="4672" sId="2">
    <nc r="P315">
      <f>H315/J315-N315</f>
    </nc>
  </rcc>
  <rcc rId="4673" sId="2">
    <nc r="P316">
      <f>H316/J316-N316</f>
    </nc>
  </rcc>
  <rcc rId="4674" sId="2" odxf="1" dxf="1">
    <nc r="P317">
      <f>H317/J317-N317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75" sId="2">
    <nc r="P318">
      <f>H318/J318-N318</f>
    </nc>
  </rcc>
  <rcc rId="4676" sId="2">
    <nc r="P319">
      <f>H319/J319-N319</f>
    </nc>
  </rcc>
  <rcc rId="4677" sId="2" odxf="1" dxf="1">
    <nc r="P320">
      <f>H320/J320-N320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78" sId="2" odxf="1" dxf="1">
    <nc r="P321">
      <f>H321/J321-N321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79" sId="2" odxf="1" dxf="1">
    <nc r="P322">
      <f>H322/J322-N322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0" sId="2" odxf="1" dxf="1">
    <nc r="P323">
      <f>H323/J323-N323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1" sId="2">
    <nc r="P324">
      <f>H324/J324-N324</f>
    </nc>
  </rcc>
  <rcc rId="4682" sId="2" odxf="1" dxf="1">
    <nc r="P325">
      <f>H325/J325-N325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3" sId="2" odxf="1" dxf="1">
    <nc r="P326">
      <f>H326/J326-N326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4" sId="2" odxf="1" dxf="1">
    <nc r="P327">
      <f>H327/J327-N327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5" sId="2" odxf="1" dxf="1">
    <nc r="P328">
      <f>H328/J328-N328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6" sId="2" odxf="1" dxf="1">
    <nc r="P329">
      <f>H329/J329-N329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7" sId="2" odxf="1" dxf="1">
    <nc r="P330">
      <f>H330/J330-N330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88" sId="2">
    <nc r="P331">
      <f>H331/J331-N331</f>
    </nc>
  </rcc>
  <rcc rId="4689" sId="2">
    <nc r="P332">
      <f>H332/J332-N332</f>
    </nc>
  </rcc>
  <rcc rId="4690" sId="2" odxf="1" dxf="1">
    <nc r="P333">
      <f>H333/J333-N333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91" sId="2">
    <nc r="P334">
      <f>H334/J334-N334</f>
    </nc>
  </rcc>
  <rcc rId="4692" sId="2">
    <nc r="P335">
      <f>H335/J335-N335</f>
    </nc>
  </rcc>
  <rcc rId="4693" sId="2">
    <nc r="P336">
      <f>H336/J336-N336</f>
    </nc>
  </rcc>
  <rcc rId="4694" sId="2" odxf="1" dxf="1">
    <nc r="P337">
      <f>H337/J337-N337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95" sId="2">
    <nc r="P338">
      <f>H338/J338-N338</f>
    </nc>
  </rcc>
  <rcc rId="4696" sId="2">
    <nc r="P339">
      <f>H339/J339-N339</f>
    </nc>
  </rcc>
  <rcc rId="4697" sId="2">
    <nc r="P340">
      <f>H340/J340-N340</f>
    </nc>
  </rcc>
  <rcc rId="4698" sId="2" odxf="1" dxf="1">
    <nc r="P341">
      <f>H341/J341-N341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699" sId="2">
    <nc r="P342">
      <f>H342/J342-N342</f>
    </nc>
  </rcc>
  <rcc rId="4700" sId="2">
    <nc r="P343">
      <f>H343/J343-N343</f>
    </nc>
  </rcc>
  <rcc rId="4701" sId="2" odxf="1" dxf="1">
    <nc r="P344">
      <f>H344/J344-N344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02" sId="2" odxf="1" dxf="1">
    <nc r="P345">
      <f>H345/J345-N345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03" sId="2">
    <nc r="P346">
      <f>H346/J346-N346</f>
    </nc>
  </rcc>
  <rcc rId="4704" sId="2">
    <nc r="P347">
      <f>H347/J347-N347</f>
    </nc>
  </rcc>
  <rcc rId="4705" sId="2">
    <nc r="P348">
      <f>H348/J348-N348</f>
    </nc>
  </rcc>
  <rcc rId="4706" sId="2">
    <nc r="P349">
      <f>H349/J349-N349</f>
    </nc>
  </rcc>
  <rcc rId="4707" sId="2">
    <nc r="P350">
      <f>H350/J350-N350</f>
    </nc>
  </rcc>
  <rcc rId="4708" sId="2" odxf="1" dxf="1">
    <nc r="P351">
      <f>H351/J351-N351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09" sId="2" odxf="1" dxf="1">
    <nc r="P352">
      <f>H352/J352-N352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10" sId="2">
    <nc r="P353">
      <f>H353/J353-N353</f>
    </nc>
  </rcc>
  <rcc rId="4711" sId="2" odxf="1" dxf="1">
    <nc r="P354">
      <f>H354/J354-N354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12" sId="2">
    <nc r="P355">
      <f>H355/J355-N355</f>
    </nc>
  </rcc>
  <rcc rId="4713" sId="2" odxf="1" dxf="1">
    <nc r="P356">
      <f>H356/J356-N356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14" sId="2">
    <nc r="P357">
      <f>H357/J357-N357</f>
    </nc>
  </rcc>
  <rcc rId="4715" sId="2">
    <nc r="P358">
      <f>H358/J358-N358</f>
    </nc>
  </rcc>
  <rcc rId="4716" sId="2">
    <nc r="P359">
      <f>H359/J359-N359</f>
    </nc>
  </rcc>
  <rcc rId="4717" sId="2" odxf="1" dxf="1">
    <nc r="P360">
      <f>H360/J360-N360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18" sId="2" odxf="1" dxf="1">
    <nc r="P361">
      <f>H361/J361-N361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19" sId="2" odxf="1" dxf="1">
    <nc r="P362">
      <f>H362/J362-N362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0" sId="2" odxf="1" dxf="1">
    <nc r="P363">
      <f>H363/J363-N363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1" sId="2">
    <nc r="P364">
      <f>H364/J364-N364</f>
    </nc>
  </rcc>
  <rcc rId="4722" sId="2" odxf="1" dxf="1">
    <nc r="P365">
      <f>H365/J365-N365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3" sId="2" odxf="1" dxf="1">
    <nc r="P366">
      <f>H366/J366-N366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4" sId="2" odxf="1" dxf="1">
    <nc r="P367">
      <f>H367/J367-N367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5" sId="2" odxf="1" dxf="1">
    <nc r="P368">
      <f>H368/J368-N368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26" sId="2">
    <nc r="P369">
      <f>H369/J369-N369</f>
    </nc>
  </rcc>
  <rcc rId="4727" sId="2">
    <nc r="P370">
      <f>H370/J370-N370</f>
    </nc>
  </rcc>
  <rcc rId="4728" sId="2">
    <nc r="P371">
      <f>H371/J371-N371</f>
    </nc>
  </rcc>
  <rcc rId="4729" sId="2" odxf="1" dxf="1">
    <nc r="P372">
      <f>H372/J372-N372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0" sId="2" odxf="1" dxf="1">
    <nc r="P373">
      <f>H373/J373-N373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1" sId="2">
    <nc r="P374">
      <f>H374/J374-N374</f>
    </nc>
  </rcc>
  <rcc rId="4732" sId="2">
    <nc r="P375">
      <f>H375/J375-N375</f>
    </nc>
  </rcc>
  <rcc rId="4733" sId="2" odxf="1" dxf="1">
    <nc r="P376">
      <f>H376/J376-N376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4" sId="2" odxf="1" dxf="1">
    <nc r="P377">
      <f>H377/J377-N377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5" sId="2">
    <nc r="P378">
      <f>H378/J378-N378</f>
    </nc>
  </rcc>
  <rcc rId="4736" sId="2">
    <nc r="P379">
      <f>H379/J379-N379</f>
    </nc>
  </rcc>
  <rcc rId="4737" sId="2" odxf="1" dxf="1">
    <nc r="P380">
      <f>H380/J380-N380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8" sId="2" odxf="1" dxf="1">
    <nc r="P381">
      <f>H381/J381-N381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39" sId="2">
    <nc r="P382">
      <f>H382/J382-N382</f>
    </nc>
  </rcc>
  <rcc rId="4740" sId="2" odxf="1" dxf="1">
    <nc r="P383">
      <f>H383/J383-N383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41" sId="2">
    <nc r="P384">
      <f>H384/J384-N384</f>
    </nc>
  </rcc>
  <rcc rId="4742" sId="2">
    <nc r="P385">
      <f>H385/J385-N385</f>
    </nc>
  </rcc>
  <rcc rId="4743" sId="2" odxf="1" dxf="1">
    <nc r="P386">
      <f>H386/J386-N386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44" sId="2" odxf="1" dxf="1">
    <nc r="P387">
      <f>H387/J387-N387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45" sId="2">
    <nc r="P388">
      <f>H388/J388-N388</f>
    </nc>
  </rcc>
  <rcc rId="4746" sId="2">
    <nc r="P389">
      <f>H389/J389-N389</f>
    </nc>
  </rcc>
  <rcc rId="4747" sId="2">
    <nc r="P390">
      <f>H390/J390-N390</f>
    </nc>
  </rcc>
  <rcc rId="4748" sId="2">
    <nc r="P391">
      <f>H391/J391-N391</f>
    </nc>
  </rcc>
  <rcc rId="4749" sId="2" odxf="1" dxf="1">
    <nc r="P392">
      <f>H392/J392-N392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50" sId="2">
    <nc r="P393">
      <f>H393/J393-N393</f>
    </nc>
  </rcc>
  <rcc rId="4751" sId="2">
    <nc r="P394">
      <f>H394/J394-N394</f>
    </nc>
  </rcc>
  <rcc rId="4752" sId="2" odxf="1" dxf="1">
    <nc r="P395">
      <f>H395/J395-N395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53" sId="2" odxf="1" dxf="1">
    <nc r="P396">
      <f>H396/J396-N396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54" sId="2">
    <nc r="P397">
      <f>H397/J397-N397</f>
    </nc>
  </rcc>
  <rcc rId="4755" sId="2">
    <nc r="P398">
      <f>H398/J398-N398</f>
    </nc>
  </rcc>
  <rcc rId="4756" sId="2">
    <nc r="P399">
      <f>H399/J399-N399</f>
    </nc>
  </rcc>
  <rcc rId="4757" sId="2" odxf="1" dxf="1">
    <nc r="P400">
      <f>H400/J400-N400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58" sId="2" odxf="1" dxf="1">
    <nc r="P401">
      <f>H401/J401-N401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59" sId="2" odxf="1" dxf="1">
    <nc r="P402">
      <f>H402/J402-N402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0" sId="2">
    <nc r="P403">
      <f>H403/J403-N403</f>
    </nc>
  </rcc>
  <rcc rId="4761" sId="2" odxf="1" dxf="1">
    <nc r="P404">
      <f>H404/J404-N404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2" sId="2" odxf="1" dxf="1">
    <nc r="P405">
      <f>H405/J405-N405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3" sId="2" odxf="1" dxf="1">
    <nc r="P406">
      <f>H406/J406-N406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4" sId="2">
    <nc r="P407">
      <f>H407/J407-N407</f>
    </nc>
  </rcc>
  <rcc rId="4765" sId="2">
    <nc r="P408">
      <f>H408/J408-N408</f>
    </nc>
  </rcc>
  <rcc rId="4766" sId="2" odxf="1" dxf="1">
    <nc r="P409">
      <f>H409/J409-N409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7" sId="2" odxf="1" dxf="1">
    <nc r="P410">
      <f>H410/J410-N410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68" sId="2">
    <nc r="P411">
      <f>H411/J411-N411</f>
    </nc>
  </rcc>
  <rcc rId="4769" sId="2">
    <nc r="P412">
      <f>H412/J412-N412</f>
    </nc>
  </rcc>
  <rcc rId="4770" sId="2" odxf="1" dxf="1">
    <nc r="P413">
      <f>H413/J413-N413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71" sId="2">
    <nc r="P414">
      <f>H414/J414-N414</f>
    </nc>
  </rcc>
  <rcc rId="4772" sId="2">
    <nc r="P415">
      <f>H415/J415-N415</f>
    </nc>
  </rcc>
  <rcc rId="4773" sId="2" odxf="1" dxf="1">
    <nc r="P416">
      <f>H416/J416-N416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74" sId="2">
    <nc r="P417">
      <f>H417/J417-N417</f>
    </nc>
  </rcc>
  <rcc rId="4775" sId="2">
    <nc r="P418">
      <f>H418/J418-N418</f>
    </nc>
  </rcc>
  <rcc rId="4776" sId="2">
    <nc r="P419">
      <f>H419/J419-N419</f>
    </nc>
  </rcc>
  <rcc rId="4777" sId="2">
    <nc r="P420">
      <f>H420/J420-N420</f>
    </nc>
  </rcc>
  <rcc rId="4778" sId="2" odxf="1" dxf="1">
    <nc r="P421">
      <f>H421/J421-N421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79" sId="2">
    <nc r="P422">
      <f>H422/J422-N422</f>
    </nc>
  </rcc>
  <rcc rId="4780" sId="2">
    <nc r="P423">
      <f>H423/J423-N423</f>
    </nc>
  </rcc>
  <rcc rId="4781" sId="2" odxf="1" dxf="1">
    <nc r="P424">
      <f>H424/J424-N424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82" sId="2">
    <nc r="P425">
      <f>H425/J425-N425</f>
    </nc>
  </rcc>
  <rcc rId="4783" sId="2" odxf="1" dxf="1">
    <nc r="P426">
      <f>H426/J426-N426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84" sId="2">
    <nc r="P427">
      <f>H427/J427-N427</f>
    </nc>
  </rcc>
  <rcc rId="4785" sId="2">
    <nc r="P428">
      <f>H428/J428-N428</f>
    </nc>
  </rcc>
  <rcc rId="4786" sId="2">
    <nc r="P429">
      <f>H429/J429-N429</f>
    </nc>
  </rcc>
  <rcc rId="4787" sId="2" odxf="1" dxf="1">
    <nc r="P430">
      <f>H430/J430-N430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88" sId="2">
    <nc r="P431">
      <f>H431/J431-N431</f>
    </nc>
  </rcc>
  <rcc rId="4789" sId="2">
    <nc r="P432">
      <f>H432/J432-N432</f>
    </nc>
  </rcc>
  <rcc rId="4790" sId="2" odxf="1" dxf="1">
    <nc r="P433">
      <f>H433/J433-N433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91" sId="2">
    <nc r="P434">
      <f>H434/J434-N434</f>
    </nc>
  </rcc>
  <rcc rId="4792" sId="2" odxf="1" dxf="1">
    <nc r="P435">
      <f>H435/J435-N435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93" sId="2" odxf="1" dxf="1">
    <nc r="P436">
      <f>H436/J436-N436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94" sId="2" odxf="1" dxf="1">
    <nc r="P437">
      <f>H437/J437-N437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95" sId="2">
    <nc r="P438">
      <f>H438/J438-N438</f>
    </nc>
  </rcc>
  <rcc rId="4796" sId="2">
    <nc r="P439">
      <f>H439/J439-N439</f>
    </nc>
  </rcc>
  <rcc rId="4797" sId="2">
    <nc r="P440">
      <f>H440/J440-N440</f>
    </nc>
  </rcc>
  <rcc rId="4798" sId="2" odxf="1" dxf="1">
    <nc r="P441">
      <f>H441/J441-N441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799" sId="2">
    <nc r="P442">
      <f>H442/J442-N442</f>
    </nc>
  </rcc>
  <rcc rId="4800" sId="2" odxf="1" dxf="1">
    <nc r="P443">
      <f>H443/J443-N443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01" sId="2">
    <nc r="P444">
      <f>H444/J444-N444</f>
    </nc>
  </rcc>
  <rcc rId="4802" sId="2">
    <nc r="P445">
      <f>H445/J445-N445</f>
    </nc>
  </rcc>
  <rcc rId="4803" sId="2" odxf="1" dxf="1">
    <nc r="P446">
      <f>H446/J446-N446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04" sId="2">
    <nc r="P447">
      <f>H447/J447-N447</f>
    </nc>
  </rcc>
  <rcc rId="4805" sId="2">
    <nc r="P448">
      <f>H448/J448-N448</f>
    </nc>
  </rcc>
  <rcc rId="4806" sId="2">
    <nc r="P449">
      <f>H449/J449-N449</f>
    </nc>
  </rcc>
  <rcc rId="4807" sId="2" odxf="1" dxf="1">
    <nc r="P450">
      <f>H450/J450-N450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08" sId="2" odxf="1" dxf="1">
    <nc r="P451">
      <f>H451/J451-N451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09" sId="2">
    <nc r="P452">
      <f>H452/J452-N452</f>
    </nc>
  </rcc>
  <rcc rId="4810" sId="2">
    <nc r="P453">
      <f>H453/J453-N453</f>
    </nc>
  </rcc>
  <rcc rId="4811" sId="2" odxf="1" dxf="1">
    <nc r="P454">
      <f>H454/J454-N454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12" sId="2">
    <nc r="P455">
      <f>H455/J455-N455</f>
    </nc>
  </rcc>
  <rcc rId="4813" sId="2">
    <nc r="P456">
      <f>H456/J456-N456</f>
    </nc>
  </rcc>
  <rcc rId="4814" sId="2" odxf="1" dxf="1">
    <nc r="P457">
      <f>H457/J457-N457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15" sId="2">
    <nc r="P458">
      <f>H458/J458-N458</f>
    </nc>
  </rcc>
  <rcc rId="4816" sId="2">
    <nc r="P459">
      <f>H459/J459-N459</f>
    </nc>
  </rcc>
  <rcc rId="4817" sId="2">
    <nc r="P460">
      <f>H460/J460-N460</f>
    </nc>
  </rcc>
  <rcc rId="4818" sId="2" odxf="1" dxf="1">
    <nc r="P461">
      <f>H461/J461-N461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19" sId="2" odxf="1" dxf="1">
    <nc r="P462">
      <f>H462/J462-N462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20" sId="2" odxf="1" dxf="1">
    <nc r="P463">
      <f>H463/J463-N463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21" sId="2">
    <nc r="P464">
      <f>H464/J464-N464</f>
    </nc>
  </rcc>
  <rcc rId="4822" sId="2">
    <nc r="P465">
      <f>H465/J465-N465</f>
    </nc>
  </rcc>
  <rcc rId="4823" sId="2" odxf="1" dxf="1">
    <nc r="P466">
      <f>H466/J466-N466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24" sId="2" odxf="1" dxf="1">
    <nc r="P467">
      <f>H467/J467-N467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25" sId="2">
    <nc r="P468">
      <f>H468/J468-N468</f>
    </nc>
  </rcc>
  <rcc rId="4826" sId="2">
    <nc r="P469">
      <f>H469/J469-N469</f>
    </nc>
  </rcc>
  <rcc rId="4827" sId="2">
    <nc r="P470">
      <f>H470/J470-N470</f>
    </nc>
  </rcc>
  <rcc rId="4828" sId="2">
    <nc r="P471">
      <f>H471/J471-N471</f>
    </nc>
  </rcc>
  <rcc rId="4829" sId="2" odxf="1" dxf="1">
    <nc r="P472">
      <f>H472/J472-N472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30" sId="2">
    <nc r="P473">
      <f>H473/J473-N473</f>
    </nc>
  </rcc>
  <rcc rId="4831" sId="2">
    <nc r="P474">
      <f>H474/J474-N474</f>
    </nc>
  </rcc>
  <rcc rId="4832" sId="2">
    <nc r="P475">
      <f>H475/J475-N475</f>
    </nc>
  </rcc>
  <rcc rId="4833" sId="2">
    <nc r="P476">
      <f>H476/J476-N476</f>
    </nc>
  </rcc>
  <rcc rId="4834" sId="2" odxf="1" dxf="1">
    <nc r="P477">
      <f>H477/J477-N477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35" sId="2" odxf="1" dxf="1">
    <nc r="P478">
      <f>H478/J478-N478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36" sId="2" odxf="1" dxf="1">
    <nc r="P479">
      <f>H479/J479-N479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37" sId="2" odxf="1" dxf="1">
    <nc r="P480">
      <f>H480/J480-N480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38" sId="2">
    <nc r="P481">
      <f>H481/J481-N481</f>
    </nc>
  </rcc>
  <rcc rId="4839" sId="2">
    <nc r="P482">
      <f>H482/J482-N482</f>
    </nc>
  </rcc>
  <rcc rId="4840" sId="2" odxf="1" dxf="1">
    <nc r="P483">
      <f>H483/J483-N483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41" sId="2" odxf="1" dxf="1">
    <nc r="P484">
      <f>H484/J484-N484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42" sId="2">
    <nc r="P485">
      <f>H485/J485-N485</f>
    </nc>
  </rcc>
  <rcc rId="4843" sId="2">
    <nc r="P486">
      <f>H486/J486-N486</f>
    </nc>
  </rcc>
  <rcc rId="4844" sId="2">
    <nc r="P487">
      <f>H487/J487-N487</f>
    </nc>
  </rcc>
  <rcc rId="4845" sId="2">
    <nc r="P488">
      <f>H488/J488-N488</f>
    </nc>
  </rcc>
  <rcc rId="4846" sId="2">
    <nc r="P489">
      <f>H489/J489-N489</f>
    </nc>
  </rcc>
  <rcc rId="4847" sId="2">
    <nc r="P490">
      <f>H490/J490-N490</f>
    </nc>
  </rcc>
  <rcc rId="4848" sId="2" odxf="1" dxf="1">
    <nc r="P491">
      <f>H491/J491-N491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49" sId="2">
    <nc r="P492">
      <f>H492/J492-N492</f>
    </nc>
  </rcc>
  <rcc rId="4850" sId="2">
    <nc r="P493">
      <f>H493/J493-N493</f>
    </nc>
  </rcc>
  <rcc rId="4851" sId="2">
    <nc r="P494">
      <f>H494/J494-N494</f>
    </nc>
  </rcc>
  <rcc rId="4852" sId="2" odxf="1" dxf="1">
    <nc r="P495">
      <f>H495/J495-N495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3" sId="2" odxf="1" dxf="1">
    <nc r="P496">
      <f>H496/J496-N496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4" sId="2" odxf="1" dxf="1">
    <nc r="P497">
      <f>H497/J497-N497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5" sId="2">
    <nc r="P498">
      <f>H498/J498-N498</f>
    </nc>
  </rcc>
  <rcc rId="4856" sId="2" odxf="1" dxf="1">
    <nc r="P499">
      <f>H499/J499-N499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7" sId="2" odxf="1" dxf="1">
    <nc r="P500">
      <f>H500/J500-N500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8" sId="2" odxf="1" dxf="1">
    <nc r="P501">
      <f>H501/J501-N501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59" sId="2">
    <nc r="P502">
      <f>H502/J502-N502</f>
    </nc>
  </rcc>
  <rcc rId="4860" sId="2">
    <nc r="P503">
      <f>H503/J503-N503</f>
    </nc>
  </rcc>
  <rcc rId="4861" sId="2" odxf="1" dxf="1">
    <nc r="P504">
      <f>H504/J504-N504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62" sId="2" odxf="1" dxf="1">
    <nc r="P505">
      <f>H505/J505-N505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63" sId="2">
    <nc r="P506">
      <f>H506/J506-N506</f>
    </nc>
  </rcc>
  <rcc rId="4864" sId="2">
    <nc r="P507">
      <f>H507/J507-N507</f>
    </nc>
  </rcc>
  <rcc rId="4865" sId="2" odxf="1" dxf="1">
    <nc r="P508">
      <f>H508/J508-N508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66" sId="2">
    <nc r="P509">
      <f>H509/J509-N509</f>
    </nc>
  </rcc>
  <rcc rId="4867" sId="2">
    <nc r="P510">
      <f>H510/J510-N510</f>
    </nc>
  </rcc>
  <rcc rId="4868" sId="2">
    <nc r="P511">
      <f>H511/J511-N511</f>
    </nc>
  </rcc>
  <rcc rId="4869" sId="2">
    <nc r="P512">
      <f>H512/J512-N512</f>
    </nc>
  </rcc>
  <rcc rId="4870" sId="2" odxf="1" dxf="1">
    <nc r="P513">
      <f>H513/J513-N513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71" sId="2" odxf="1" dxf="1">
    <nc r="P514">
      <f>H514/J514-N514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72" sId="2">
    <nc r="P515">
      <f>H515/J515-N515</f>
    </nc>
  </rcc>
  <rcc rId="4873" sId="2">
    <nc r="P516">
      <f>H516/J516-N516</f>
    </nc>
  </rcc>
  <rcc rId="4874" sId="2">
    <nc r="P517">
      <f>H517/J517-N517</f>
    </nc>
  </rcc>
  <rcc rId="4875" sId="2">
    <nc r="P518">
      <f>H518/J518-N518</f>
    </nc>
  </rcc>
  <rcc rId="4876" sId="2">
    <nc r="P519">
      <f>H519/J519-N519</f>
    </nc>
  </rcc>
  <rcc rId="4877" sId="2">
    <nc r="P520">
      <f>H520/J520-N520</f>
    </nc>
  </rcc>
  <rcc rId="4878" sId="2" odxf="1" dxf="1">
    <nc r="P521">
      <f>H521/J521-N521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79" sId="2" odxf="1" dxf="1">
    <nc r="P522">
      <f>H522/J522-N522</f>
    </nc>
    <odxf>
      <font>
        <b val="0"/>
        <sz val="12"/>
        <name val="Times New Roman"/>
        <scheme val="none"/>
      </font>
    </odxf>
    <ndxf>
      <font>
        <b/>
        <sz val="12"/>
        <name val="Times New Roman"/>
        <scheme val="none"/>
      </font>
    </ndxf>
  </rcc>
  <rcc rId="4880" sId="2">
    <nc r="P523">
      <f>H523/J523-N523</f>
    </nc>
  </rcc>
  <rcc rId="4881" sId="2">
    <nc r="P524">
      <f>H524/J524-N524</f>
    </nc>
  </rcc>
  <rcc rId="4882" sId="2">
    <nc r="P525">
      <f>H525/J525-N525</f>
    </nc>
  </rcc>
  <rcc rId="4883" sId="2">
    <oc r="M8">
      <f>IF(G8=0,"-",I8/G8)</f>
    </oc>
    <nc r="M8">
      <f>IF(G8=0,"-",I8/G8)</f>
    </nc>
  </rcc>
  <rcc rId="4884" sId="2">
    <oc r="M9">
      <f>IF(G9=0,"-",I9/G9)</f>
    </oc>
    <nc r="M9">
      <f>IF(G9=0,"-",I9/G9)</f>
    </nc>
  </rcc>
  <rcc rId="4885" sId="2">
    <oc r="M10">
      <f>IF(G10=0,"-",I10/G10)</f>
    </oc>
    <nc r="M10">
      <f>IF(G10=0,"-",I10/G10)</f>
    </nc>
  </rcc>
  <rcc rId="4886" sId="2">
    <oc r="M11">
      <f>IF(G11=0,"-",I11/G11)</f>
    </oc>
    <nc r="M11">
      <f>IF(G11=0,"-",I11/G11)</f>
    </nc>
  </rcc>
  <rcc rId="4887" sId="2">
    <oc r="M12">
      <f>IF(G12=0,"-",I12/G12)</f>
    </oc>
    <nc r="M12">
      <f>IF(G12=0,"-",I12/G12)</f>
    </nc>
  </rcc>
  <rcc rId="4888" sId="2">
    <oc r="M13">
      <f>IF(G13=0,"-",I13/G13)</f>
    </oc>
    <nc r="M13">
      <f>IF(G13=0,"-",I13/G13)</f>
    </nc>
  </rcc>
  <rcc rId="4889" sId="2">
    <oc r="M14">
      <f>IF(G14=0,"-",I14/G14)</f>
    </oc>
    <nc r="M14">
      <f>IF(G14=0,"-",I14/G14)</f>
    </nc>
  </rcc>
  <rcc rId="4890" sId="2">
    <oc r="M15">
      <f>IF(G15=0,"-",I15/G15)</f>
    </oc>
    <nc r="M15">
      <f>IF(G15=0,"-",I15/G15)</f>
    </nc>
  </rcc>
  <rcc rId="4891" sId="2">
    <oc r="M16">
      <f>IF(G16=0,"-",I16/G16)</f>
    </oc>
    <nc r="M16">
      <f>IF(G16=0,"-",I16/G16)</f>
    </nc>
  </rcc>
  <rcc rId="4892" sId="2">
    <oc r="M17">
      <f>IF(G17=0,"-",I17/G17)</f>
    </oc>
    <nc r="M17">
      <f>IF(G17=0,"-",I17/G17)</f>
    </nc>
  </rcc>
  <rcc rId="4893" sId="2">
    <oc r="M18">
      <f>IF(G18=0,"-",I18/G18)</f>
    </oc>
    <nc r="M18">
      <f>IF(G18=0,"-",I18/G18)</f>
    </nc>
  </rcc>
  <rcc rId="4894" sId="2">
    <oc r="M19">
      <f>IF(G19=0,"-",I19/G19)</f>
    </oc>
    <nc r="M19">
      <f>IF(G19=0,"-",I19/G19)</f>
    </nc>
  </rcc>
  <rcc rId="4895" sId="2">
    <oc r="M20">
      <f>IF(G20=0,"-",I20/G20)</f>
    </oc>
    <nc r="M20">
      <f>IF(G20=0,"-",I20/G20)</f>
    </nc>
  </rcc>
  <rcc rId="4896" sId="2">
    <oc r="M21">
      <f>IF(G21=0,"-",I21/G21)</f>
    </oc>
    <nc r="M21">
      <f>IF(G21=0,"-",I21/G21)</f>
    </nc>
  </rcc>
  <rcc rId="4897" sId="2">
    <oc r="M22">
      <f>IF(G22=0,"-",I22/G22)</f>
    </oc>
    <nc r="M22">
      <f>IF(G22=0,"-",I22/G22)</f>
    </nc>
  </rcc>
  <rcc rId="4898" sId="2">
    <oc r="M23">
      <f>IF(G23=0,"-",I23/G23)</f>
    </oc>
    <nc r="M23">
      <f>IF(G23=0,"-",I23/G23)</f>
    </nc>
  </rcc>
  <rcc rId="4899" sId="2">
    <oc r="M24">
      <f>IF(G24=0,"-",I24/G24)</f>
    </oc>
    <nc r="M24">
      <f>IF(G24=0,"-",I24/G24)</f>
    </nc>
  </rcc>
  <rcc rId="4900" sId="2">
    <oc r="M25">
      <f>IF(G25=0,"-",I25/G25)</f>
    </oc>
    <nc r="M25">
      <f>IF(G25=0,"-",I25/G25)</f>
    </nc>
  </rcc>
  <rcc rId="4901" sId="2">
    <oc r="M26">
      <f>IF(G26=0,"-",I26/G26)</f>
    </oc>
    <nc r="M26">
      <f>IF(G26=0,"-",I26/G26)</f>
    </nc>
  </rcc>
  <rcc rId="4902" sId="2">
    <oc r="M27">
      <f>IF(G27=0,"-",I27/G27)</f>
    </oc>
    <nc r="M27">
      <f>IF(G27=0,"-",I27/G27)</f>
    </nc>
  </rcc>
  <rcc rId="4903" sId="2" odxf="1" dxf="1">
    <oc r="M28">
      <f>IF(G28=0,"-",I28/G28)</f>
    </oc>
    <nc r="M28">
      <f>IF(G28=0,"-",I28/G28)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904" sId="2" odxf="1" dxf="1">
    <oc r="M29">
      <f>IF(G29=0,"-",I29/G29)</f>
    </oc>
    <nc r="M29">
      <f>IF(G29=0,"-",I29/G29)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905" sId="2" odxf="1" dxf="1">
    <oc r="M30">
      <f>IF(G30=0,"-",I30/G30)</f>
    </oc>
    <nc r="M30">
      <f>IF(G30=0,"-",I30/G30)</f>
    </nc>
    <odxf>
      <font>
        <b val="0"/>
        <name val="Times New Roman"/>
        <scheme val="none"/>
      </font>
      <fill>
        <patternFill patternType="solid">
          <bgColor theme="0"/>
        </patternFill>
      </fill>
    </odxf>
    <ndxf>
      <font>
        <b/>
        <name val="Times New Roman"/>
        <scheme val="none"/>
      </font>
      <fill>
        <patternFill patternType="none">
          <bgColor indexed="65"/>
        </patternFill>
      </fill>
    </ndxf>
  </rcc>
  <rcc rId="4906" sId="2">
    <oc r="M31">
      <f>IF(G31=0,"-",I31/G31)</f>
    </oc>
    <nc r="M31">
      <f>IF(G31=0,"-",I31/G31)</f>
    </nc>
  </rcc>
  <rcc rId="4907" sId="2">
    <oc r="M32">
      <f>IF(G32=0,"-",I32/G32)</f>
    </oc>
    <nc r="M32">
      <f>IF(G32=0,"-",I32/G32)</f>
    </nc>
  </rcc>
  <rcc rId="4908" sId="2">
    <oc r="M33">
      <f>IF(G33=0,"-",I33/G33)</f>
    </oc>
    <nc r="M33">
      <f>IF(G33=0,"-",I33/G33)</f>
    </nc>
  </rcc>
  <rcc rId="4909" sId="2">
    <oc r="M34">
      <f>IF(G34=0,"-",I34/G34)</f>
    </oc>
    <nc r="M34">
      <f>IF(G34=0,"-",I34/G34)</f>
    </nc>
  </rcc>
  <rcc rId="4910" sId="2">
    <oc r="M35">
      <f>IF(G35=0,"-",I35/G35)</f>
    </oc>
    <nc r="M35">
      <f>IF(G35=0,"-",I35/G35)</f>
    </nc>
  </rcc>
  <rcc rId="4911" sId="2">
    <oc r="M36">
      <f>IF(G36=0,"-",I36/G36)</f>
    </oc>
    <nc r="M36">
      <f>IF(G36=0,"-",I36/G36)</f>
    </nc>
  </rcc>
  <rcc rId="4912" sId="2">
    <oc r="M37">
      <f>IF(G37=0,"-",I37/G37)</f>
    </oc>
    <nc r="M37">
      <f>IF(G37=0,"-",I37/G37)</f>
    </nc>
  </rcc>
  <rcc rId="4913" sId="2">
    <oc r="M38">
      <f>IF(G38=0,"-",I38/G38)</f>
    </oc>
    <nc r="M38">
      <f>IF(G38=0,"-",I38/G38)</f>
    </nc>
  </rcc>
  <rcc rId="4914" sId="2">
    <oc r="M39">
      <f>IF(G39=0,"-",I39/G39)</f>
    </oc>
    <nc r="M39">
      <f>IF(G39=0,"-",I39/G39)</f>
    </nc>
  </rcc>
  <rcc rId="4915" sId="2">
    <oc r="M40">
      <f>IF(G40=0,"-",I40/G40)</f>
    </oc>
    <nc r="M40">
      <f>IF(G40=0,"-",I40/G40)</f>
    </nc>
  </rcc>
  <rcc rId="4916" sId="2">
    <oc r="M41">
      <f>IF(G41=0,"-",I41/G41)</f>
    </oc>
    <nc r="M41">
      <f>IF(G41=0,"-",I41/G41)</f>
    </nc>
  </rcc>
  <rcc rId="4917" sId="2">
    <oc r="M42">
      <f>IF(G42=0,"-",I42/G42)</f>
    </oc>
    <nc r="M42">
      <f>IF(G42=0,"-",I42/G42)</f>
    </nc>
  </rcc>
  <rcc rId="4918" sId="2">
    <oc r="M43">
      <f>IF(G43=0,"-",I43/G43)</f>
    </oc>
    <nc r="M43">
      <f>IF(G43=0,"-",I43/G43)</f>
    </nc>
  </rcc>
  <rcc rId="4919" sId="2">
    <oc r="M44">
      <f>IF(G44=0,"-",I44/G44)</f>
    </oc>
    <nc r="M44">
      <f>IF(G44=0,"-",I44/G44)</f>
    </nc>
  </rcc>
  <rcc rId="4920" sId="2">
    <oc r="M45">
      <f>IF(G45=0,"-",I45/G45)</f>
    </oc>
    <nc r="M45">
      <f>IF(G45=0,"-",I45/G45)</f>
    </nc>
  </rcc>
  <rcc rId="4921" sId="2">
    <oc r="M46">
      <f>IF(G46=0,"-",I46/G46)</f>
    </oc>
    <nc r="M46">
      <f>IF(G46=0,"-",I46/G46)</f>
    </nc>
  </rcc>
  <rcc rId="4922" sId="2">
    <oc r="M47">
      <f>IF(G47=0,"-",I47/G47)</f>
    </oc>
    <nc r="M47">
      <f>IF(G47=0,"-",I47/G47)</f>
    </nc>
  </rcc>
  <rcc rId="4923" sId="2">
    <oc r="M48">
      <f>IF(G48=0,"-",I48/G48)</f>
    </oc>
    <nc r="M48">
      <f>IF(G48=0,"-",I48/G48)</f>
    </nc>
  </rcc>
  <rcc rId="4924" sId="2">
    <oc r="M49">
      <f>IF(G49=0,"-",I49/G49)</f>
    </oc>
    <nc r="M49">
      <f>IF(G49=0,"-",I49/G49)</f>
    </nc>
  </rcc>
  <rcc rId="4925" sId="2">
    <oc r="M50">
      <f>IF(G50=0,"-",I50/G50)</f>
    </oc>
    <nc r="M50">
      <f>IF(G50=0,"-",I50/G50)</f>
    </nc>
  </rcc>
  <rcc rId="4926" sId="2">
    <oc r="M51">
      <f>IF(G51=0,"-",I51/G51)</f>
    </oc>
    <nc r="M51">
      <f>IF(G51=0,"-",I51/G51)</f>
    </nc>
  </rcc>
  <rcc rId="4927" sId="2">
    <oc r="M52">
      <f>IF(G52=0,"-",I52/G52)</f>
    </oc>
    <nc r="M52">
      <f>IF(G52=0,"-",I52/G52)</f>
    </nc>
  </rcc>
  <rcc rId="4928" sId="2">
    <oc r="M53">
      <f>IF(G53=0,"-",I53/G53)</f>
    </oc>
    <nc r="M53">
      <f>IF(G53=0,"-",I53/G53)</f>
    </nc>
  </rcc>
  <rcc rId="4929" sId="2">
    <oc r="M54">
      <f>IF(G54=0,"-",I54/G54)</f>
    </oc>
    <nc r="M54">
      <f>IF(G54=0,"-",I54/G54)</f>
    </nc>
  </rcc>
  <rcc rId="4930" sId="2">
    <oc r="M55">
      <f>IF(G55=0,"-",I55/G55)</f>
    </oc>
    <nc r="M55">
      <f>IF(G55=0,"-",I55/G55)</f>
    </nc>
  </rcc>
  <rcc rId="4931" sId="2">
    <oc r="M56">
      <f>IF(G56=0,"-",I56/G56)</f>
    </oc>
    <nc r="M56">
      <f>IF(G56=0,"-",I56/G56)</f>
    </nc>
  </rcc>
  <rcc rId="4932" sId="2">
    <oc r="M57">
      <f>IF(G57=0,"-",I57/G57)</f>
    </oc>
    <nc r="M57">
      <f>IF(G57=0,"-",I57/G57)</f>
    </nc>
  </rcc>
  <rcc rId="4933" sId="2">
    <oc r="M58">
      <f>IF(G58=0,"-",I58/G58)</f>
    </oc>
    <nc r="M58">
      <f>IF(G58=0,"-",I58/G58)</f>
    </nc>
  </rcc>
  <rcc rId="4934" sId="2">
    <oc r="M59">
      <f>IF(G59=0,"-",I59/G59)</f>
    </oc>
    <nc r="M59">
      <f>IF(G59=0,"-",I59/G59)</f>
    </nc>
  </rcc>
  <rcc rId="4935" sId="2">
    <oc r="M60">
      <f>IF(G60=0,"-",I60/G60)</f>
    </oc>
    <nc r="M60">
      <f>IF(G60=0,"-",I60/G60)</f>
    </nc>
  </rcc>
  <rcc rId="4936" sId="2">
    <oc r="M61">
      <f>IF(G61=0,"-",I61/G61)</f>
    </oc>
    <nc r="M61">
      <f>IF(G61=0,"-",I61/G61)</f>
    </nc>
  </rcc>
  <rcc rId="4937" sId="2">
    <oc r="M62">
      <f>IF(G62=0,"-",I62/G62)</f>
    </oc>
    <nc r="M62">
      <f>IF(G62=0,"-",I62/G62)</f>
    </nc>
  </rcc>
  <rcc rId="4938" sId="2">
    <oc r="M63">
      <f>IF(G63=0,"-",I63/G63)</f>
    </oc>
    <nc r="M63">
      <f>IF(G63=0,"-",I63/G63)</f>
    </nc>
  </rcc>
  <rcc rId="4939" sId="2">
    <oc r="M64">
      <f>IF(G64=0,"-",I64/G64)</f>
    </oc>
    <nc r="M64">
      <f>IF(G64=0,"-",I64/G64)</f>
    </nc>
  </rcc>
  <rcc rId="4940" sId="2">
    <oc r="M65">
      <f>IF(G65=0,"-",I65/G65)</f>
    </oc>
    <nc r="M65">
      <f>IF(G65=0,"-",I65/G65)</f>
    </nc>
  </rcc>
  <rcc rId="4941" sId="2">
    <oc r="M66">
      <f>IF(G66=0,"-",I66/G66)</f>
    </oc>
    <nc r="M66">
      <f>IF(G66=0,"-",I66/G66)</f>
    </nc>
  </rcc>
  <rcc rId="4942" sId="2">
    <oc r="M67">
      <f>IF(G67=0,"-",I67/G67)</f>
    </oc>
    <nc r="M67">
      <f>IF(G67=0,"-",I67/G67)</f>
    </nc>
  </rcc>
  <rcc rId="4943" sId="2">
    <oc r="M68">
      <f>IF(G68=0,"-",I68/G68)</f>
    </oc>
    <nc r="M68">
      <f>IF(G68=0,"-",I68/G68)</f>
    </nc>
  </rcc>
  <rcc rId="4944" sId="2">
    <oc r="M69">
      <f>IF(G69=0,"-",I69/G69)</f>
    </oc>
    <nc r="M69">
      <f>IF(G69=0,"-",I69/G69)</f>
    </nc>
  </rcc>
  <rcc rId="4945" sId="2">
    <oc r="M70">
      <f>IF(G70=0,"-",I70/G70)</f>
    </oc>
    <nc r="M70">
      <f>IF(G70=0,"-",I70/G70)</f>
    </nc>
  </rcc>
  <rcc rId="4946" sId="2">
    <oc r="M71">
      <f>IF(G71=0,"-",I71/G71)</f>
    </oc>
    <nc r="M71">
      <f>IF(G71=0,"-",I71/G71)</f>
    </nc>
  </rcc>
  <rcc rId="4947" sId="2">
    <oc r="M72">
      <f>IF(G72=0,"-",I72/G72)</f>
    </oc>
    <nc r="M72">
      <f>IF(G72=0,"-",I72/G72)</f>
    </nc>
  </rcc>
  <rcc rId="4948" sId="2">
    <oc r="M73">
      <f>IF(G73=0,"-",I73/G73)</f>
    </oc>
    <nc r="M73">
      <f>IF(G73=0,"-",I73/G73)</f>
    </nc>
  </rcc>
  <rcc rId="4949" sId="2">
    <oc r="M74">
      <f>IF(G74=0,"-",I74/G74)</f>
    </oc>
    <nc r="M74">
      <f>IF(G74=0,"-",I74/G74)</f>
    </nc>
  </rcc>
  <rcc rId="4950" sId="2">
    <oc r="M75">
      <f>IF(G75=0,"-",I75/G75)</f>
    </oc>
    <nc r="M75">
      <f>IF(G75=0,"-",I75/G75)</f>
    </nc>
  </rcc>
  <rcc rId="4951" sId="2">
    <oc r="M76">
      <f>IF(G76=0,"-",I76/G76)</f>
    </oc>
    <nc r="M76">
      <f>IF(G76=0,"-",I76/G76)</f>
    </nc>
  </rcc>
  <rcc rId="4952" sId="2">
    <oc r="M77">
      <f>IF(G77=0,"-",I77/G77)</f>
    </oc>
    <nc r="M77">
      <f>IF(G77=0,"-",I77/G77)</f>
    </nc>
  </rcc>
  <rcc rId="4953" sId="2">
    <oc r="M78">
      <f>IF(G78=0,"-",I78/G78)</f>
    </oc>
    <nc r="M78">
      <f>IF(G78=0,"-",I78/G78)</f>
    </nc>
  </rcc>
  <rcc rId="4954" sId="2">
    <oc r="M79">
      <f>IF(G79=0,"-",I79/G79)</f>
    </oc>
    <nc r="M79">
      <f>IF(G79=0,"-",I79/G79)</f>
    </nc>
  </rcc>
  <rcc rId="4955" sId="2">
    <oc r="M80">
      <f>IF(G80=0,"-",I80/G80)</f>
    </oc>
    <nc r="M80">
      <f>IF(G80=0,"-",I80/G80)</f>
    </nc>
  </rcc>
  <rcc rId="4956" sId="2">
    <oc r="M81">
      <f>IF(G81=0,"-",I81/G81)</f>
    </oc>
    <nc r="M81">
      <f>IF(G81=0,"-",I81/G81)</f>
    </nc>
  </rcc>
  <rcc rId="4957" sId="2">
    <oc r="M82">
      <f>IF(G82=0,"-",I82/G82)</f>
    </oc>
    <nc r="M82">
      <f>IF(G82=0,"-",I82/G82)</f>
    </nc>
  </rcc>
  <rcc rId="4958" sId="2">
    <oc r="M83">
      <f>IF(G83=0,"-",I83/G83)</f>
    </oc>
    <nc r="M83">
      <f>IF(G83=0,"-",I83/G83)</f>
    </nc>
  </rcc>
  <rcc rId="4959" sId="2">
    <oc r="M84">
      <f>IF(G84=0,"-",I84/G84)</f>
    </oc>
    <nc r="M84">
      <f>IF(G84=0,"-",I84/G84)</f>
    </nc>
  </rcc>
  <rcc rId="4960" sId="2">
    <oc r="M85">
      <f>IF(G85=0,"-",I85/G85)</f>
    </oc>
    <nc r="M85">
      <f>IF(G85=0,"-",I85/G85)</f>
    </nc>
  </rcc>
  <rcc rId="4961" sId="2">
    <oc r="M86">
      <f>IF(G86=0,"-",I86/G86)</f>
    </oc>
    <nc r="M86">
      <f>IF(G86=0,"-",I86/G86)</f>
    </nc>
  </rcc>
  <rcc rId="4962" sId="2">
    <oc r="M87">
      <f>IF(G87=0,"-",I87/G87)</f>
    </oc>
    <nc r="M87">
      <f>IF(G87=0,"-",I87/G87)</f>
    </nc>
  </rcc>
  <rcc rId="4963" sId="2">
    <oc r="M88">
      <f>IF(G88=0,"-",I88/G88)</f>
    </oc>
    <nc r="M88">
      <f>IF(G88=0,"-",I88/G88)</f>
    </nc>
  </rcc>
  <rcc rId="4964" sId="2">
    <oc r="M89">
      <f>IF(G89=0,"-",I89/G89)</f>
    </oc>
    <nc r="M89">
      <f>IF(G89=0,"-",I89/G89)</f>
    </nc>
  </rcc>
  <rcc rId="4965" sId="2">
    <oc r="M90">
      <f>IF(G90=0,"-",I90/G90)</f>
    </oc>
    <nc r="M90">
      <f>IF(G90=0,"-",I90/G90)</f>
    </nc>
  </rcc>
  <rcc rId="4966" sId="2">
    <oc r="M91">
      <f>IF(G91=0,"-",I91/G91)</f>
    </oc>
    <nc r="M91">
      <f>IF(G91=0,"-",I91/G91)</f>
    </nc>
  </rcc>
  <rcc rId="4967" sId="2">
    <oc r="M92">
      <f>IF(G92=0,"-",I92/G92)</f>
    </oc>
    <nc r="M92">
      <f>IF(G92=0,"-",I92/G92)</f>
    </nc>
  </rcc>
  <rcc rId="4968" sId="2">
    <oc r="M93">
      <f>IF(G93=0,"-",I93/G93)</f>
    </oc>
    <nc r="M93">
      <f>IF(G93=0,"-",I93/G93)</f>
    </nc>
  </rcc>
  <rcc rId="4969" sId="2">
    <oc r="M94">
      <f>IF(G94=0,"-",I94/G94)</f>
    </oc>
    <nc r="M94">
      <f>IF(G94=0,"-",I94/G94)</f>
    </nc>
  </rcc>
  <rcc rId="4970" sId="2">
    <oc r="M95">
      <f>IF(G95=0,"-",I95/G95)</f>
    </oc>
    <nc r="M95">
      <f>IF(G95=0,"-",I95/G95)</f>
    </nc>
  </rcc>
  <rcc rId="4971" sId="2">
    <oc r="M96">
      <f>IF(G96=0,"-",I96/G96)</f>
    </oc>
    <nc r="M96">
      <f>IF(G96=0,"-",I96/G96)</f>
    </nc>
  </rcc>
  <rcc rId="4972" sId="2">
    <oc r="M97">
      <f>IF(G97=0,"-",I97/G97)</f>
    </oc>
    <nc r="M97">
      <f>IF(G97=0,"-",I97/G97)</f>
    </nc>
  </rcc>
  <rcc rId="4973" sId="2">
    <oc r="M98">
      <f>IF(G98=0,"-",I98/G98)</f>
    </oc>
    <nc r="M98">
      <f>IF(G98=0,"-",I98/G98)</f>
    </nc>
  </rcc>
  <rcc rId="4974" sId="2">
    <oc r="M99">
      <f>IF(G99=0,"-",I99/G99)</f>
    </oc>
    <nc r="M99">
      <f>IF(G99=0,"-",I99/G99)</f>
    </nc>
  </rcc>
  <rcc rId="4975" sId="2">
    <oc r="M100">
      <f>IF(G100=0,"-",I100/G100)</f>
    </oc>
    <nc r="M100">
      <f>IF(G100=0,"-",I100/G100)</f>
    </nc>
  </rcc>
  <rcc rId="4976" sId="2">
    <oc r="M101">
      <f>IF(G101=0,"-",I101/G101)</f>
    </oc>
    <nc r="M101">
      <f>IF(G101=0,"-",I101/G101)</f>
    </nc>
  </rcc>
  <rcc rId="4977" sId="2">
    <oc r="M102">
      <f>IF(G102=0,"-",I102/G102)</f>
    </oc>
    <nc r="M102">
      <f>IF(G102=0,"-",I102/G102)</f>
    </nc>
  </rcc>
  <rcc rId="4978" sId="2">
    <oc r="M103">
      <f>IF(G103=0,"-",I103/G103)</f>
    </oc>
    <nc r="M103">
      <f>IF(G103=0,"-",I103/G103)</f>
    </nc>
  </rcc>
  <rcc rId="4979" sId="2">
    <oc r="M104">
      <f>IF(G104=0,"-",I104/G104)</f>
    </oc>
    <nc r="M104">
      <f>IF(G104=0,"-",I104/G104)</f>
    </nc>
  </rcc>
  <rcc rId="4980" sId="2">
    <oc r="M105">
      <f>IF(G105=0,"-",I105/G105)</f>
    </oc>
    <nc r="M105">
      <f>IF(G105=0,"-",I105/G105)</f>
    </nc>
  </rcc>
  <rcc rId="4981" sId="2">
    <oc r="M106">
      <f>IF(G106=0,"-",I106/G106)</f>
    </oc>
    <nc r="M106">
      <f>IF(G106=0,"-",I106/G106)</f>
    </nc>
  </rcc>
  <rcc rId="4982" sId="2">
    <oc r="M107">
      <f>IF(G107=0,"-",I107/G107)</f>
    </oc>
    <nc r="M107">
      <f>IF(G107=0,"-",I107/G107)</f>
    </nc>
  </rcc>
  <rcc rId="4983" sId="2">
    <oc r="M108">
      <f>IF(G108=0,"-",I108/G108)</f>
    </oc>
    <nc r="M108">
      <f>IF(G108=0,"-",I108/G108)</f>
    </nc>
  </rcc>
  <rcc rId="4984" sId="2">
    <oc r="M109">
      <f>IF(G109=0,"-",I109/G109)</f>
    </oc>
    <nc r="M109">
      <f>IF(G109=0,"-",I109/G109)</f>
    </nc>
  </rcc>
  <rcc rId="4985" sId="2">
    <oc r="M110">
      <f>IF(G110=0,"-",I110/G110)</f>
    </oc>
    <nc r="M110">
      <f>IF(G110=0,"-",I110/G110)</f>
    </nc>
  </rcc>
  <rcc rId="4986" sId="2">
    <oc r="M111">
      <f>IF(G111=0,"-",I111/G111)</f>
    </oc>
    <nc r="M111">
      <f>IF(G111=0,"-",I111/G111)</f>
    </nc>
  </rcc>
  <rcc rId="4987" sId="2">
    <oc r="M112">
      <f>IF(G112=0,"-",I112/G112)</f>
    </oc>
    <nc r="M112">
      <f>IF(G112=0,"-",I112/G112)</f>
    </nc>
  </rcc>
  <rcc rId="4988" sId="2">
    <oc r="M113">
      <f>IF(G113=0,"-",I113/G113)</f>
    </oc>
    <nc r="M113">
      <f>IF(G113=0,"-",I113/G113)</f>
    </nc>
  </rcc>
  <rcc rId="4989" sId="2">
    <oc r="M114">
      <f>IF(G114=0,"-",I114/G114)</f>
    </oc>
    <nc r="M114">
      <f>IF(G114=0,"-",I114/G114)</f>
    </nc>
  </rcc>
  <rcc rId="4990" sId="2">
    <oc r="M115">
      <f>IF(G115=0,"-",I115/G115)</f>
    </oc>
    <nc r="M115">
      <f>IF(G115=0,"-",I115/G115)</f>
    </nc>
  </rcc>
  <rcc rId="4991" sId="2">
    <oc r="M116">
      <f>IF(G116=0,"-",I116/G116)</f>
    </oc>
    <nc r="M116">
      <f>IF(G116=0,"-",I116/G116)</f>
    </nc>
  </rcc>
  <rcc rId="4992" sId="2">
    <oc r="M117">
      <f>IF(G117=0,"-",I117/G117)</f>
    </oc>
    <nc r="M117">
      <f>IF(G117=0,"-",I117/G117)</f>
    </nc>
  </rcc>
  <rcc rId="4993" sId="2">
    <oc r="M118">
      <f>IF(G118=0,"-",I118/G118)</f>
    </oc>
    <nc r="M118">
      <f>IF(G118=0,"-",I118/G118)</f>
    </nc>
  </rcc>
  <rcc rId="4994" sId="2">
    <oc r="M119">
      <f>IF(G119=0,"-",I119/G119)</f>
    </oc>
    <nc r="M119">
      <f>IF(G119=0,"-",I119/G119)</f>
    </nc>
  </rcc>
  <rcc rId="4995" sId="2">
    <oc r="M120">
      <f>IF(G120=0,"-",I120/G120)</f>
    </oc>
    <nc r="M120">
      <f>IF(G120=0,"-",I120/G120)</f>
    </nc>
  </rcc>
  <rcc rId="4996" sId="2">
    <oc r="M121">
      <f>IF(G121=0,"-",I121/G121)</f>
    </oc>
    <nc r="M121">
      <f>IF(G121=0,"-",I121/G121)</f>
    </nc>
  </rcc>
  <rcc rId="4997" sId="2">
    <oc r="M122">
      <f>IF(G122=0,"-",I122/G122)</f>
    </oc>
    <nc r="M122">
      <f>IF(G122=0,"-",I122/G122)</f>
    </nc>
  </rcc>
  <rcc rId="4998" sId="2">
    <oc r="M123">
      <f>IF(G123=0,"-",I123/G123)</f>
    </oc>
    <nc r="M123">
      <f>IF(G123=0,"-",I123/G123)</f>
    </nc>
  </rcc>
  <rcc rId="4999" sId="2">
    <oc r="M124">
      <f>IF(G124=0,"-",I124/G124)</f>
    </oc>
    <nc r="M124">
      <f>IF(G124=0,"-",I124/G124)</f>
    </nc>
  </rcc>
  <rcc rId="5000" sId="2">
    <oc r="M125">
      <f>IF(G125=0,"-",I125/G125)</f>
    </oc>
    <nc r="M125">
      <f>IF(G125=0,"-",I125/G125)</f>
    </nc>
  </rcc>
  <rcc rId="5001" sId="2">
    <oc r="M126">
      <f>IF(G126=0,"-",I126/G126)</f>
    </oc>
    <nc r="M126">
      <f>IF(G126=0,"-",I126/G126)</f>
    </nc>
  </rcc>
  <rcc rId="5002" sId="2">
    <oc r="M127">
      <f>IF(G127=0,"-",I127/G127)</f>
    </oc>
    <nc r="M127">
      <f>IF(G127=0,"-",I127/G127)</f>
    </nc>
  </rcc>
  <rcc rId="5003" sId="2">
    <oc r="M128">
      <f>IF(G128=0,"-",I128/G128)</f>
    </oc>
    <nc r="M128">
      <f>IF(G128=0,"-",I128/G128)</f>
    </nc>
  </rcc>
  <rcc rId="5004" sId="2">
    <oc r="M129">
      <f>IF(G129=0,"-",I129/G129)</f>
    </oc>
    <nc r="M129">
      <f>IF(G129=0,"-",I129/G129)</f>
    </nc>
  </rcc>
  <rcc rId="5005" sId="2">
    <oc r="M130">
      <f>IF(G130=0,"-",I130/G130)</f>
    </oc>
    <nc r="M130">
      <f>IF(G130=0,"-",I130/G130)</f>
    </nc>
  </rcc>
  <rcc rId="5006" sId="2">
    <oc r="M131">
      <f>IF(G131=0,"-",I131/G131)</f>
    </oc>
    <nc r="M131">
      <f>IF(G131=0,"-",I131/G131)</f>
    </nc>
  </rcc>
  <rcc rId="5007" sId="2">
    <oc r="M132">
      <f>IF(G132=0,"-",I132/G132)</f>
    </oc>
    <nc r="M132">
      <f>IF(G132=0,"-",I132/G132)</f>
    </nc>
  </rcc>
  <rcc rId="5008" sId="2">
    <oc r="M133">
      <f>IF(G133=0,"-",I133/G133)</f>
    </oc>
    <nc r="M133">
      <f>IF(G133=0,"-",I133/G133)</f>
    </nc>
  </rcc>
  <rcc rId="5009" sId="2">
    <oc r="M134">
      <f>IF(G134=0,"-",I134/G134)</f>
    </oc>
    <nc r="M134">
      <f>IF(G134=0,"-",I134/G134)</f>
    </nc>
  </rcc>
  <rcc rId="5010" sId="2">
    <oc r="M135">
      <f>IF(G135=0,"-",I135/G135)</f>
    </oc>
    <nc r="M135">
      <f>IF(G135=0,"-",I135/G135)</f>
    </nc>
  </rcc>
  <rcc rId="5011" sId="2">
    <oc r="M136">
      <f>IF(G136=0,"-",I136/G136)</f>
    </oc>
    <nc r="M136">
      <f>IF(G136=0,"-",I136/G136)</f>
    </nc>
  </rcc>
  <rcc rId="5012" sId="2">
    <oc r="M137">
      <f>IF(G137=0,"-",I137/G137)</f>
    </oc>
    <nc r="M137">
      <f>IF(G137=0,"-",I137/G137)</f>
    </nc>
  </rcc>
  <rcc rId="5013" sId="2">
    <oc r="M138">
      <f>IF(G138=0,"-",I138/G138)</f>
    </oc>
    <nc r="M138">
      <f>IF(G138=0,"-",I138/G138)</f>
    </nc>
  </rcc>
  <rcc rId="5014" sId="2">
    <oc r="M139">
      <f>IF(G139=0,"-",I139/G139)</f>
    </oc>
    <nc r="M139">
      <f>IF(G139=0,"-",I139/G139)</f>
    </nc>
  </rcc>
  <rcc rId="5015" sId="2">
    <oc r="M140">
      <f>IF(G140=0,"-",I140/G140)</f>
    </oc>
    <nc r="M140">
      <f>IF(G140=0,"-",I140/G140)</f>
    </nc>
  </rcc>
  <rcc rId="5016" sId="2">
    <oc r="M141">
      <f>IF(G141=0,"-",I141/G141)</f>
    </oc>
    <nc r="M141">
      <f>IF(G141=0,"-",I141/G141)</f>
    </nc>
  </rcc>
  <rcc rId="5017" sId="2">
    <oc r="M142">
      <f>IF(G142=0,"-",I142/G142)</f>
    </oc>
    <nc r="M142">
      <f>IF(G142=0,"-",I142/G142)</f>
    </nc>
  </rcc>
  <rcc rId="5018" sId="2">
    <oc r="M143">
      <f>IF(G143=0,"-",I143/G143)</f>
    </oc>
    <nc r="M143">
      <f>IF(G143=0,"-",I143/G143)</f>
    </nc>
  </rcc>
  <rcc rId="5019" sId="2">
    <oc r="M144">
      <f>IF(G144=0,"-",I144/G144)</f>
    </oc>
    <nc r="M144">
      <f>IF(G144=0,"-",I144/G144)</f>
    </nc>
  </rcc>
  <rcc rId="5020" sId="2">
    <oc r="M145">
      <f>IF(G145=0,"-",I145/G145)</f>
    </oc>
    <nc r="M145">
      <f>IF(G145=0,"-",I145/G145)</f>
    </nc>
  </rcc>
  <rcc rId="5021" sId="2">
    <oc r="M146">
      <f>IF(G146=0,"-",I146/G146)</f>
    </oc>
    <nc r="M146">
      <f>IF(G146=0,"-",I146/G146)</f>
    </nc>
  </rcc>
  <rcc rId="5022" sId="2">
    <oc r="M147">
      <f>IF(G147=0,"-",I147/G147)</f>
    </oc>
    <nc r="M147">
      <f>IF(G147=0,"-",I147/G147)</f>
    </nc>
  </rcc>
  <rcc rId="5023" sId="2">
    <oc r="M148">
      <f>IF(G148=0,"-",I148/G148)</f>
    </oc>
    <nc r="M148">
      <f>IF(G148=0,"-",I148/G148)</f>
    </nc>
  </rcc>
  <rcc rId="5024" sId="2">
    <oc r="M149">
      <f>IF(G149=0,"-",I149/G149)</f>
    </oc>
    <nc r="M149">
      <f>IF(G149=0,"-",I149/G149)</f>
    </nc>
  </rcc>
  <rcc rId="5025" sId="2">
    <oc r="M150">
      <f>IF(G150=0,"-",I150/G150)</f>
    </oc>
    <nc r="M150">
      <f>IF(G150=0,"-",I150/G150)</f>
    </nc>
  </rcc>
  <rcc rId="5026" sId="2">
    <oc r="M151">
      <f>IF(G151=0,"-",I151/G151)</f>
    </oc>
    <nc r="M151">
      <f>IF(G151=0,"-",I151/G151)</f>
    </nc>
  </rcc>
  <rcc rId="5027" sId="2">
    <oc r="M152">
      <f>IF(G152=0,"-",I152/G152)</f>
    </oc>
    <nc r="M152">
      <f>IF(G152=0,"-",I152/G152)</f>
    </nc>
  </rcc>
  <rcc rId="5028" sId="2">
    <oc r="M153">
      <f>IF(G153=0,"-",I153/G153)</f>
    </oc>
    <nc r="M153">
      <f>IF(G153=0,"-",I153/G153)</f>
    </nc>
  </rcc>
  <rcc rId="5029" sId="2">
    <oc r="M154">
      <f>IF(G154=0,"-",I154/G154)</f>
    </oc>
    <nc r="M154">
      <f>IF(G154=0,"-",I154/G154)</f>
    </nc>
  </rcc>
  <rcc rId="5030" sId="2">
    <oc r="M155">
      <f>IF(G155=0,"-",I155/G155)</f>
    </oc>
    <nc r="M155">
      <f>IF(G155=0,"-",I155/G155)</f>
    </nc>
  </rcc>
  <rcc rId="5031" sId="2">
    <oc r="M156">
      <f>IF(G156=0,"-",I156/G156)</f>
    </oc>
    <nc r="M156">
      <f>IF(G156=0,"-",I156/G156)</f>
    </nc>
  </rcc>
  <rcc rId="5032" sId="2">
    <oc r="M157">
      <f>IF(G157=0,"-",I157/G157)</f>
    </oc>
    <nc r="M157">
      <f>IF(G157=0,"-",I157/G157)</f>
    </nc>
  </rcc>
  <rcc rId="5033" sId="2">
    <oc r="M158">
      <f>IF(G158=0,"-",I158/G158)</f>
    </oc>
    <nc r="M158">
      <f>IF(G158=0,"-",I158/G158)</f>
    </nc>
  </rcc>
  <rcc rId="5034" sId="2">
    <oc r="M159">
      <f>IF(G159=0,"-",I159/G159)</f>
    </oc>
    <nc r="M159">
      <f>IF(G159=0,"-",I159/G159)</f>
    </nc>
  </rcc>
  <rcc rId="5035" sId="2">
    <oc r="M160">
      <f>IF(G160=0,"-",I160/G160)</f>
    </oc>
    <nc r="M160">
      <f>IF(G160=0,"-",I160/G160)</f>
    </nc>
  </rcc>
  <rcc rId="5036" sId="2">
    <oc r="M161">
      <f>IF(G161=0,"-",I161/G161)</f>
    </oc>
    <nc r="M161">
      <f>IF(G161=0,"-",I161/G161)</f>
    </nc>
  </rcc>
  <rcc rId="5037" sId="2">
    <oc r="M162">
      <f>IF(G162=0,"-",I162/G162)</f>
    </oc>
    <nc r="M162">
      <f>IF(G162=0,"-",I162/G162)</f>
    </nc>
  </rcc>
  <rcc rId="5038" sId="2">
    <oc r="M163">
      <f>IF(G163=0,"-",I163/G163)</f>
    </oc>
    <nc r="M163">
      <f>IF(G163=0,"-",I163/G163)</f>
    </nc>
  </rcc>
  <rcc rId="5039" sId="2">
    <oc r="M164">
      <f>IF(G164=0,"-",I164/G164)</f>
    </oc>
    <nc r="M164">
      <f>IF(G164=0,"-",I164/G164)</f>
    </nc>
  </rcc>
  <rcc rId="5040" sId="2">
    <oc r="M165">
      <f>IF(G165=0,"-",I165/G165)</f>
    </oc>
    <nc r="M165">
      <f>IF(G165=0,"-",I165/G165)</f>
    </nc>
  </rcc>
  <rcc rId="5041" sId="2">
    <oc r="M166">
      <f>IF(G166=0,"-",I166/G166)</f>
    </oc>
    <nc r="M166">
      <f>IF(G166=0,"-",I166/G166)</f>
    </nc>
  </rcc>
  <rcc rId="5042" sId="2">
    <oc r="M167">
      <f>IF(G167=0,"-",I167/G167)</f>
    </oc>
    <nc r="M167">
      <f>IF(G167=0,"-",I167/G167)</f>
    </nc>
  </rcc>
  <rcc rId="5043" sId="2">
    <oc r="M168">
      <f>IF(G168=0,"-",I168/G168)</f>
    </oc>
    <nc r="M168">
      <f>IF(G168=0,"-",I168/G168)</f>
    </nc>
  </rcc>
  <rcc rId="5044" sId="2">
    <oc r="M169">
      <f>IF(G169=0,"-",I169/G169)</f>
    </oc>
    <nc r="M169">
      <f>IF(G169=0,"-",I169/G169)</f>
    </nc>
  </rcc>
  <rcc rId="5045" sId="2">
    <oc r="M170">
      <f>IF(G170=0,"-",I170/G170)</f>
    </oc>
    <nc r="M170">
      <f>IF(G170=0,"-",I170/G170)</f>
    </nc>
  </rcc>
  <rcc rId="5046" sId="2">
    <oc r="M171">
      <f>IF(G171=0,"-",I171/G171)</f>
    </oc>
    <nc r="M171">
      <f>IF(G171=0,"-",I171/G171)</f>
    </nc>
  </rcc>
  <rcc rId="5047" sId="2">
    <oc r="M172">
      <f>IF(G172=0,"-",I172/G172)</f>
    </oc>
    <nc r="M172">
      <f>IF(G172=0,"-",I172/G172)</f>
    </nc>
  </rcc>
  <rcc rId="5048" sId="2">
    <oc r="M173">
      <f>IF(G173=0,"-",I173/G173)</f>
    </oc>
    <nc r="M173">
      <f>IF(G173=0,"-",I173/G173)</f>
    </nc>
  </rcc>
  <rcc rId="5049" sId="2">
    <oc r="M174">
      <f>IF(G174=0,"-",I174/G174)</f>
    </oc>
    <nc r="M174">
      <f>IF(G174=0,"-",I174/G174)</f>
    </nc>
  </rcc>
  <rcc rId="5050" sId="2">
    <oc r="M175">
      <f>IF(G175=0,"-",I175/G175)</f>
    </oc>
    <nc r="M175">
      <f>IF(G175=0,"-",I175/G175)</f>
    </nc>
  </rcc>
  <rcc rId="5051" sId="2">
    <oc r="M176">
      <f>IF(G176=0,"-",I176/G176)</f>
    </oc>
    <nc r="M176">
      <f>IF(G176=0,"-",I176/G176)</f>
    </nc>
  </rcc>
  <rcc rId="5052" sId="2">
    <oc r="M177">
      <f>IF(G177=0,"-",I177/G177)</f>
    </oc>
    <nc r="M177">
      <f>IF(G177=0,"-",I177/G177)</f>
    </nc>
  </rcc>
  <rcc rId="5053" sId="2">
    <oc r="M178">
      <f>IF(G178=0,"-",I178/G178)</f>
    </oc>
    <nc r="M178">
      <f>IF(G178=0,"-",I178/G178)</f>
    </nc>
  </rcc>
  <rcc rId="5054" sId="2">
    <oc r="M179">
      <f>IF(G179=0,"-",I179/G179)</f>
    </oc>
    <nc r="M179">
      <f>IF(G179=0,"-",I179/G179)</f>
    </nc>
  </rcc>
  <rcc rId="5055" sId="2">
    <oc r="M180">
      <f>IF(G180=0,"-",I180/G180)</f>
    </oc>
    <nc r="M180">
      <f>IF(G180=0,"-",I180/G180)</f>
    </nc>
  </rcc>
  <rcc rId="5056" sId="2">
    <oc r="M181">
      <f>IF(G181=0,"-",I181/G181)</f>
    </oc>
    <nc r="M181">
      <f>IF(G181=0,"-",I181/G181)</f>
    </nc>
  </rcc>
  <rcc rId="5057" sId="2">
    <oc r="M182">
      <f>IF(G182=0,"-",I182/G182)</f>
    </oc>
    <nc r="M182">
      <f>IF(G182=0,"-",I182/G182)</f>
    </nc>
  </rcc>
  <rcc rId="5058" sId="2">
    <oc r="M183">
      <f>IF(G183=0,"-",I183/G183)</f>
    </oc>
    <nc r="M183">
      <f>IF(G183=0,"-",I183/G183)</f>
    </nc>
  </rcc>
  <rcc rId="5059" sId="2">
    <oc r="M184">
      <f>IF(G184=0,"-",I184/G184)</f>
    </oc>
    <nc r="M184">
      <f>IF(G184=0,"-",I184/G184)</f>
    </nc>
  </rcc>
  <rcc rId="5060" sId="2">
    <oc r="M185">
      <f>IF(G185=0,"-",I185/G185)</f>
    </oc>
    <nc r="M185">
      <f>IF(G185=0,"-",I185/G185)</f>
    </nc>
  </rcc>
  <rcc rId="5061" sId="2">
    <oc r="M186">
      <f>IF(G186=0,"-",I186/G186)</f>
    </oc>
    <nc r="M186">
      <f>IF(G186=0,"-",I186/G186)</f>
    </nc>
  </rcc>
  <rcc rId="5062" sId="2">
    <oc r="M187">
      <f>IF(G187=0,"-",I187/G187)</f>
    </oc>
    <nc r="M187">
      <f>IF(G187=0,"-",I187/G187)</f>
    </nc>
  </rcc>
  <rcc rId="5063" sId="2">
    <oc r="M188">
      <f>IF(G188=0,"-",I188/G188)</f>
    </oc>
    <nc r="M188">
      <f>IF(G188=0,"-",I188/G188)</f>
    </nc>
  </rcc>
  <rcc rId="5064" sId="2">
    <oc r="M189">
      <f>IF(G189=0,"-",I189/G189)</f>
    </oc>
    <nc r="M189">
      <f>IF(G189=0,"-",I189/G189)</f>
    </nc>
  </rcc>
  <rcc rId="5065" sId="2">
    <oc r="M190">
      <f>IF(G190=0,"-",I190/G190)</f>
    </oc>
    <nc r="M190">
      <f>IF(G190=0,"-",I190/G190)</f>
    </nc>
  </rcc>
  <rcc rId="5066" sId="2">
    <oc r="M191">
      <f>IF(G191=0,"-",I191/G191)</f>
    </oc>
    <nc r="M191">
      <f>IF(G191=0,"-",I191/G191)</f>
    </nc>
  </rcc>
  <rcc rId="5067" sId="2">
    <oc r="M192">
      <f>IF(G192=0,"-",I192/G192)</f>
    </oc>
    <nc r="M192">
      <f>IF(G192=0,"-",I192/G192)</f>
    </nc>
  </rcc>
  <rcc rId="5068" sId="2">
    <oc r="M193">
      <f>IF(G193=0,"-",I193/G193)</f>
    </oc>
    <nc r="M193">
      <f>IF(G193=0,"-",I193/G193)</f>
    </nc>
  </rcc>
  <rcc rId="5069" sId="2">
    <oc r="M194">
      <f>IF(G194=0,"-",I194/G194)</f>
    </oc>
    <nc r="M194">
      <f>IF(G194=0,"-",I194/G194)</f>
    </nc>
  </rcc>
  <rcc rId="5070" sId="2">
    <oc r="M195">
      <f>IF(G195=0,"-",I195/G195)</f>
    </oc>
    <nc r="M195">
      <f>IF(G195=0,"-",I195/G195)</f>
    </nc>
  </rcc>
  <rcc rId="5071" sId="2">
    <oc r="M196">
      <f>IF(G196=0,"-",I196/G196)</f>
    </oc>
    <nc r="M196">
      <f>IF(G196=0,"-",I196/G196)</f>
    </nc>
  </rcc>
  <rcc rId="5072" sId="2">
    <oc r="M197">
      <f>IF(G197=0,"-",I197/G197)</f>
    </oc>
    <nc r="M197">
      <f>IF(G197=0,"-",I197/G197)</f>
    </nc>
  </rcc>
  <rcc rId="5073" sId="2">
    <oc r="M198">
      <f>IF(G198=0,"-",I198/G198)</f>
    </oc>
    <nc r="M198">
      <f>IF(G198=0,"-",I198/G198)</f>
    </nc>
  </rcc>
  <rcc rId="5074" sId="2">
    <oc r="M199">
      <f>IF(G199=0,"-",I199/G199)</f>
    </oc>
    <nc r="M199">
      <f>IF(G199=0,"-",I199/G199)</f>
    </nc>
  </rcc>
  <rcc rId="5075" sId="2">
    <oc r="M200">
      <f>IF(G200=0,"-",I200/G200)</f>
    </oc>
    <nc r="M200">
      <f>IF(G200=0,"-",I200/G200)</f>
    </nc>
  </rcc>
  <rcc rId="5076" sId="2">
    <oc r="M201">
      <f>IF(G201=0,"-",I201/G201)</f>
    </oc>
    <nc r="M201">
      <f>IF(G201=0,"-",I201/G201)</f>
    </nc>
  </rcc>
  <rcc rId="5077" sId="2">
    <oc r="M202">
      <f>IF(G202=0,"-",I202/G202)</f>
    </oc>
    <nc r="M202">
      <f>IF(G202=0,"-",I202/G202)</f>
    </nc>
  </rcc>
  <rcc rId="5078" sId="2">
    <oc r="M203">
      <f>IF(G203=0,"-",I203/G203)</f>
    </oc>
    <nc r="M203">
      <f>IF(G203=0,"-",I203/G203)</f>
    </nc>
  </rcc>
  <rcc rId="5079" sId="2">
    <oc r="M204">
      <f>IF(G204=0,"-",I204/G204)</f>
    </oc>
    <nc r="M204">
      <f>IF(G204=0,"-",I204/G204)</f>
    </nc>
  </rcc>
  <rcc rId="5080" sId="2">
    <oc r="M205">
      <f>IF(G205=0,"-",I205/G205)</f>
    </oc>
    <nc r="M205">
      <f>IF(G205=0,"-",I205/G205)</f>
    </nc>
  </rcc>
  <rcc rId="5081" sId="2">
    <oc r="M206">
      <f>IF(G206=0,"-",I206/G206)</f>
    </oc>
    <nc r="M206">
      <f>IF(G206=0,"-",I206/G206)</f>
    </nc>
  </rcc>
  <rcc rId="5082" sId="2">
    <oc r="M207">
      <f>IF(G207=0,"-",I207/G207)</f>
    </oc>
    <nc r="M207">
      <f>IF(G207=0,"-",I207/G207)</f>
    </nc>
  </rcc>
  <rcc rId="5083" sId="2">
    <oc r="M208">
      <f>IF(G208=0,"-",I208/G208)</f>
    </oc>
    <nc r="M208">
      <f>IF(G208=0,"-",I208/G208)</f>
    </nc>
  </rcc>
  <rcc rId="5084" sId="2">
    <oc r="M209">
      <f>IF(G209=0,"-",I209/G209)</f>
    </oc>
    <nc r="M209">
      <f>IF(G209=0,"-",I209/G209)</f>
    </nc>
  </rcc>
  <rcc rId="5085" sId="2">
    <oc r="M210">
      <f>IF(G210=0,"-",I210/G210)</f>
    </oc>
    <nc r="M210">
      <f>IF(G210=0,"-",I210/G210)</f>
    </nc>
  </rcc>
  <rcc rId="5086" sId="2">
    <oc r="M211">
      <f>IF(G211=0,"-",I211/G211)</f>
    </oc>
    <nc r="M211">
      <f>IF(G211=0,"-",I211/G211)</f>
    </nc>
  </rcc>
  <rcc rId="5087" sId="2">
    <oc r="M212">
      <f>IF(G212=0,"-",I212/G212)</f>
    </oc>
    <nc r="M212">
      <f>IF(G212=0,"-",I212/G212)</f>
    </nc>
  </rcc>
  <rcc rId="5088" sId="2">
    <oc r="M213">
      <f>IF(G213=0,"-",I213/G213)</f>
    </oc>
    <nc r="M213">
      <f>IF(G213=0,"-",I213/G213)</f>
    </nc>
  </rcc>
  <rcc rId="5089" sId="2">
    <oc r="M214">
      <f>IF(G214=0,"-",I214/G214)</f>
    </oc>
    <nc r="M214">
      <f>IF(G214=0,"-",I214/G214)</f>
    </nc>
  </rcc>
  <rcc rId="5090" sId="2">
    <oc r="M215">
      <f>IF(G215=0,"-",I215/G215)</f>
    </oc>
    <nc r="M215">
      <f>IF(G215=0,"-",I215/G215)</f>
    </nc>
  </rcc>
  <rcc rId="5091" sId="2">
    <oc r="M216">
      <f>IF(G216=0,"-",I216/G216)</f>
    </oc>
    <nc r="M216">
      <f>IF(G216=0,"-",I216/G216)</f>
    </nc>
  </rcc>
  <rcc rId="5092" sId="2">
    <oc r="M217">
      <f>IF(G217=0,"-",I217/G217)</f>
    </oc>
    <nc r="M217">
      <f>IF(G217=0,"-",I217/G217)</f>
    </nc>
  </rcc>
  <rcc rId="5093" sId="2">
    <oc r="M218">
      <f>IF(G218=0,"-",I218/G218)</f>
    </oc>
    <nc r="M218">
      <f>IF(G218=0,"-",I218/G218)</f>
    </nc>
  </rcc>
  <rcc rId="5094" sId="2">
    <oc r="M219">
      <f>IF(G219=0,"-",I219/G219)</f>
    </oc>
    <nc r="M219">
      <f>IF(G219=0,"-",I219/G219)</f>
    </nc>
  </rcc>
  <rcc rId="5095" sId="2">
    <oc r="M220">
      <f>IF(G220=0,"-",I220/G220)</f>
    </oc>
    <nc r="M220">
      <f>IF(G220=0,"-",I220/G220)</f>
    </nc>
  </rcc>
  <rcc rId="5096" sId="2">
    <oc r="M221">
      <f>IF(G221=0,"-",I221/G221)</f>
    </oc>
    <nc r="M221">
      <f>IF(G221=0,"-",I221/G221)</f>
    </nc>
  </rcc>
  <rcc rId="5097" sId="2">
    <oc r="M222">
      <f>IF(G222=0,"-",I222/G222)</f>
    </oc>
    <nc r="M222">
      <f>IF(G222=0,"-",I222/G222)</f>
    </nc>
  </rcc>
  <rcc rId="5098" sId="2">
    <oc r="M223">
      <f>IF(G223=0,"-",I223/G223)</f>
    </oc>
    <nc r="M223">
      <f>IF(G223=0,"-",I223/G223)</f>
    </nc>
  </rcc>
  <rcc rId="5099" sId="2">
    <oc r="M224">
      <f>IF(G224=0,"-",I224/G224)</f>
    </oc>
    <nc r="M224">
      <f>IF(G224=0,"-",I224/G224)</f>
    </nc>
  </rcc>
  <rcc rId="5100" sId="2">
    <oc r="M225">
      <f>IF(G225=0,"-",I225/G225)</f>
    </oc>
    <nc r="M225">
      <f>IF(G225=0,"-",I225/G225)</f>
    </nc>
  </rcc>
  <rcc rId="5101" sId="2">
    <oc r="M226">
      <f>IF(G226=0,"-",I226/G226)</f>
    </oc>
    <nc r="M226">
      <f>IF(G226=0,"-",I226/G226)</f>
    </nc>
  </rcc>
  <rcc rId="5102" sId="2">
    <oc r="M227">
      <f>IF(G227=0,"-",I227/G227)</f>
    </oc>
    <nc r="M227">
      <f>IF(G227=0,"-",I227/G227)</f>
    </nc>
  </rcc>
  <rcc rId="5103" sId="2">
    <oc r="M228">
      <f>IF(G228=0,"-",I228/G228)</f>
    </oc>
    <nc r="M228">
      <f>IF(G228=0,"-",I228/G228)</f>
    </nc>
  </rcc>
  <rcc rId="5104" sId="2">
    <oc r="M229">
      <f>IF(G229=0,"-",I229/G229)</f>
    </oc>
    <nc r="M229">
      <f>IF(G229=0,"-",I229/G229)</f>
    </nc>
  </rcc>
  <rcc rId="5105" sId="2">
    <oc r="M230">
      <f>IF(G230=0,"-",I230/G230)</f>
    </oc>
    <nc r="M230">
      <f>IF(G230=0,"-",I230/G230)</f>
    </nc>
  </rcc>
  <rcc rId="5106" sId="2">
    <oc r="M231">
      <f>IF(G231=0,"-",I231/G231)</f>
    </oc>
    <nc r="M231">
      <f>IF(G231=0,"-",I231/G231)</f>
    </nc>
  </rcc>
  <rcc rId="5107" sId="2">
    <oc r="M232">
      <f>IF(G232=0,"-",I232/G232)</f>
    </oc>
    <nc r="M232">
      <f>IF(G232=0,"-",I232/G232)</f>
    </nc>
  </rcc>
  <rcc rId="5108" sId="2">
    <oc r="M233">
      <f>IF(G233=0,"-",I233/G233)</f>
    </oc>
    <nc r="M233">
      <f>IF(G233=0,"-",I233/G233)</f>
    </nc>
  </rcc>
  <rcc rId="5109" sId="2">
    <oc r="M234">
      <f>IF(G234=0,"-",I234/G234)</f>
    </oc>
    <nc r="M234">
      <f>IF(G234=0,"-",I234/G234)</f>
    </nc>
  </rcc>
  <rcc rId="5110" sId="2">
    <oc r="M235">
      <f>IF(G235=0,"-",I235/G235)</f>
    </oc>
    <nc r="M235">
      <f>IF(G235=0,"-",I235/G235)</f>
    </nc>
  </rcc>
  <rcc rId="5111" sId="2">
    <oc r="M236">
      <f>IF(G236=0,"-",I236/G236)</f>
    </oc>
    <nc r="M236">
      <f>IF(G236=0,"-",I236/G236)</f>
    </nc>
  </rcc>
  <rcc rId="5112" sId="2">
    <oc r="M237">
      <f>IF(G237=0,"-",I237/G237)</f>
    </oc>
    <nc r="M237">
      <f>IF(G237=0,"-",I237/G237)</f>
    </nc>
  </rcc>
  <rcc rId="5113" sId="2">
    <oc r="M238">
      <f>IF(G238=0,"-",I238/G238)</f>
    </oc>
    <nc r="M238">
      <f>IF(G238=0,"-",I238/G238)</f>
    </nc>
  </rcc>
  <rcc rId="5114" sId="2">
    <oc r="M239">
      <f>IF(G239=0,"-",I239/G239)</f>
    </oc>
    <nc r="M239">
      <f>IF(G239=0,"-",I239/G239)</f>
    </nc>
  </rcc>
  <rcc rId="5115" sId="2">
    <oc r="M240">
      <f>IF(G240=0,"-",I240/G240)</f>
    </oc>
    <nc r="M240">
      <f>IF(G240=0,"-",I240/G240)</f>
    </nc>
  </rcc>
  <rcc rId="5116" sId="2">
    <oc r="M241">
      <f>IF(G241=0,"-",I241/G241)</f>
    </oc>
    <nc r="M241">
      <f>IF(G241=0,"-",I241/G241)</f>
    </nc>
  </rcc>
  <rcc rId="5117" sId="2">
    <oc r="M242">
      <f>IF(G242=0,"-",I242/G242)</f>
    </oc>
    <nc r="M242">
      <f>IF(G242=0,"-",I242/G242)</f>
    </nc>
  </rcc>
  <rcc rId="5118" sId="2">
    <oc r="M243">
      <f>IF(G243=0,"-",I243/G243)</f>
    </oc>
    <nc r="M243">
      <f>IF(G243=0,"-",I243/G243)</f>
    </nc>
  </rcc>
  <rcc rId="5119" sId="2">
    <oc r="M244">
      <f>IF(G244=0,"-",I244/G244)</f>
    </oc>
    <nc r="M244">
      <f>IF(G244=0,"-",I244/G244)</f>
    </nc>
  </rcc>
  <rcc rId="5120" sId="2">
    <oc r="M245">
      <f>IF(G245=0,"-",I245/G245)</f>
    </oc>
    <nc r="M245">
      <f>IF(G245=0,"-",I245/G245)</f>
    </nc>
  </rcc>
  <rcc rId="5121" sId="2">
    <oc r="M246">
      <f>IF(G246=0,"-",I246/G246)</f>
    </oc>
    <nc r="M246">
      <f>IF(G246=0,"-",I246/G246)</f>
    </nc>
  </rcc>
  <rcc rId="5122" sId="2">
    <oc r="M247">
      <f>IF(G247=0,"-",I247/G247)</f>
    </oc>
    <nc r="M247">
      <f>IF(G247=0,"-",I247/G247)</f>
    </nc>
  </rcc>
  <rcc rId="5123" sId="2">
    <oc r="M248">
      <f>IF(G248=0,"-",I248/G248)</f>
    </oc>
    <nc r="M248">
      <f>IF(G248=0,"-",I248/G248)</f>
    </nc>
  </rcc>
  <rcc rId="5124" sId="2">
    <oc r="M249">
      <f>IF(G249=0,"-",I249/G249)</f>
    </oc>
    <nc r="M249">
      <f>IF(G249=0,"-",I249/G249)</f>
    </nc>
  </rcc>
  <rcc rId="5125" sId="2">
    <oc r="M250">
      <f>IF(G250=0,"-",I250/G250)</f>
    </oc>
    <nc r="M250">
      <f>IF(G250=0,"-",I250/G250)</f>
    </nc>
  </rcc>
  <rcc rId="5126" sId="2">
    <oc r="M251">
      <f>IF(G251=0,"-",I251/G251)</f>
    </oc>
    <nc r="M251">
      <f>IF(G251=0,"-",I251/G251)</f>
    </nc>
  </rcc>
  <rcc rId="5127" sId="2">
    <oc r="M252">
      <f>IF(G252=0,"-",I252/G252)</f>
    </oc>
    <nc r="M252">
      <f>IF(G252=0,"-",I252/G252)</f>
    </nc>
  </rcc>
  <rcc rId="5128" sId="2">
    <oc r="M253">
      <f>IF(G253=0,"-",I253/G253)</f>
    </oc>
    <nc r="M253">
      <f>IF(G253=0,"-",I253/G253)</f>
    </nc>
  </rcc>
  <rcc rId="5129" sId="2">
    <oc r="M254">
      <f>IF(G254=0,"-",I254/G254)</f>
    </oc>
    <nc r="M254">
      <f>IF(G254=0,"-",I254/G254)</f>
    </nc>
  </rcc>
  <rcc rId="5130" sId="2">
    <oc r="M255">
      <f>IF(G255=0,"-",I255/G255)</f>
    </oc>
    <nc r="M255">
      <f>IF(G255=0,"-",I255/G255)</f>
    </nc>
  </rcc>
  <rcc rId="5131" sId="2">
    <oc r="M256">
      <f>IF(G256=0,"-",I256/G256)</f>
    </oc>
    <nc r="M256">
      <f>IF(G256=0,"-",I256/G256)</f>
    </nc>
  </rcc>
  <rcc rId="5132" sId="2">
    <oc r="M257">
      <f>IF(G257=0,"-",I257/G257)</f>
    </oc>
    <nc r="M257">
      <f>IF(G257=0,"-",I257/G257)</f>
    </nc>
  </rcc>
  <rcc rId="5133" sId="2">
    <oc r="M258">
      <f>IF(G258=0,"-",I258/G258)</f>
    </oc>
    <nc r="M258">
      <f>IF(G258=0,"-",I258/G258)</f>
    </nc>
  </rcc>
  <rcc rId="5134" sId="2">
    <oc r="M259">
      <f>IF(G259=0,"-",I259/G259)</f>
    </oc>
    <nc r="M259">
      <f>IF(G259=0,"-",I259/G259)</f>
    </nc>
  </rcc>
  <rcc rId="5135" sId="2">
    <oc r="M260">
      <f>IF(G260=0,"-",I260/G260)</f>
    </oc>
    <nc r="M260">
      <f>IF(G260=0,"-",I260/G260)</f>
    </nc>
  </rcc>
  <rcc rId="5136" sId="2">
    <oc r="M261">
      <f>IF(G261=0,"-",I261/G261)</f>
    </oc>
    <nc r="M261">
      <f>IF(G261=0,"-",I261/G261)</f>
    </nc>
  </rcc>
  <rcc rId="5137" sId="2">
    <oc r="M262">
      <f>IF(G262=0,"-",I262/G262)</f>
    </oc>
    <nc r="M262">
      <f>IF(G262=0,"-",I262/G262)</f>
    </nc>
  </rcc>
  <rcc rId="5138" sId="2">
    <oc r="M263">
      <f>IF(G263=0,"-",I263/G263)</f>
    </oc>
    <nc r="M263">
      <f>IF(G263=0,"-",I263/G263)</f>
    </nc>
  </rcc>
  <rcc rId="5139" sId="2">
    <oc r="M264">
      <f>IF(G264=0,"-",I264/G264)</f>
    </oc>
    <nc r="M264">
      <f>IF(G264=0,"-",I264/G264)</f>
    </nc>
  </rcc>
  <rcc rId="5140" sId="2">
    <oc r="M265">
      <f>IF(G265=0,"-",I265/G265)</f>
    </oc>
    <nc r="M265">
      <f>IF(G265=0,"-",I265/G265)</f>
    </nc>
  </rcc>
  <rcc rId="5141" sId="2">
    <oc r="M266">
      <f>IF(G266=0,"-",I266/G266)</f>
    </oc>
    <nc r="M266">
      <f>IF(G266=0,"-",I266/G266)</f>
    </nc>
  </rcc>
  <rcc rId="5142" sId="2">
    <oc r="M267">
      <f>IF(G267=0,"-",I267/G267)</f>
    </oc>
    <nc r="M267">
      <f>IF(G267=0,"-",I267/G267)</f>
    </nc>
  </rcc>
  <rcc rId="5143" sId="2">
    <oc r="M268">
      <f>IF(G268=0,"-",I268/G268)</f>
    </oc>
    <nc r="M268">
      <f>IF(G268=0,"-",I268/G268)</f>
    </nc>
  </rcc>
  <rcc rId="5144" sId="2">
    <oc r="M269">
      <f>IF(G269=0,"-",I269/G269)</f>
    </oc>
    <nc r="M269">
      <f>IF(G269=0,"-",I269/G269)</f>
    </nc>
  </rcc>
  <rcc rId="5145" sId="2">
    <oc r="M270">
      <f>IF(G270=0,"-",I270/G270)</f>
    </oc>
    <nc r="M270">
      <f>IF(G270=0,"-",I270/G270)</f>
    </nc>
  </rcc>
  <rcc rId="5146" sId="2">
    <oc r="M271">
      <f>IF(G271=0,"-",I271/G271)</f>
    </oc>
    <nc r="M271">
      <f>IF(G271=0,"-",I271/G271)</f>
    </nc>
  </rcc>
  <rcc rId="5147" sId="2">
    <oc r="M272">
      <f>IF(G272=0,"-",I272/G272)</f>
    </oc>
    <nc r="M272">
      <f>IF(G272=0,"-",I272/G272)</f>
    </nc>
  </rcc>
  <rcc rId="5148" sId="2">
    <oc r="M273">
      <f>IF(G273=0,"-",I273/G273)</f>
    </oc>
    <nc r="M273">
      <f>IF(G273=0,"-",I273/G273)</f>
    </nc>
  </rcc>
  <rcc rId="5149" sId="2">
    <oc r="M274">
      <f>IF(G274=0,"-",I274/G274)</f>
    </oc>
    <nc r="M274">
      <f>IF(G274=0,"-",I274/G274)</f>
    </nc>
  </rcc>
  <rcc rId="5150" sId="2">
    <oc r="M275">
      <f>IF(G275=0,"-",I275/G275)</f>
    </oc>
    <nc r="M275">
      <f>IF(G275=0,"-",I275/G275)</f>
    </nc>
  </rcc>
  <rcc rId="5151" sId="2">
    <oc r="M276">
      <f>IF(G276=0,"-",I276/G276)</f>
    </oc>
    <nc r="M276">
      <f>IF(G276=0,"-",I276/G276)</f>
    </nc>
  </rcc>
  <rcc rId="5152" sId="2">
    <oc r="M277">
      <f>IF(G277=0,"-",I277/G277)</f>
    </oc>
    <nc r="M277">
      <f>IF(G277=0,"-",I277/G277)</f>
    </nc>
  </rcc>
  <rcc rId="5153" sId="2">
    <oc r="M278">
      <f>IF(G278=0,"-",I278/G278)</f>
    </oc>
    <nc r="M278">
      <f>IF(G278=0,"-",I278/G278)</f>
    </nc>
  </rcc>
  <rcc rId="5154" sId="2">
    <oc r="M279">
      <f>IF(G279=0,"-",I279/G279)</f>
    </oc>
    <nc r="M279">
      <f>IF(G279=0,"-",I279/G279)</f>
    </nc>
  </rcc>
  <rcc rId="5155" sId="2">
    <oc r="M280">
      <f>IF(G280=0,"-",I280/G280)</f>
    </oc>
    <nc r="M280">
      <f>IF(G280=0,"-",I280/G280)</f>
    </nc>
  </rcc>
  <rcc rId="5156" sId="2">
    <oc r="M281">
      <f>IF(G281=0,"-",I281/G281)</f>
    </oc>
    <nc r="M281">
      <f>IF(G281=0,"-",I281/G281)</f>
    </nc>
  </rcc>
  <rcc rId="5157" sId="2">
    <oc r="M282">
      <f>IF(G282=0,"-",I282/G282)</f>
    </oc>
    <nc r="M282">
      <f>IF(G282=0,"-",I282/G282)</f>
    </nc>
  </rcc>
  <rcc rId="5158" sId="2">
    <oc r="M283">
      <f>IF(G283=0,"-",I283/G283)</f>
    </oc>
    <nc r="M283">
      <f>IF(G283=0,"-",I283/G283)</f>
    </nc>
  </rcc>
  <rcc rId="5159" sId="2">
    <oc r="M284">
      <f>IF(G284=0,"-",I284/G284)</f>
    </oc>
    <nc r="M284">
      <f>IF(G284=0,"-",I284/G284)</f>
    </nc>
  </rcc>
  <rcc rId="5160" sId="2">
    <oc r="M285">
      <f>IF(G285=0,"-",I285/G285)</f>
    </oc>
    <nc r="M285">
      <f>IF(G285=0,"-",I285/G285)</f>
    </nc>
  </rcc>
  <rcc rId="5161" sId="2">
    <oc r="M286">
      <f>IF(G286=0,"-",I286/G286)</f>
    </oc>
    <nc r="M286">
      <f>IF(G286=0,"-",I286/G286)</f>
    </nc>
  </rcc>
  <rcc rId="5162" sId="2">
    <oc r="M287">
      <f>IF(G287=0,"-",I287/G287)</f>
    </oc>
    <nc r="M287">
      <f>IF(G287=0,"-",I287/G287)</f>
    </nc>
  </rcc>
  <rcc rId="5163" sId="2">
    <oc r="M288">
      <f>IF(G288=0,"-",I288/G288)</f>
    </oc>
    <nc r="M288">
      <f>IF(G288=0,"-",I288/G288)</f>
    </nc>
  </rcc>
  <rcc rId="5164" sId="2">
    <oc r="M289">
      <f>IF(G289=0,"-",I289/G289)</f>
    </oc>
    <nc r="M289">
      <f>IF(G289=0,"-",I289/G289)</f>
    </nc>
  </rcc>
  <rcc rId="5165" sId="2">
    <oc r="M290">
      <f>IF(G290=0,"-",I290/G290)</f>
    </oc>
    <nc r="M290">
      <f>IF(G290=0,"-",I290/G290)</f>
    </nc>
  </rcc>
  <rcc rId="5166" sId="2">
    <oc r="M291">
      <f>IF(G291=0,"-",I291/G291)</f>
    </oc>
    <nc r="M291">
      <f>IF(G291=0,"-",I291/G291)</f>
    </nc>
  </rcc>
  <rcc rId="5167" sId="2">
    <oc r="M292">
      <f>IF(G292=0,"-",I292/G292)</f>
    </oc>
    <nc r="M292">
      <f>IF(G292=0,"-",I292/G292)</f>
    </nc>
  </rcc>
  <rcc rId="5168" sId="2">
    <oc r="M293">
      <f>IF(G293=0,"-",I293/G293)</f>
    </oc>
    <nc r="M293">
      <f>IF(G293=0,"-",I293/G293)</f>
    </nc>
  </rcc>
  <rcc rId="5169" sId="2">
    <oc r="M294">
      <f>IF(G294=0,"-",I294/G294)</f>
    </oc>
    <nc r="M294">
      <f>IF(G294=0,"-",I294/G294)</f>
    </nc>
  </rcc>
  <rcc rId="5170" sId="2">
    <oc r="M295">
      <f>IF(G295=0,"-",I295/G295)</f>
    </oc>
    <nc r="M295">
      <f>IF(G295=0,"-",I295/G295)</f>
    </nc>
  </rcc>
  <rcc rId="5171" sId="2">
    <oc r="M296">
      <f>IF(G296=0,"-",I296/G296)</f>
    </oc>
    <nc r="M296">
      <f>IF(G296=0,"-",I296/G296)</f>
    </nc>
  </rcc>
  <rcc rId="5172" sId="2">
    <oc r="M297">
      <f>IF(G297=0,"-",I297/G297)</f>
    </oc>
    <nc r="M297">
      <f>IF(G297=0,"-",I297/G297)</f>
    </nc>
  </rcc>
  <rcc rId="5173" sId="2">
    <oc r="M298">
      <f>IF(G298=0,"-",I298/G298)</f>
    </oc>
    <nc r="M298">
      <f>IF(G298=0,"-",I298/G298)</f>
    </nc>
  </rcc>
  <rcc rId="5174" sId="2">
    <oc r="M299">
      <f>IF(G299=0,"-",I299/G299)</f>
    </oc>
    <nc r="M299">
      <f>IF(G299=0,"-",I299/G299)</f>
    </nc>
  </rcc>
  <rcc rId="5175" sId="2">
    <oc r="M300">
      <f>IF(G300=0,"-",I300/G300)</f>
    </oc>
    <nc r="M300">
      <f>IF(G300=0,"-",I300/G300)</f>
    </nc>
  </rcc>
  <rcc rId="5176" sId="2">
    <oc r="M301">
      <f>IF(G301=0,"-",I301/G301)</f>
    </oc>
    <nc r="M301">
      <f>IF(G301=0,"-",I301/G301)</f>
    </nc>
  </rcc>
  <rcc rId="5177" sId="2">
    <oc r="M302">
      <f>IF(G302=0,"-",I302/G302)</f>
    </oc>
    <nc r="M302">
      <f>IF(G302=0,"-",I302/G302)</f>
    </nc>
  </rcc>
  <rcc rId="5178" sId="2">
    <oc r="M303">
      <f>IF(G303=0,"-",I303/G303)</f>
    </oc>
    <nc r="M303">
      <f>IF(G303=0,"-",I303/G303)</f>
    </nc>
  </rcc>
  <rcc rId="5179" sId="2">
    <oc r="M304">
      <f>IF(G304=0,"-",I304/G304)</f>
    </oc>
    <nc r="M304">
      <f>IF(G304=0,"-",I304/G304)</f>
    </nc>
  </rcc>
  <rcc rId="5180" sId="2">
    <oc r="M305">
      <f>IF(G305=0,"-",I305/G305)</f>
    </oc>
    <nc r="M305">
      <f>IF(G305=0,"-",I305/G305)</f>
    </nc>
  </rcc>
  <rcc rId="5181" sId="2">
    <oc r="M306">
      <f>IF(G306=0,"-",I306/G306)</f>
    </oc>
    <nc r="M306">
      <f>IF(G306=0,"-",I306/G306)</f>
    </nc>
  </rcc>
  <rcc rId="5182" sId="2">
    <oc r="M307">
      <f>IF(G307=0,"-",I307/G307)</f>
    </oc>
    <nc r="M307">
      <f>IF(G307=0,"-",I307/G307)</f>
    </nc>
  </rcc>
  <rcc rId="5183" sId="2">
    <oc r="M308">
      <f>IF(G308=0,"-",I308/G308)</f>
    </oc>
    <nc r="M308">
      <f>IF(G308=0,"-",I308/G308)</f>
    </nc>
  </rcc>
  <rcc rId="5184" sId="2">
    <oc r="M309">
      <f>IF(G309=0,"-",I309/G309)</f>
    </oc>
    <nc r="M309">
      <f>IF(G309=0,"-",I309/G309)</f>
    </nc>
  </rcc>
  <rcc rId="5185" sId="2">
    <oc r="M310">
      <f>IF(G310=0,"-",I310/G310)</f>
    </oc>
    <nc r="M310">
      <f>IF(G310=0,"-",I310/G310)</f>
    </nc>
  </rcc>
  <rcc rId="5186" sId="2">
    <oc r="M311">
      <f>IF(G311=0,"-",I311/G311)</f>
    </oc>
    <nc r="M311">
      <f>IF(G311=0,"-",I311/G311)</f>
    </nc>
  </rcc>
  <rcc rId="5187" sId="2">
    <oc r="M312">
      <f>IF(G312=0,"-",I312/G312)</f>
    </oc>
    <nc r="M312">
      <f>IF(G312=0,"-",I312/G312)</f>
    </nc>
  </rcc>
  <rcc rId="5188" sId="2">
    <oc r="M313">
      <f>IF(G313=0,"-",I313/G313)</f>
    </oc>
    <nc r="M313">
      <f>IF(G313=0,"-",I313/G313)</f>
    </nc>
  </rcc>
  <rcc rId="5189" sId="2">
    <oc r="M314">
      <f>IF(G314=0,"-",I314/G314)</f>
    </oc>
    <nc r="M314">
      <f>IF(G314=0,"-",I314/G314)</f>
    </nc>
  </rcc>
  <rcc rId="5190" sId="2">
    <oc r="M315">
      <f>IF(G315=0,"-",I315/G315)</f>
    </oc>
    <nc r="M315">
      <f>IF(G315=0,"-",I315/G315)</f>
    </nc>
  </rcc>
  <rcc rId="5191" sId="2">
    <oc r="M316">
      <f>IF(G316=0,"-",I316/G316)</f>
    </oc>
    <nc r="M316">
      <f>IF(G316=0,"-",I316/G316)</f>
    </nc>
  </rcc>
  <rcc rId="5192" sId="2">
    <oc r="M317">
      <f>IF(G317=0,"-",I317/G317)</f>
    </oc>
    <nc r="M317">
      <f>IF(G317=0,"-",I317/G317)</f>
    </nc>
  </rcc>
  <rcc rId="5193" sId="2">
    <oc r="M318">
      <f>IF(G318=0,"-",I318/G318)</f>
    </oc>
    <nc r="M318">
      <f>IF(G318=0,"-",I318/G318)</f>
    </nc>
  </rcc>
  <rcc rId="5194" sId="2">
    <oc r="M319">
      <f>IF(G319=0,"-",I319/G319)</f>
    </oc>
    <nc r="M319">
      <f>IF(G319=0,"-",I319/G319)</f>
    </nc>
  </rcc>
  <rcc rId="5195" sId="2">
    <oc r="M320">
      <f>IF(G320=0,"-",I320/G320)</f>
    </oc>
    <nc r="M320">
      <f>IF(G320=0,"-",I320/G320)</f>
    </nc>
  </rcc>
  <rcc rId="5196" sId="2">
    <oc r="M321">
      <f>IF(G321=0,"-",I321/G321)</f>
    </oc>
    <nc r="M321">
      <f>IF(G321=0,"-",I321/G321)</f>
    </nc>
  </rcc>
  <rcc rId="5197" sId="2">
    <oc r="M322">
      <f>IF(G322=0,"-",I322/G322)</f>
    </oc>
    <nc r="M322">
      <f>IF(G322=0,"-",I322/G322)</f>
    </nc>
  </rcc>
  <rcc rId="5198" sId="2">
    <oc r="M323">
      <f>IF(G323=0,"-",I323/G323)</f>
    </oc>
    <nc r="M323">
      <f>IF(G323=0,"-",I323/G323)</f>
    </nc>
  </rcc>
  <rcc rId="5199" sId="2">
    <oc r="M324">
      <f>IF(G324=0,"-",I324/G324)</f>
    </oc>
    <nc r="M324">
      <f>IF(G324=0,"-",I324/G324)</f>
    </nc>
  </rcc>
  <rcc rId="5200" sId="2">
    <oc r="M325">
      <f>IF(G325=0,"-",I325/G325)</f>
    </oc>
    <nc r="M325">
      <f>IF(G325=0,"-",I325/G325)</f>
    </nc>
  </rcc>
  <rcc rId="5201" sId="2">
    <oc r="M326">
      <f>IF(G326=0,"-",I326/G326)</f>
    </oc>
    <nc r="M326">
      <f>IF(G326=0,"-",I326/G326)</f>
    </nc>
  </rcc>
  <rcc rId="5202" sId="2">
    <oc r="M327">
      <f>IF(G327=0,"-",I327/G327)</f>
    </oc>
    <nc r="M327">
      <f>IF(G327=0,"-",I327/G327)</f>
    </nc>
  </rcc>
  <rcc rId="5203" sId="2">
    <oc r="M328">
      <f>IF(G328=0,"-",I328/G328)</f>
    </oc>
    <nc r="M328">
      <f>IF(G328=0,"-",I328/G328)</f>
    </nc>
  </rcc>
  <rcc rId="5204" sId="2">
    <oc r="M329">
      <f>IF(G329=0,"-",I329/G329)</f>
    </oc>
    <nc r="M329">
      <f>IF(G329=0,"-",I329/G329)</f>
    </nc>
  </rcc>
  <rcc rId="5205" sId="2">
    <oc r="M330">
      <f>IF(G330=0,"-",I330/G330)</f>
    </oc>
    <nc r="M330">
      <f>IF(G330=0,"-",I330/G330)</f>
    </nc>
  </rcc>
  <rcc rId="5206" sId="2">
    <oc r="M331">
      <f>IF(G331=0,"-",I331/G331)</f>
    </oc>
    <nc r="M331">
      <f>IF(G331=0,"-",I331/G331)</f>
    </nc>
  </rcc>
  <rcc rId="5207" sId="2">
    <oc r="M332">
      <f>IF(G332=0,"-",I332/G332)</f>
    </oc>
    <nc r="M332">
      <f>IF(G332=0,"-",I332/G332)</f>
    </nc>
  </rcc>
  <rcc rId="5208" sId="2">
    <oc r="M333">
      <f>IF(G333=0,"-",I333/G333)</f>
    </oc>
    <nc r="M333">
      <f>IF(G333=0,"-",I333/G333)</f>
    </nc>
  </rcc>
  <rcc rId="5209" sId="2">
    <oc r="M334">
      <f>IF(G334=0,"-",I334/G334)</f>
    </oc>
    <nc r="M334">
      <f>IF(G334=0,"-",I334/G334)</f>
    </nc>
  </rcc>
  <rcc rId="5210" sId="2">
    <oc r="M335">
      <f>IF(G335=0,"-",I335/G335)</f>
    </oc>
    <nc r="M335">
      <f>IF(G335=0,"-",I335/G335)</f>
    </nc>
  </rcc>
  <rcc rId="5211" sId="2">
    <oc r="M336">
      <f>IF(G336=0,"-",I336/G336)</f>
    </oc>
    <nc r="M336">
      <f>IF(G336=0,"-",I336/G336)</f>
    </nc>
  </rcc>
  <rcc rId="5212" sId="2">
    <oc r="M337">
      <f>IF(G337=0,"-",I337/G337)</f>
    </oc>
    <nc r="M337">
      <f>IF(G337=0,"-",I337/G337)</f>
    </nc>
  </rcc>
  <rcc rId="5213" sId="2">
    <oc r="M338">
      <f>IF(G338=0,"-",I338/G338)</f>
    </oc>
    <nc r="M338">
      <f>IF(G338=0,"-",I338/G338)</f>
    </nc>
  </rcc>
  <rcc rId="5214" sId="2">
    <oc r="M339">
      <f>IF(G339=0,"-",I339/G339)</f>
    </oc>
    <nc r="M339">
      <f>IF(G339=0,"-",I339/G339)</f>
    </nc>
  </rcc>
  <rcc rId="5215" sId="2">
    <oc r="M340">
      <f>IF(G340=0,"-",I340/G340)</f>
    </oc>
    <nc r="M340">
      <f>IF(G340=0,"-",I340/G340)</f>
    </nc>
  </rcc>
  <rcc rId="5216" sId="2">
    <oc r="M341">
      <f>IF(G341=0,"-",I341/G341)</f>
    </oc>
    <nc r="M341">
      <f>IF(G341=0,"-",I341/G341)</f>
    </nc>
  </rcc>
  <rcc rId="5217" sId="2">
    <oc r="M342">
      <f>IF(G342=0,"-",I342/G342)</f>
    </oc>
    <nc r="M342">
      <f>IF(G342=0,"-",I342/G342)</f>
    </nc>
  </rcc>
  <rcc rId="5218" sId="2">
    <oc r="M343">
      <f>IF(G343=0,"-",I343/G343)</f>
    </oc>
    <nc r="M343">
      <f>IF(G343=0,"-",I343/G343)</f>
    </nc>
  </rcc>
  <rcc rId="5219" sId="2">
    <oc r="M344">
      <f>IF(G344=0,"-",I344/G344)</f>
    </oc>
    <nc r="M344">
      <f>IF(G344=0,"-",I344/G344)</f>
    </nc>
  </rcc>
  <rcc rId="5220" sId="2">
    <oc r="M345">
      <f>IF(G345=0,"-",I345/G345)</f>
    </oc>
    <nc r="M345">
      <f>IF(G345=0,"-",I345/G345)</f>
    </nc>
  </rcc>
  <rcc rId="5221" sId="2">
    <oc r="M346">
      <f>IF(G346=0,"-",I346/G346)</f>
    </oc>
    <nc r="M346">
      <f>IF(G346=0,"-",I346/G346)</f>
    </nc>
  </rcc>
  <rcc rId="5222" sId="2">
    <oc r="M347">
      <f>IF(G347=0,"-",I347/G347)</f>
    </oc>
    <nc r="M347">
      <f>IF(G347=0,"-",I347/G347)</f>
    </nc>
  </rcc>
  <rcc rId="5223" sId="2">
    <oc r="M348">
      <f>IF(G348=0,"-",I348/G348)</f>
    </oc>
    <nc r="M348">
      <f>IF(G348=0,"-",I348/G348)</f>
    </nc>
  </rcc>
  <rcc rId="5224" sId="2">
    <oc r="M349">
      <f>IF(G349=0,"-",I349/G349)</f>
    </oc>
    <nc r="M349">
      <f>IF(G349=0,"-",I349/G349)</f>
    </nc>
  </rcc>
  <rcc rId="5225" sId="2">
    <oc r="M350">
      <f>IF(G350=0,"-",I350/G350)</f>
    </oc>
    <nc r="M350">
      <f>IF(G350=0,"-",I350/G350)</f>
    </nc>
  </rcc>
  <rcc rId="5226" sId="2">
    <oc r="M351">
      <f>IF(G351=0,"-",I351/G351)</f>
    </oc>
    <nc r="M351">
      <f>IF(G351=0,"-",I351/G351)</f>
    </nc>
  </rcc>
  <rcc rId="5227" sId="2">
    <oc r="M352">
      <f>IF(G352=0,"-",I352/G352)</f>
    </oc>
    <nc r="M352">
      <f>IF(G352=0,"-",I352/G352)</f>
    </nc>
  </rcc>
  <rcc rId="5228" sId="2">
    <oc r="M353">
      <f>IF(G353=0,"-",I353/G353)</f>
    </oc>
    <nc r="M353">
      <f>IF(G353=0,"-",I353/G353)</f>
    </nc>
  </rcc>
  <rcc rId="5229" sId="2">
    <oc r="M354">
      <f>IF(G354=0,"-",I354/G354)</f>
    </oc>
    <nc r="M354">
      <f>IF(G354=0,"-",I354/G354)</f>
    </nc>
  </rcc>
  <rcc rId="5230" sId="2">
    <oc r="M355">
      <f>IF(G355=0,"-",I355/G355)</f>
    </oc>
    <nc r="M355">
      <f>IF(G355=0,"-",I355/G355)</f>
    </nc>
  </rcc>
  <rcc rId="5231" sId="2">
    <oc r="M356">
      <f>IF(G356=0,"-",I356/G356)</f>
    </oc>
    <nc r="M356">
      <f>IF(G356=0,"-",I356/G356)</f>
    </nc>
  </rcc>
  <rcc rId="5232" sId="2">
    <oc r="M357">
      <f>IF(G357=0,"-",I357/G357)</f>
    </oc>
    <nc r="M357">
      <f>IF(G357=0,"-",I357/G357)</f>
    </nc>
  </rcc>
  <rcc rId="5233" sId="2">
    <oc r="M358">
      <f>IF(G358=0,"-",I358/G358)</f>
    </oc>
    <nc r="M358">
      <f>IF(G358=0,"-",I358/G358)</f>
    </nc>
  </rcc>
  <rcc rId="5234" sId="2">
    <oc r="M359">
      <f>IF(G359=0,"-",I359/G359)</f>
    </oc>
    <nc r="M359">
      <f>IF(G359=0,"-",I359/G359)</f>
    </nc>
  </rcc>
  <rcc rId="5235" sId="2">
    <oc r="M360">
      <f>IF(G360=0,"-",I360/G360)</f>
    </oc>
    <nc r="M360">
      <f>IF(G360=0,"-",I360/G360)</f>
    </nc>
  </rcc>
  <rcc rId="5236" sId="2">
    <oc r="M361">
      <f>IF(G361=0,"-",I361/G361)</f>
    </oc>
    <nc r="M361">
      <f>IF(G361=0,"-",I361/G361)</f>
    </nc>
  </rcc>
  <rcc rId="5237" sId="2">
    <oc r="M362">
      <f>IF(G362=0,"-",I362/G362)</f>
    </oc>
    <nc r="M362">
      <f>IF(G362=0,"-",I362/G362)</f>
    </nc>
  </rcc>
  <rcc rId="5238" sId="2">
    <oc r="M363">
      <f>IF(G363=0,"-",I363/G363)</f>
    </oc>
    <nc r="M363">
      <f>IF(G363=0,"-",I363/G363)</f>
    </nc>
  </rcc>
  <rcc rId="5239" sId="2">
    <oc r="M364">
      <f>IF(G364=0,"-",I364/G364)</f>
    </oc>
    <nc r="M364">
      <f>IF(G364=0,"-",I364/G364)</f>
    </nc>
  </rcc>
  <rcc rId="5240" sId="2">
    <oc r="M365">
      <f>IF(G365=0,"-",I365/G365)</f>
    </oc>
    <nc r="M365">
      <f>IF(G365=0,"-",I365/G365)</f>
    </nc>
  </rcc>
  <rcc rId="5241" sId="2">
    <oc r="M366">
      <f>IF(G366=0,"-",I366/G366)</f>
    </oc>
    <nc r="M366">
      <f>IF(G366=0,"-",I366/G366)</f>
    </nc>
  </rcc>
  <rcc rId="5242" sId="2">
    <oc r="M367">
      <f>IF(G367=0,"-",I367/G367)</f>
    </oc>
    <nc r="M367">
      <f>IF(G367=0,"-",I367/G367)</f>
    </nc>
  </rcc>
  <rcc rId="5243" sId="2">
    <oc r="M368">
      <f>IF(G368=0,"-",I368/G368)</f>
    </oc>
    <nc r="M368">
      <f>IF(G368=0,"-",I368/G368)</f>
    </nc>
  </rcc>
  <rcc rId="5244" sId="2">
    <oc r="M369">
      <f>IF(G369=0,"-",I369/G369)</f>
    </oc>
    <nc r="M369">
      <f>IF(G369=0,"-",I369/G369)</f>
    </nc>
  </rcc>
  <rcc rId="5245" sId="2">
    <oc r="M370">
      <f>IF(G370=0,"-",I370/G370)</f>
    </oc>
    <nc r="M370">
      <f>IF(G370=0,"-",I370/G370)</f>
    </nc>
  </rcc>
  <rcc rId="5246" sId="2">
    <oc r="M371">
      <f>IF(G371=0,"-",I371/G371)</f>
    </oc>
    <nc r="M371">
      <f>IF(G371=0,"-",I371/G371)</f>
    </nc>
  </rcc>
  <rcc rId="5247" sId="2">
    <oc r="M372">
      <f>IF(G372=0,"-",I372/G372)</f>
    </oc>
    <nc r="M372">
      <f>IF(G372=0,"-",I372/G372)</f>
    </nc>
  </rcc>
  <rcc rId="5248" sId="2">
    <oc r="M373">
      <f>IF(G373=0,"-",I373/G373)</f>
    </oc>
    <nc r="M373">
      <f>IF(G373=0,"-",I373/G373)</f>
    </nc>
  </rcc>
  <rcc rId="5249" sId="2">
    <oc r="M374">
      <f>IF(G374=0,"-",I374/G374)</f>
    </oc>
    <nc r="M374">
      <f>IF(G374=0,"-",I374/G374)</f>
    </nc>
  </rcc>
  <rcc rId="5250" sId="2">
    <oc r="M375">
      <f>IF(G375=0,"-",I375/G375)</f>
    </oc>
    <nc r="M375">
      <f>IF(G375=0,"-",I375/G375)</f>
    </nc>
  </rcc>
  <rcc rId="5251" sId="2">
    <oc r="M376">
      <f>IF(G376=0,"-",I376/G376)</f>
    </oc>
    <nc r="M376">
      <f>IF(G376=0,"-",I376/G376)</f>
    </nc>
  </rcc>
  <rcc rId="5252" sId="2">
    <oc r="M377">
      <f>IF(G377=0,"-",I377/G377)</f>
    </oc>
    <nc r="M377">
      <f>IF(G377=0,"-",I377/G377)</f>
    </nc>
  </rcc>
  <rcc rId="5253" sId="2">
    <oc r="M378">
      <f>IF(G378=0,"-",I378/G378)</f>
    </oc>
    <nc r="M378">
      <f>IF(G378=0,"-",I378/G378)</f>
    </nc>
  </rcc>
  <rcc rId="5254" sId="2">
    <oc r="M379">
      <f>IF(G379=0,"-",I379/G379)</f>
    </oc>
    <nc r="M379">
      <f>IF(G379=0,"-",I379/G379)</f>
    </nc>
  </rcc>
  <rcc rId="5255" sId="2">
    <oc r="M380">
      <f>IF(G380=0,"-",I380/G380)</f>
    </oc>
    <nc r="M380">
      <f>IF(G380=0,"-",I380/G380)</f>
    </nc>
  </rcc>
  <rcc rId="5256" sId="2">
    <oc r="M381">
      <f>IF(G381=0,"-",I381/G381)</f>
    </oc>
    <nc r="M381">
      <f>IF(G381=0,"-",I381/G381)</f>
    </nc>
  </rcc>
  <rcc rId="5257" sId="2">
    <oc r="M382">
      <f>IF(G382=0,"-",I382/G382)</f>
    </oc>
    <nc r="M382">
      <f>IF(G382=0,"-",I382/G382)</f>
    </nc>
  </rcc>
  <rcc rId="5258" sId="2">
    <oc r="M383">
      <f>IF(G383=0,"-",I383/G383)</f>
    </oc>
    <nc r="M383">
      <f>IF(G383=0,"-",I383/G383)</f>
    </nc>
  </rcc>
  <rcc rId="5259" sId="2">
    <oc r="M384">
      <f>IF(G384=0,"-",I384/G384)</f>
    </oc>
    <nc r="M384">
      <f>IF(G384=0,"-",I384/G384)</f>
    </nc>
  </rcc>
  <rcc rId="5260" sId="2">
    <oc r="M385">
      <f>IF(G385=0,"-",I385/G385)</f>
    </oc>
    <nc r="M385">
      <f>IF(G385=0,"-",I385/G385)</f>
    </nc>
  </rcc>
  <rcc rId="5261" sId="2">
    <oc r="M386">
      <f>IF(G386=0,"-",I386/G386)</f>
    </oc>
    <nc r="M386">
      <f>IF(G386=0,"-",I386/G386)</f>
    </nc>
  </rcc>
  <rcc rId="5262" sId="2">
    <oc r="M387">
      <f>IF(G387=0,"-",I387/G387)</f>
    </oc>
    <nc r="M387">
      <f>IF(G387=0,"-",I387/G387)</f>
    </nc>
  </rcc>
  <rcc rId="5263" sId="2">
    <oc r="M388">
      <f>IF(G388=0,"-",I388/G388)</f>
    </oc>
    <nc r="M388">
      <f>IF(G388=0,"-",I388/G388)</f>
    </nc>
  </rcc>
  <rcc rId="5264" sId="2">
    <oc r="M389">
      <f>IF(G389=0,"-",I389/G389)</f>
    </oc>
    <nc r="M389">
      <f>IF(G389=0,"-",I389/G389)</f>
    </nc>
  </rcc>
  <rcc rId="5265" sId="2">
    <oc r="M390">
      <f>IF(G390=0,"-",I390/G390)</f>
    </oc>
    <nc r="M390">
      <f>IF(G390=0,"-",I390/G390)</f>
    </nc>
  </rcc>
  <rcc rId="5266" sId="2">
    <oc r="M391">
      <f>IF(G391=0,"-",I391/G391)</f>
    </oc>
    <nc r="M391">
      <f>IF(G391=0,"-",I391/G391)</f>
    </nc>
  </rcc>
  <rcc rId="5267" sId="2">
    <oc r="M392">
      <f>IF(G392=0,"-",I392/G392)</f>
    </oc>
    <nc r="M392">
      <f>IF(G392=0,"-",I392/G392)</f>
    </nc>
  </rcc>
  <rcc rId="5268" sId="2">
    <oc r="M393">
      <f>IF(G393=0,"-",I393/G393)</f>
    </oc>
    <nc r="M393">
      <f>IF(G393=0,"-",I393/G393)</f>
    </nc>
  </rcc>
  <rcc rId="5269" sId="2">
    <oc r="M394">
      <f>IF(G394=0,"-",I394/G394)</f>
    </oc>
    <nc r="M394">
      <f>IF(G394=0,"-",I394/G394)</f>
    </nc>
  </rcc>
  <rcc rId="5270" sId="2">
    <oc r="M395">
      <f>IF(G395=0,"-",I395/G395)</f>
    </oc>
    <nc r="M395">
      <f>IF(G395=0,"-",I395/G395)</f>
    </nc>
  </rcc>
  <rcc rId="5271" sId="2">
    <oc r="M396">
      <f>IF(G396=0,"-",I396/G396)</f>
    </oc>
    <nc r="M396">
      <f>IF(G396=0,"-",I396/G396)</f>
    </nc>
  </rcc>
  <rcc rId="5272" sId="2">
    <oc r="M397">
      <f>IF(G397=0,"-",I397/G397)</f>
    </oc>
    <nc r="M397">
      <f>IF(G397=0,"-",I397/G397)</f>
    </nc>
  </rcc>
  <rcc rId="5273" sId="2">
    <oc r="M398">
      <f>IF(G398=0,"-",I398/G398)</f>
    </oc>
    <nc r="M398">
      <f>IF(G398=0,"-",I398/G398)</f>
    </nc>
  </rcc>
  <rcc rId="5274" sId="2">
    <oc r="M399">
      <f>IF(G399=0,"-",I399/G399)</f>
    </oc>
    <nc r="M399">
      <f>IF(G399=0,"-",I399/G399)</f>
    </nc>
  </rcc>
  <rcc rId="5275" sId="2">
    <oc r="M400">
      <f>IF(G400=0,"-",I400/G400)</f>
    </oc>
    <nc r="M400">
      <f>IF(G400=0,"-",I400/G400)</f>
    </nc>
  </rcc>
  <rcc rId="5276" sId="2">
    <oc r="M401">
      <f>IF(G401=0,"-",I401/G401)</f>
    </oc>
    <nc r="M401">
      <f>IF(G401=0,"-",I401/G401)</f>
    </nc>
  </rcc>
  <rcc rId="5277" sId="2">
    <oc r="M402">
      <f>IF(G402=0,"-",I402/G402)</f>
    </oc>
    <nc r="M402">
      <f>IF(G402=0,"-",I402/G402)</f>
    </nc>
  </rcc>
  <rcc rId="5278" sId="2">
    <oc r="M403">
      <f>IF(G403=0,"-",I403/G403)</f>
    </oc>
    <nc r="M403">
      <f>IF(G403=0,"-",I403/G403)</f>
    </nc>
  </rcc>
  <rcc rId="5279" sId="2">
    <oc r="M404">
      <f>IF(G404=0,"-",I404/G404)</f>
    </oc>
    <nc r="M404">
      <f>IF(G404=0,"-",I404/G404)</f>
    </nc>
  </rcc>
  <rcc rId="5280" sId="2">
    <oc r="M405">
      <f>IF(G405=0,"-",I405/G405)</f>
    </oc>
    <nc r="M405">
      <f>IF(G405=0,"-",I405/G405)</f>
    </nc>
  </rcc>
  <rcc rId="5281" sId="2">
    <oc r="M406">
      <f>IF(G406=0,"-",I406/G406)</f>
    </oc>
    <nc r="M406">
      <f>IF(G406=0,"-",I406/G406)</f>
    </nc>
  </rcc>
  <rcc rId="5282" sId="2">
    <oc r="M407">
      <f>IF(G407=0,"-",I407/G407)</f>
    </oc>
    <nc r="M407">
      <f>IF(G407=0,"-",I407/G407)</f>
    </nc>
  </rcc>
  <rcc rId="5283" sId="2">
    <oc r="M408">
      <f>IF(G408=0,"-",I408/G408)</f>
    </oc>
    <nc r="M408">
      <f>IF(G408=0,"-",I408/G408)</f>
    </nc>
  </rcc>
  <rcc rId="5284" sId="2">
    <oc r="M409">
      <f>IF(G409=0,"-",I409/G409)</f>
    </oc>
    <nc r="M409">
      <f>IF(G409=0,"-",I409/G409)</f>
    </nc>
  </rcc>
  <rcc rId="5285" sId="2">
    <oc r="M410">
      <f>IF(G410=0,"-",I410/G410)</f>
    </oc>
    <nc r="M410">
      <f>IF(G410=0,"-",I410/G410)</f>
    </nc>
  </rcc>
  <rcc rId="5286" sId="2">
    <oc r="M411">
      <f>IF(G411=0,"-",I411/G411)</f>
    </oc>
    <nc r="M411">
      <f>IF(G411=0,"-",I411/G411)</f>
    </nc>
  </rcc>
  <rcc rId="5287" sId="2">
    <oc r="M412">
      <f>IF(G412=0,"-",I412/G412)</f>
    </oc>
    <nc r="M412">
      <f>IF(G412=0,"-",I412/G412)</f>
    </nc>
  </rcc>
  <rcc rId="5288" sId="2">
    <oc r="M413">
      <f>IF(G413=0,"-",I413/G413)</f>
    </oc>
    <nc r="M413">
      <f>IF(G413=0,"-",I413/G413)</f>
    </nc>
  </rcc>
  <rcc rId="5289" sId="2">
    <oc r="M414">
      <f>IF(G414=0,"-",I414/G414)</f>
    </oc>
    <nc r="M414">
      <f>IF(G414=0,"-",I414/G414)</f>
    </nc>
  </rcc>
  <rcc rId="5290" sId="2">
    <oc r="M415">
      <f>IF(G415=0,"-",I415/G415)</f>
    </oc>
    <nc r="M415">
      <f>IF(G415=0,"-",I415/G415)</f>
    </nc>
  </rcc>
  <rcc rId="5291" sId="2">
    <oc r="M416">
      <f>IF(G416=0,"-",I416/G416)</f>
    </oc>
    <nc r="M416">
      <f>IF(G416=0,"-",I416/G416)</f>
    </nc>
  </rcc>
  <rcc rId="5292" sId="2">
    <oc r="M417">
      <f>IF(G417=0,"-",I417/G417)</f>
    </oc>
    <nc r="M417">
      <f>IF(G417=0,"-",I417/G417)</f>
    </nc>
  </rcc>
  <rcc rId="5293" sId="2">
    <oc r="M418">
      <f>IF(G418=0,"-",I418/G418)</f>
    </oc>
    <nc r="M418">
      <f>IF(G418=0,"-",I418/G418)</f>
    </nc>
  </rcc>
  <rcc rId="5294" sId="2">
    <oc r="M419">
      <f>IF(G419=0,"-",I419/G419)</f>
    </oc>
    <nc r="M419">
      <f>IF(G419=0,"-",I419/G419)</f>
    </nc>
  </rcc>
  <rcc rId="5295" sId="2">
    <oc r="M420">
      <f>IF(G420=0,"-",I420/G420)</f>
    </oc>
    <nc r="M420">
      <f>IF(G420=0,"-",I420/G420)</f>
    </nc>
  </rcc>
  <rcc rId="5296" sId="2">
    <oc r="M421">
      <f>IF(G421=0,"-",I421/G421)</f>
    </oc>
    <nc r="M421">
      <f>IF(G421=0,"-",I421/G421)</f>
    </nc>
  </rcc>
  <rcc rId="5297" sId="2">
    <oc r="M422">
      <f>IF(G422=0,"-",I422/G422)</f>
    </oc>
    <nc r="M422">
      <f>IF(G422=0,"-",I422/G422)</f>
    </nc>
  </rcc>
  <rcc rId="5298" sId="2">
    <oc r="M423">
      <f>IF(G423=0,"-",I423/G423)</f>
    </oc>
    <nc r="M423">
      <f>IF(G423=0,"-",I423/G423)</f>
    </nc>
  </rcc>
  <rcc rId="5299" sId="2">
    <oc r="M424">
      <f>IF(G424=0,"-",I424/G424)</f>
    </oc>
    <nc r="M424">
      <f>IF(G424=0,"-",I424/G424)</f>
    </nc>
  </rcc>
  <rcc rId="5300" sId="2">
    <oc r="M425">
      <f>IF(G425=0,"-",I425/G425)</f>
    </oc>
    <nc r="M425">
      <f>IF(G425=0,"-",I425/G425)</f>
    </nc>
  </rcc>
  <rcc rId="5301" sId="2">
    <oc r="M426">
      <f>IF(G426=0,"-",I426/G426)</f>
    </oc>
    <nc r="M426">
      <f>IF(G426=0,"-",I426/G426)</f>
    </nc>
  </rcc>
  <rcc rId="5302" sId="2">
    <oc r="M427">
      <f>IF(G427=0,"-",I427/G427)</f>
    </oc>
    <nc r="M427">
      <f>IF(G427=0,"-",I427/G427)</f>
    </nc>
  </rcc>
  <rcc rId="5303" sId="2">
    <oc r="M428">
      <f>IF(G428=0,"-",I428/G428)</f>
    </oc>
    <nc r="M428">
      <f>IF(G428=0,"-",I428/G428)</f>
    </nc>
  </rcc>
  <rcc rId="5304" sId="2">
    <oc r="M429">
      <f>IF(G429=0,"-",I429/G429)</f>
    </oc>
    <nc r="M429">
      <f>IF(G429=0,"-",I429/G429)</f>
    </nc>
  </rcc>
  <rcc rId="5305" sId="2">
    <oc r="M430">
      <f>IF(G430=0,"-",I430/G430)</f>
    </oc>
    <nc r="M430">
      <f>IF(G430=0,"-",I430/G430)</f>
    </nc>
  </rcc>
  <rcc rId="5306" sId="2">
    <oc r="M431">
      <f>IF(G431=0,"-",I431/G431)</f>
    </oc>
    <nc r="M431">
      <f>IF(G431=0,"-",I431/G431)</f>
    </nc>
  </rcc>
  <rcc rId="5307" sId="2">
    <oc r="M432">
      <f>IF(G432=0,"-",I432/G432)</f>
    </oc>
    <nc r="M432">
      <f>IF(G432=0,"-",I432/G432)</f>
    </nc>
  </rcc>
  <rcc rId="5308" sId="2">
    <oc r="M433">
      <f>IF(G433=0,"-",I433/G433)</f>
    </oc>
    <nc r="M433">
      <f>IF(G433=0,"-",I433/G433)</f>
    </nc>
  </rcc>
  <rcc rId="5309" sId="2">
    <oc r="M434">
      <f>IF(G434=0,"-",I434/G434)</f>
    </oc>
    <nc r="M434">
      <f>IF(G434=0,"-",I434/G434)</f>
    </nc>
  </rcc>
  <rcc rId="5310" sId="2">
    <oc r="M435">
      <f>IF(G435=0,"-",I435/G435)</f>
    </oc>
    <nc r="M435">
      <f>IF(G435=0,"-",I435/G435)</f>
    </nc>
  </rcc>
  <rcc rId="5311" sId="2">
    <oc r="M436">
      <f>IF(G436=0,"-",I436/G436)</f>
    </oc>
    <nc r="M436">
      <f>IF(G436=0,"-",I436/G436)</f>
    </nc>
  </rcc>
  <rcc rId="5312" sId="2">
    <oc r="M437">
      <f>IF(G437=0,"-",I437/G437)</f>
    </oc>
    <nc r="M437">
      <f>IF(G437=0,"-",I437/G437)</f>
    </nc>
  </rcc>
  <rcc rId="5313" sId="2">
    <oc r="M438">
      <f>IF(G438=0,"-",I438/G438)</f>
    </oc>
    <nc r="M438">
      <f>IF(G438=0,"-",I438/G438)</f>
    </nc>
  </rcc>
  <rcc rId="5314" sId="2">
    <oc r="M439">
      <f>IF(G439=0,"-",I439/G439)</f>
    </oc>
    <nc r="M439">
      <f>IF(G439=0,"-",I439/G439)</f>
    </nc>
  </rcc>
  <rcc rId="5315" sId="2">
    <oc r="M440">
      <f>IF(G440=0,"-",I440/G440)</f>
    </oc>
    <nc r="M440">
      <f>IF(G440=0,"-",I440/G440)</f>
    </nc>
  </rcc>
  <rcc rId="5316" sId="2">
    <oc r="M441">
      <f>IF(G441=0,"-",I441/G441)</f>
    </oc>
    <nc r="M441">
      <f>IF(G441=0,"-",I441/G441)</f>
    </nc>
  </rcc>
  <rcc rId="5317" sId="2">
    <oc r="M442">
      <f>IF(G442=0,"-",I442/G442)</f>
    </oc>
    <nc r="M442">
      <f>IF(G442=0,"-",I442/G442)</f>
    </nc>
  </rcc>
  <rcc rId="5318" sId="2">
    <oc r="M443">
      <f>IF(G443=0,"-",I443/G443)</f>
    </oc>
    <nc r="M443">
      <f>IF(G443=0,"-",I443/G443)</f>
    </nc>
  </rcc>
  <rcc rId="5319" sId="2">
    <oc r="M444">
      <f>IF(G444=0,"-",I444/G444)</f>
    </oc>
    <nc r="M444">
      <f>IF(G444=0,"-",I444/G444)</f>
    </nc>
  </rcc>
  <rcc rId="5320" sId="2">
    <oc r="M445">
      <f>IF(G445=0,"-",I445/G445)</f>
    </oc>
    <nc r="M445">
      <f>IF(G445=0,"-",I445/G445)</f>
    </nc>
  </rcc>
  <rcc rId="5321" sId="2">
    <oc r="M446">
      <f>IF(G446=0,"-",I446/G446)</f>
    </oc>
    <nc r="M446">
      <f>IF(G446=0,"-",I446/G446)</f>
    </nc>
  </rcc>
  <rcc rId="5322" sId="2">
    <oc r="M447">
      <f>IF(G447=0,"-",I447/G447)</f>
    </oc>
    <nc r="M447">
      <f>IF(G447=0,"-",I447/G447)</f>
    </nc>
  </rcc>
  <rcc rId="5323" sId="2">
    <oc r="M448">
      <f>IF(G448=0,"-",I448/G448)</f>
    </oc>
    <nc r="M448">
      <f>IF(G448=0,"-",I448/G448)</f>
    </nc>
  </rcc>
  <rcc rId="5324" sId="2">
    <oc r="M449">
      <f>IF(G449=0,"-",I449/G449)</f>
    </oc>
    <nc r="M449">
      <f>IF(G449=0,"-",I449/G449)</f>
    </nc>
  </rcc>
  <rcc rId="5325" sId="2">
    <oc r="M450">
      <f>IF(G450=0,"-",I450/G450)</f>
    </oc>
    <nc r="M450">
      <f>IF(G450=0,"-",I450/G450)</f>
    </nc>
  </rcc>
  <rcc rId="5326" sId="2">
    <oc r="M451">
      <f>IF(G451=0,"-",I451/G451)</f>
    </oc>
    <nc r="M451">
      <f>IF(G451=0,"-",I451/G451)</f>
    </nc>
  </rcc>
  <rcc rId="5327" sId="2">
    <oc r="M452">
      <f>IF(G452=0,"-",I452/G452)</f>
    </oc>
    <nc r="M452">
      <f>IF(G452=0,"-",I452/G452)</f>
    </nc>
  </rcc>
  <rcc rId="5328" sId="2">
    <oc r="M453">
      <f>IF(G453=0,"-",I453/G453)</f>
    </oc>
    <nc r="M453">
      <f>IF(G453=0,"-",I453/G453)</f>
    </nc>
  </rcc>
  <rcc rId="5329" sId="2">
    <oc r="M454">
      <f>IF(G454=0,"-",I454/G454)</f>
    </oc>
    <nc r="M454">
      <f>IF(G454=0,"-",I454/G454)</f>
    </nc>
  </rcc>
  <rcc rId="5330" sId="2">
    <oc r="M455">
      <f>IF(G455=0,"-",I455/G455)</f>
    </oc>
    <nc r="M455">
      <f>IF(G455=0,"-",I455/G455)</f>
    </nc>
  </rcc>
  <rcc rId="5331" sId="2">
    <oc r="M456">
      <f>IF(G456=0,"-",I456/G456)</f>
    </oc>
    <nc r="M456">
      <f>IF(G456=0,"-",I456/G456)</f>
    </nc>
  </rcc>
  <rcc rId="5332" sId="2">
    <oc r="M457">
      <f>IF(G457=0,"-",I457/G457)</f>
    </oc>
    <nc r="M457">
      <f>IF(G457=0,"-",I457/G457)</f>
    </nc>
  </rcc>
  <rcc rId="5333" sId="2">
    <oc r="M458">
      <f>IF(G458=0,"-",I458/G458)</f>
    </oc>
    <nc r="M458">
      <f>IF(G458=0,"-",I458/G458)</f>
    </nc>
  </rcc>
  <rcc rId="5334" sId="2">
    <oc r="M459">
      <f>IF(G459=0,"-",I459/G459)</f>
    </oc>
    <nc r="M459">
      <f>IF(G459=0,"-",I459/G459)</f>
    </nc>
  </rcc>
  <rcc rId="5335" sId="2">
    <oc r="M460">
      <f>IF(G460=0,"-",I460/G460)</f>
    </oc>
    <nc r="M460">
      <f>IF(G460=0,"-",I460/G460)</f>
    </nc>
  </rcc>
  <rcc rId="5336" sId="2">
    <oc r="M461">
      <f>IF(G461=0,"-",I461/G461)</f>
    </oc>
    <nc r="M461">
      <f>IF(G461=0,"-",I461/G461)</f>
    </nc>
  </rcc>
  <rcc rId="5337" sId="2">
    <oc r="M462">
      <f>IF(G462=0,"-",I462/G462)</f>
    </oc>
    <nc r="M462">
      <f>IF(G462=0,"-",I462/G462)</f>
    </nc>
  </rcc>
  <rcc rId="5338" sId="2">
    <oc r="M463">
      <f>IF(G463=0,"-",I463/G463)</f>
    </oc>
    <nc r="M463">
      <f>IF(G463=0,"-",I463/G463)</f>
    </nc>
  </rcc>
  <rcc rId="5339" sId="2">
    <oc r="M464">
      <f>IF(G464=0,"-",I464/G464)</f>
    </oc>
    <nc r="M464">
      <f>IF(G464=0,"-",I464/G464)</f>
    </nc>
  </rcc>
  <rcc rId="5340" sId="2">
    <oc r="M465">
      <f>IF(G465=0,"-",I465/G465)</f>
    </oc>
    <nc r="M465">
      <f>IF(G465=0,"-",I465/G465)</f>
    </nc>
  </rcc>
  <rcc rId="5341" sId="2">
    <oc r="M466">
      <f>IF(G466=0,"-",I466/G466)</f>
    </oc>
    <nc r="M466">
      <f>IF(G466=0,"-",I466/G466)</f>
    </nc>
  </rcc>
  <rcc rId="5342" sId="2">
    <oc r="M467">
      <f>IF(G467=0,"-",I467/G467)</f>
    </oc>
    <nc r="M467">
      <f>IF(G467=0,"-",I467/G467)</f>
    </nc>
  </rcc>
  <rcc rId="5343" sId="2">
    <oc r="M468">
      <f>IF(G468=0,"-",I468/G468)</f>
    </oc>
    <nc r="M468">
      <f>IF(G468=0,"-",I468/G468)</f>
    </nc>
  </rcc>
  <rcc rId="5344" sId="2">
    <oc r="M469">
      <f>IF(G469=0,"-",I469/G469)</f>
    </oc>
    <nc r="M469">
      <f>IF(G469=0,"-",I469/G469)</f>
    </nc>
  </rcc>
  <rcc rId="5345" sId="2">
    <oc r="M470">
      <f>IF(G470=0,"-",I470/G470)</f>
    </oc>
    <nc r="M470">
      <f>IF(G470=0,"-",I470/G470)</f>
    </nc>
  </rcc>
  <rcc rId="5346" sId="2">
    <oc r="M471">
      <f>IF(G471=0,"-",I471/G471)</f>
    </oc>
    <nc r="M471">
      <f>IF(G471=0,"-",I471/G471)</f>
    </nc>
  </rcc>
  <rcc rId="5347" sId="2">
    <oc r="M472">
      <f>IF(G472=0,"-",I472/G472)</f>
    </oc>
    <nc r="M472">
      <f>IF(G472=0,"-",I472/G472)</f>
    </nc>
  </rcc>
  <rcc rId="5348" sId="2">
    <oc r="M473">
      <f>IF(G473=0,"-",I473/G473)</f>
    </oc>
    <nc r="M473">
      <f>IF(G473=0,"-",I473/G473)</f>
    </nc>
  </rcc>
  <rcc rId="5349" sId="2">
    <oc r="M474">
      <f>IF(G474=0,"-",I474/G474)</f>
    </oc>
    <nc r="M474">
      <f>IF(G474=0,"-",I474/G474)</f>
    </nc>
  </rcc>
  <rcc rId="5350" sId="2">
    <oc r="M475">
      <f>IF(G475=0,"-",I475/G475)</f>
    </oc>
    <nc r="M475">
      <f>IF(G475=0,"-",I475/G475)</f>
    </nc>
  </rcc>
  <rcc rId="5351" sId="2">
    <oc r="M476">
      <f>IF(G476=0,"-",I476/G476)</f>
    </oc>
    <nc r="M476">
      <f>IF(G476=0,"-",I476/G476)</f>
    </nc>
  </rcc>
  <rcc rId="5352" sId="2">
    <oc r="M477">
      <f>IF(G477=0,"-",I477/G477)</f>
    </oc>
    <nc r="M477">
      <f>IF(G477=0,"-",I477/G477)</f>
    </nc>
  </rcc>
  <rcc rId="5353" sId="2">
    <oc r="M478">
      <f>IF(G478=0,"-",I478/G478)</f>
    </oc>
    <nc r="M478">
      <f>IF(G478=0,"-",I478/G478)</f>
    </nc>
  </rcc>
  <rcc rId="5354" sId="2" odxf="1" dxf="1">
    <oc r="M479">
      <f>IF(G479=0,"-",I479/G479)</f>
    </oc>
    <nc r="M479">
      <f>IF(G479=0,"-",I479/G479)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5355" sId="2">
    <oc r="M480">
      <f>IF(G480=0,"-",I480/G480)</f>
    </oc>
    <nc r="M480">
      <f>IF(G480=0,"-",I480/G480)</f>
    </nc>
  </rcc>
  <rcc rId="5356" sId="2">
    <oc r="M481">
      <f>IF(G481=0,"-",I481/G481)</f>
    </oc>
    <nc r="M481">
      <f>IF(G481=0,"-",I481/G481)</f>
    </nc>
  </rcc>
  <rcc rId="5357" sId="2">
    <oc r="M482">
      <f>IF(G482=0,"-",I482/G482)</f>
    </oc>
    <nc r="M482">
      <f>IF(G482=0,"-",I482/G482)</f>
    </nc>
  </rcc>
  <rcc rId="5358" sId="2">
    <oc r="M483">
      <f>IF(G483=0,"-",I483/G483)</f>
    </oc>
    <nc r="M483">
      <f>IF(G483=0,"-",I483/G483)</f>
    </nc>
  </rcc>
  <rcc rId="5359" sId="2">
    <oc r="M484">
      <f>IF(G484=0,"-",I484/G484)</f>
    </oc>
    <nc r="M484">
      <f>IF(G484=0,"-",I484/G484)</f>
    </nc>
  </rcc>
  <rcc rId="5360" sId="2">
    <oc r="M485">
      <f>IF(G485=0,"-",I485/G485)</f>
    </oc>
    <nc r="M485">
      <f>IF(G485=0,"-",I485/G485)</f>
    </nc>
  </rcc>
  <rcc rId="5361" sId="2">
    <oc r="M486">
      <f>IF(G486=0,"-",I486/G486)</f>
    </oc>
    <nc r="M486">
      <f>IF(G486=0,"-",I486/G486)</f>
    </nc>
  </rcc>
  <rcc rId="5362" sId="2">
    <oc r="M487">
      <f>IF(G487=0,"-",I487/G487)</f>
    </oc>
    <nc r="M487">
      <f>IF(G487=0,"-",I487/G487)</f>
    </nc>
  </rcc>
  <rcc rId="5363" sId="2">
    <oc r="M488">
      <f>IF(G488=0,"-",I488/G488)</f>
    </oc>
    <nc r="M488">
      <f>IF(G488=0,"-",I488/G488)</f>
    </nc>
  </rcc>
  <rcc rId="5364" sId="2">
    <oc r="M489">
      <f>IF(G489=0,"-",I489/G489)</f>
    </oc>
    <nc r="M489">
      <f>IF(G489=0,"-",I489/G489)</f>
    </nc>
  </rcc>
  <rcc rId="5365" sId="2">
    <oc r="M490">
      <f>IF(G490=0,"-",I490/G490)</f>
    </oc>
    <nc r="M490">
      <f>IF(G490=0,"-",I490/G490)</f>
    </nc>
  </rcc>
  <rcc rId="5366" sId="2">
    <oc r="M491">
      <f>IF(G491=0,"-",I491/G491)</f>
    </oc>
    <nc r="M491">
      <f>IF(G491=0,"-",I491/G491)</f>
    </nc>
  </rcc>
  <rcc rId="5367" sId="2">
    <oc r="M492">
      <f>IF(G492=0,"-",I492/G492)</f>
    </oc>
    <nc r="M492">
      <f>IF(G492=0,"-",I492/G492)</f>
    </nc>
  </rcc>
  <rcc rId="5368" sId="2">
    <oc r="M493">
      <f>IF(G493=0,"-",I493/G493)</f>
    </oc>
    <nc r="M493">
      <f>IF(G493=0,"-",I493/G493)</f>
    </nc>
  </rcc>
  <rcc rId="5369" sId="2">
    <oc r="M494">
      <f>IF(G494=0,"-",I494/G494)</f>
    </oc>
    <nc r="M494">
      <f>IF(G494=0,"-",I494/G494)</f>
    </nc>
  </rcc>
  <rcc rId="5370" sId="2">
    <oc r="M495">
      <f>IF(G495=0,"-",I495/G495)</f>
    </oc>
    <nc r="M495">
      <f>IF(G495=0,"-",I495/G495)</f>
    </nc>
  </rcc>
  <rcc rId="5371" sId="2">
    <oc r="M496">
      <f>IF(G496=0,"-",I496/G496)</f>
    </oc>
    <nc r="M496">
      <f>IF(G496=0,"-",I496/G496)</f>
    </nc>
  </rcc>
  <rcc rId="5372" sId="2">
    <oc r="M497">
      <f>IF(G497=0,"-",I497/G497)</f>
    </oc>
    <nc r="M497">
      <f>IF(G497=0,"-",I497/G497)</f>
    </nc>
  </rcc>
  <rcc rId="5373" sId="2">
    <oc r="M498">
      <f>IF(G498=0,"-",I498/G498)</f>
    </oc>
    <nc r="M498">
      <f>IF(G498=0,"-",I498/G498)</f>
    </nc>
  </rcc>
  <rcc rId="5374" sId="2">
    <oc r="M499">
      <f>IF(G499=0,"-",I499/G499)</f>
    </oc>
    <nc r="M499">
      <f>IF(G499=0,"-",I499/G499)</f>
    </nc>
  </rcc>
  <rcc rId="5375" sId="2">
    <oc r="M500">
      <f>IF(G500=0,"-",I500/G500)</f>
    </oc>
    <nc r="M500">
      <f>IF(G500=0,"-",I500/G500)</f>
    </nc>
  </rcc>
  <rcc rId="5376" sId="2">
    <oc r="M501">
      <f>IF(G501=0,"-",I501/G501)</f>
    </oc>
    <nc r="M501">
      <f>IF(G501=0,"-",I501/G501)</f>
    </nc>
  </rcc>
  <rcc rId="5377" sId="2">
    <oc r="M502">
      <f>IF(G502=0,"-",I502/G502)</f>
    </oc>
    <nc r="M502">
      <f>IF(G502=0,"-",I502/G502)</f>
    </nc>
  </rcc>
  <rcc rId="5378" sId="2">
    <oc r="M503">
      <f>IF(G503=0,"-",I503/G503)</f>
    </oc>
    <nc r="M503">
      <f>IF(G503=0,"-",I503/G503)</f>
    </nc>
  </rcc>
  <rcc rId="5379" sId="2">
    <oc r="M504">
      <f>IF(G504=0,"-",I504/G504)</f>
    </oc>
    <nc r="M504">
      <f>IF(G504=0,"-",I504/G504)</f>
    </nc>
  </rcc>
  <rcc rId="5380" sId="2">
    <oc r="M505">
      <f>IF(G505=0,"-",I505/G505)</f>
    </oc>
    <nc r="M505">
      <f>IF(G505=0,"-",I505/G505)</f>
    </nc>
  </rcc>
  <rcc rId="5381" sId="2">
    <oc r="M506">
      <f>IF(G506=0,"-",I506/G506)</f>
    </oc>
    <nc r="M506">
      <f>IF(G506=0,"-",I506/G506)</f>
    </nc>
  </rcc>
  <rcc rId="5382" sId="2">
    <oc r="M507">
      <f>IF(G507=0,"-",I507/G507)</f>
    </oc>
    <nc r="M507">
      <f>IF(G507=0,"-",I507/G507)</f>
    </nc>
  </rcc>
  <rcc rId="5383" sId="2">
    <oc r="M508">
      <f>IF(G508=0,"-",I508/G508)</f>
    </oc>
    <nc r="M508">
      <f>IF(G508=0,"-",I508/G508)</f>
    </nc>
  </rcc>
  <rcc rId="5384" sId="2">
    <oc r="M509">
      <f>IF(G509=0,"-",I509/G509)</f>
    </oc>
    <nc r="M509">
      <f>IF(G509=0,"-",I509/G509)</f>
    </nc>
  </rcc>
  <rcc rId="5385" sId="2">
    <oc r="M510">
      <f>IF(G510=0,"-",I510/G510)</f>
    </oc>
    <nc r="M510">
      <f>IF(G510=0,"-",I510/G510)</f>
    </nc>
  </rcc>
  <rcc rId="5386" sId="2">
    <oc r="M511">
      <f>IF(G511=0,"-",I511/G511)</f>
    </oc>
    <nc r="M511">
      <f>IF(G511=0,"-",I511/G511)</f>
    </nc>
  </rcc>
  <rcc rId="5387" sId="2">
    <oc r="M512">
      <f>IF(G512=0,"-",I512/G512)</f>
    </oc>
    <nc r="M512">
      <f>IF(G512=0,"-",I512/G512)</f>
    </nc>
  </rcc>
  <rcc rId="5388" sId="2">
    <oc r="M513">
      <f>IF(G513=0,"-",I513/G513)</f>
    </oc>
    <nc r="M513">
      <f>IF(G513=0,"-",I513/G513)</f>
    </nc>
  </rcc>
  <rcc rId="5389" sId="2">
    <oc r="M514">
      <f>IF(G514=0,"-",I514/G514)</f>
    </oc>
    <nc r="M514">
      <f>IF(G514=0,"-",I514/G514)</f>
    </nc>
  </rcc>
  <rcc rId="5390" sId="2">
    <oc r="M515">
      <f>IF(G515=0,"-",I515/G515)</f>
    </oc>
    <nc r="M515">
      <f>IF(G515=0,"-",I515/G515)</f>
    </nc>
  </rcc>
  <rcc rId="5391" sId="2">
    <oc r="M516">
      <f>IF(G516=0,"-",I516/G516)</f>
    </oc>
    <nc r="M516">
      <f>IF(G516=0,"-",I516/G516)</f>
    </nc>
  </rcc>
  <rcc rId="5392" sId="2">
    <oc r="M517">
      <f>IF(G517=0,"-",I517/G517)</f>
    </oc>
    <nc r="M517">
      <f>IF(G517=0,"-",I517/G517)</f>
    </nc>
  </rcc>
  <rcc rId="5393" sId="2">
    <oc r="M518">
      <f>IF(G518=0,"-",I518/G518)</f>
    </oc>
    <nc r="M518">
      <f>IF(G518=0,"-",I518/G518)</f>
    </nc>
  </rcc>
  <rcc rId="5394" sId="2">
    <oc r="M519">
      <f>IF(G519=0,"-",I519/G519)</f>
    </oc>
    <nc r="M519">
      <f>IF(G519=0,"-",I519/G519)</f>
    </nc>
  </rcc>
  <rcc rId="5395" sId="2">
    <oc r="M520">
      <f>IF(G520=0,"-",I520/G520)</f>
    </oc>
    <nc r="M520">
      <f>IF(G520=0,"-",I520/G520)</f>
    </nc>
  </rcc>
  <rcc rId="5396" sId="2">
    <oc r="M521">
      <f>IF(G521=0,"-",I521/G521)</f>
    </oc>
    <nc r="M521">
      <f>IF(G521=0,"-",I521/G521)</f>
    </nc>
  </rcc>
  <rcc rId="5397" sId="2">
    <oc r="M522">
      <f>IF(G522=0,"-",I522/G522)</f>
    </oc>
    <nc r="M522">
      <f>IF(G522=0,"-",I522/G522)</f>
    </nc>
  </rcc>
  <rcc rId="5398" sId="2">
    <oc r="M523">
      <f>IF(G523=0,"-",I523/G523)</f>
    </oc>
    <nc r="M523">
      <f>IF(G523=0,"-",I523/G523)</f>
    </nc>
  </rcc>
  <rcc rId="5399" sId="2">
    <oc r="M524">
      <f>IF(G524=0,"-",I524/G524)</f>
    </oc>
    <nc r="M524">
      <f>IF(G524=0,"-",I524/G524)</f>
    </nc>
  </rcc>
  <rcc rId="5400" sId="2">
    <oc r="M525">
      <f>IF(G525=0,"-",I525/G525)</f>
    </oc>
    <nc r="M525">
      <f>IF(G525=0,"-",I525/G525)</f>
    </nc>
  </rcc>
  <rcc rId="5401" sId="2">
    <oc r="M526">
      <f>IF(G526=0,"-",I526/G526)</f>
    </oc>
    <nc r="M526">
      <f>IF(G526=0,"-",I526/G526)</f>
    </nc>
  </rcc>
  <rcc rId="5402" sId="2">
    <oc r="N7">
      <f>IF(H7=0,"-",J7/H7)</f>
    </oc>
    <nc r="N7">
      <f>IF(H7=0,"-",J7/H7)</f>
    </nc>
  </rcc>
  <rcc rId="5403" sId="2">
    <oc r="N8">
      <f>IF(H8=0,"-",J8/H8)</f>
    </oc>
    <nc r="N8">
      <f>IF(H8=0,"-",J8/H8)</f>
    </nc>
  </rcc>
  <rcc rId="5404" sId="2">
    <oc r="N9">
      <f>IF(H9=0,"-",J9/H9)</f>
    </oc>
    <nc r="N9">
      <f>IF(H9=0,"-",J9/H9)</f>
    </nc>
  </rcc>
  <rcc rId="5405" sId="2">
    <oc r="N10">
      <f>IF(H10=0,"-",J10/H10)</f>
    </oc>
    <nc r="N10">
      <f>IF(H10=0,"-",J10/H10)</f>
    </nc>
  </rcc>
  <rcc rId="5406" sId="2">
    <oc r="N11">
      <f>IF(H11=0,"-",J11/H11)</f>
    </oc>
    <nc r="N11">
      <f>IF(H11=0,"-",J11/H11)</f>
    </nc>
  </rcc>
  <rcc rId="5407" sId="2">
    <oc r="N12">
      <f>IF(H12=0,"-",J12/H12)</f>
    </oc>
    <nc r="N12">
      <f>IF(H12=0,"-",J12/H12)</f>
    </nc>
  </rcc>
  <rcc rId="5408" sId="2">
    <oc r="N13">
      <f>IF(H13=0,"-",J13/H13)</f>
    </oc>
    <nc r="N13">
      <f>IF(H13=0,"-",J13/H13)</f>
    </nc>
  </rcc>
  <rcc rId="5409" sId="2">
    <oc r="N14">
      <f>IF(H14=0,"-",J14/H14)</f>
    </oc>
    <nc r="N14">
      <f>IF(H14=0,"-",J14/H14)</f>
    </nc>
  </rcc>
  <rcc rId="5410" sId="2">
    <oc r="N15">
      <f>IF(H15=0,"-",J15/H15)</f>
    </oc>
    <nc r="N15">
      <f>IF(H15=0,"-",J15/H15)</f>
    </nc>
  </rcc>
  <rcc rId="5411" sId="2">
    <oc r="N16">
      <f>IF(H16=0,"-",J16/H16)</f>
    </oc>
    <nc r="N16">
      <f>IF(H16=0,"-",J16/H16)</f>
    </nc>
  </rcc>
  <rcc rId="5412" sId="2">
    <oc r="N17">
      <f>IF(H17=0,"-",J17/H17)</f>
    </oc>
    <nc r="N17">
      <f>IF(H17=0,"-",J17/H17)</f>
    </nc>
  </rcc>
  <rcc rId="5413" sId="2">
    <oc r="N18">
      <f>IF(H18=0,"-",J18/H18)</f>
    </oc>
    <nc r="N18">
      <f>IF(H18=0,"-",J18/H18)</f>
    </nc>
  </rcc>
  <rcc rId="5414" sId="2">
    <oc r="N19">
      <f>IF(H19=0,"-",J19/H19)</f>
    </oc>
    <nc r="N19">
      <f>IF(H19=0,"-",J19/H19)</f>
    </nc>
  </rcc>
  <rcc rId="5415" sId="2">
    <oc r="N20">
      <f>IF(H20=0,"-",J20/H20)</f>
    </oc>
    <nc r="N20">
      <f>IF(H20=0,"-",J20/H20)</f>
    </nc>
  </rcc>
  <rcc rId="5416" sId="2">
    <oc r="N21">
      <f>IF(H21=0,"-",J21/H21)</f>
    </oc>
    <nc r="N21">
      <f>IF(H21=0,"-",J21/H21)</f>
    </nc>
  </rcc>
  <rcc rId="5417" sId="2">
    <oc r="N22">
      <f>IF(H22=0,"-",J22/H22)</f>
    </oc>
    <nc r="N22">
      <f>IF(H22=0,"-",J22/H22)</f>
    </nc>
  </rcc>
  <rcc rId="5418" sId="2">
    <oc r="N23">
      <f>IF(H23=0,"-",J23/H23)</f>
    </oc>
    <nc r="N23">
      <f>IF(H23=0,"-",J23/H23)</f>
    </nc>
  </rcc>
  <rcc rId="5419" sId="2">
    <oc r="N24">
      <f>IF(H24=0,"-",J24/H24)</f>
    </oc>
    <nc r="N24">
      <f>IF(H24=0,"-",J24/H24)</f>
    </nc>
  </rcc>
  <rcc rId="5420" sId="2">
    <oc r="N25">
      <f>IF(H25=0,"-",J25/H25)</f>
    </oc>
    <nc r="N25">
      <f>IF(H25=0,"-",J25/H25)</f>
    </nc>
  </rcc>
  <rcc rId="5421" sId="2">
    <oc r="N26">
      <f>IF(H26=0,"-",J26/H26)</f>
    </oc>
    <nc r="N26">
      <f>IF(H26=0,"-",J26/H26)</f>
    </nc>
  </rcc>
  <rcc rId="5422" sId="2">
    <oc r="N27">
      <f>IF(H27=0,"-",J27/H27)</f>
    </oc>
    <nc r="N27">
      <f>IF(H27=0,"-",J27/H27)</f>
    </nc>
  </rcc>
  <rcc rId="5423" sId="2" odxf="1" dxf="1">
    <nc r="N28">
      <f>IF(H28=0,"-",J28/H28)</f>
    </nc>
    <ndxf>
      <fill>
        <patternFill patternType="none">
          <bgColor indexed="65"/>
        </patternFill>
      </fill>
    </ndxf>
  </rcc>
  <rcc rId="5424" sId="2" odxf="1" dxf="1">
    <nc r="N29">
      <f>IF(H29=0,"-",J29/H29)</f>
    </nc>
    <ndxf>
      <fill>
        <patternFill patternType="none">
          <bgColor indexed="65"/>
        </patternFill>
      </fill>
    </ndxf>
  </rcc>
  <rcc rId="5425" sId="2" odxf="1" dxf="1">
    <nc r="N30">
      <f>IF(H30=0,"-",J30/H30)</f>
    </nc>
    <ndxf>
      <fill>
        <patternFill patternType="none">
          <bgColor indexed="65"/>
        </patternFill>
      </fill>
    </ndxf>
  </rcc>
  <rcc rId="5426" sId="2">
    <oc r="N31">
      <f>IF(H31=0,"-",J31/H31)</f>
    </oc>
    <nc r="N31">
      <f>IF(H31=0,"-",J31/H31)</f>
    </nc>
  </rcc>
  <rcc rId="5427" sId="2">
    <oc r="N32">
      <f>IF(H32=0,"-",J32/H32)</f>
    </oc>
    <nc r="N32">
      <f>IF(H32=0,"-",J32/H32)</f>
    </nc>
  </rcc>
  <rcc rId="5428" sId="2">
    <oc r="N33">
      <f>IF(H33=0,"-",J33/H33)</f>
    </oc>
    <nc r="N33">
      <f>IF(H33=0,"-",J33/H33)</f>
    </nc>
  </rcc>
  <rcc rId="5429" sId="2">
    <oc r="N34">
      <f>IF(H34=0,"-",J34/H34)</f>
    </oc>
    <nc r="N34">
      <f>IF(H34=0,"-",J34/H34)</f>
    </nc>
  </rcc>
  <rcc rId="5430" sId="2">
    <oc r="N35">
      <f>IF(H35=0,"-",J35/H35)</f>
    </oc>
    <nc r="N35">
      <f>IF(H35=0,"-",J35/H35)</f>
    </nc>
  </rcc>
  <rcc rId="5431" sId="2">
    <oc r="N36">
      <f>IF(H36=0,"-",J36/H36)</f>
    </oc>
    <nc r="N36">
      <f>IF(H36=0,"-",J36/H36)</f>
    </nc>
  </rcc>
  <rcc rId="5432" sId="2">
    <oc r="N37">
      <f>IF(H37=0,"-",J37/H37)</f>
    </oc>
    <nc r="N37">
      <f>IF(H37=0,"-",J37/H37)</f>
    </nc>
  </rcc>
  <rcc rId="5433" sId="2">
    <oc r="N38">
      <f>IF(H38=0,"-",J38/H38)</f>
    </oc>
    <nc r="N38">
      <f>IF(H38=0,"-",J38/H38)</f>
    </nc>
  </rcc>
  <rcc rId="5434" sId="2">
    <oc r="N39">
      <f>IF(H39=0,"-",J39/H39)</f>
    </oc>
    <nc r="N39">
      <f>IF(H39=0,"-",J39/H39)</f>
    </nc>
  </rcc>
  <rcc rId="5435" sId="2">
    <oc r="N40">
      <f>IF(H40=0,"-",J40/H40)</f>
    </oc>
    <nc r="N40">
      <f>IF(H40=0,"-",J40/H40)</f>
    </nc>
  </rcc>
  <rcc rId="5436" sId="2">
    <oc r="N41">
      <f>IF(H41=0,"-",J41/H41)</f>
    </oc>
    <nc r="N41">
      <f>IF(H41=0,"-",J41/H41)</f>
    </nc>
  </rcc>
  <rcc rId="5437" sId="2">
    <oc r="N42">
      <f>IF(H42=0,"-",J42/H42)</f>
    </oc>
    <nc r="N42">
      <f>IF(H42=0,"-",J42/H42)</f>
    </nc>
  </rcc>
  <rcc rId="5438" sId="2">
    <oc r="N43">
      <f>IF(H43=0,"-",J43/H43)</f>
    </oc>
    <nc r="N43">
      <f>IF(H43=0,"-",J43/H43)</f>
    </nc>
  </rcc>
  <rcc rId="5439" sId="2">
    <oc r="N44">
      <f>IF(H44=0,"-",J44/H44)</f>
    </oc>
    <nc r="N44">
      <f>IF(H44=0,"-",J44/H44)</f>
    </nc>
  </rcc>
  <rcc rId="5440" sId="2">
    <oc r="N45">
      <f>IF(H45=0,"-",J45/H45)</f>
    </oc>
    <nc r="N45">
      <f>IF(H45=0,"-",J45/H45)</f>
    </nc>
  </rcc>
  <rcc rId="5441" sId="2">
    <oc r="N46">
      <f>IF(H46=0,"-",J46/H46)</f>
    </oc>
    <nc r="N46">
      <f>IF(H46=0,"-",J46/H46)</f>
    </nc>
  </rcc>
  <rcc rId="5442" sId="2">
    <oc r="N47">
      <f>IF(H47=0,"-",J47/H47)</f>
    </oc>
    <nc r="N47">
      <f>IF(H47=0,"-",J47/H47)</f>
    </nc>
  </rcc>
  <rcc rId="5443" sId="2">
    <oc r="N48">
      <f>IF(H48=0,"-",J48/H48)</f>
    </oc>
    <nc r="N48">
      <f>IF(H48=0,"-",J48/H48)</f>
    </nc>
  </rcc>
  <rcc rId="5444" sId="2">
    <oc r="N49">
      <f>IF(H49=0,"-",J49/H49)</f>
    </oc>
    <nc r="N49">
      <f>IF(H49=0,"-",J49/H49)</f>
    </nc>
  </rcc>
  <rcc rId="5445" sId="2">
    <oc r="N50">
      <f>IF(H50=0,"-",J50/H50)</f>
    </oc>
    <nc r="N50">
      <f>IF(H50=0,"-",J50/H50)</f>
    </nc>
  </rcc>
  <rcc rId="5446" sId="2">
    <oc r="N51">
      <f>IF(H51=0,"-",J51/H51)</f>
    </oc>
    <nc r="N51">
      <f>IF(H51=0,"-",J51/H51)</f>
    </nc>
  </rcc>
  <rcc rId="5447" sId="2">
    <oc r="N52">
      <f>IF(H52=0,"-",J52/H52)</f>
    </oc>
    <nc r="N52">
      <f>IF(H52=0,"-",J52/H52)</f>
    </nc>
  </rcc>
  <rcc rId="5448" sId="2">
    <oc r="N53">
      <f>IF(H53=0,"-",J53/H53)</f>
    </oc>
    <nc r="N53">
      <f>IF(H53=0,"-",J53/H53)</f>
    </nc>
  </rcc>
  <rcc rId="5449" sId="2">
    <oc r="N54">
      <f>IF(H54=0,"-",J54/H54)</f>
    </oc>
    <nc r="N54">
      <f>IF(H54=0,"-",J54/H54)</f>
    </nc>
  </rcc>
  <rcc rId="5450" sId="2">
    <oc r="N55">
      <f>IF(H55=0,"-",J55/H55)</f>
    </oc>
    <nc r="N55">
      <f>IF(H55=0,"-",J55/H55)</f>
    </nc>
  </rcc>
  <rcc rId="5451" sId="2">
    <oc r="N56">
      <f>IF(H56=0,"-",J56/H56)</f>
    </oc>
    <nc r="N56">
      <f>IF(H56=0,"-",J56/H56)</f>
    </nc>
  </rcc>
  <rcc rId="5452" sId="2">
    <oc r="N57">
      <f>IF(H57=0,"-",J57/H57)</f>
    </oc>
    <nc r="N57">
      <f>IF(H57=0,"-",J57/H57)</f>
    </nc>
  </rcc>
  <rcc rId="5453" sId="2">
    <oc r="N58">
      <f>IF(H58=0,"-",J58/H58)</f>
    </oc>
    <nc r="N58">
      <f>IF(H58=0,"-",J58/H58)</f>
    </nc>
  </rcc>
  <rcc rId="5454" sId="2">
    <oc r="N59">
      <f>IF(H59=0,"-",J59/H59)</f>
    </oc>
    <nc r="N59">
      <f>IF(H59=0,"-",J59/H59)</f>
    </nc>
  </rcc>
  <rcc rId="5455" sId="2">
    <oc r="N60">
      <f>IF(H60=0,"-",J60/H60)</f>
    </oc>
    <nc r="N60">
      <f>IF(H60=0,"-",J60/H60)</f>
    </nc>
  </rcc>
  <rcc rId="5456" sId="2">
    <oc r="N61">
      <f>IF(H61=0,"-",J61/H61)</f>
    </oc>
    <nc r="N61">
      <f>IF(H61=0,"-",J61/H61)</f>
    </nc>
  </rcc>
  <rcc rId="5457" sId="2">
    <oc r="N62">
      <f>IF(H62=0,"-",J62/H62)</f>
    </oc>
    <nc r="N62">
      <f>IF(H62=0,"-",J62/H62)</f>
    </nc>
  </rcc>
  <rcc rId="5458" sId="2">
    <oc r="N63">
      <f>IF(H63=0,"-",J63/H63)</f>
    </oc>
    <nc r="N63">
      <f>IF(H63=0,"-",J63/H63)</f>
    </nc>
  </rcc>
  <rcc rId="5459" sId="2">
    <oc r="N64">
      <f>IF(H64=0,"-",J64/H64)</f>
    </oc>
    <nc r="N64">
      <f>IF(H64=0,"-",J64/H64)</f>
    </nc>
  </rcc>
  <rcc rId="5460" sId="2">
    <oc r="N65">
      <f>IF(H65=0,"-",J65/H65)</f>
    </oc>
    <nc r="N65">
      <f>IF(H65=0,"-",J65/H65)</f>
    </nc>
  </rcc>
  <rcc rId="5461" sId="2">
    <oc r="N66">
      <f>IF(H66=0,"-",J66/H66)</f>
    </oc>
    <nc r="N66">
      <f>IF(H66=0,"-",J66/H66)</f>
    </nc>
  </rcc>
  <rcc rId="5462" sId="2">
    <oc r="N67">
      <f>IF(H67=0,"-",J67/H67)</f>
    </oc>
    <nc r="N67">
      <f>IF(H67=0,"-",J67/H67)</f>
    </nc>
  </rcc>
  <rcc rId="5463" sId="2">
    <oc r="N68">
      <f>IF(H68=0,"-",J68/H68)</f>
    </oc>
    <nc r="N68">
      <f>IF(H68=0,"-",J68/H68)</f>
    </nc>
  </rcc>
  <rcc rId="5464" sId="2">
    <oc r="N69">
      <f>IF(H69=0,"-",J69/H69)</f>
    </oc>
    <nc r="N69">
      <f>IF(H69=0,"-",J69/H69)</f>
    </nc>
  </rcc>
  <rcc rId="5465" sId="2">
    <oc r="N70">
      <f>IF(H70=0,"-",J70/H70)</f>
    </oc>
    <nc r="N70">
      <f>IF(H70=0,"-",J70/H70)</f>
    </nc>
  </rcc>
  <rcc rId="5466" sId="2">
    <oc r="N71">
      <f>IF(H71=0,"-",J71/H71)</f>
    </oc>
    <nc r="N71">
      <f>IF(H71=0,"-",J71/H71)</f>
    </nc>
  </rcc>
  <rcc rId="5467" sId="2">
    <oc r="N72">
      <f>IF(H72=0,"-",J72/H72)</f>
    </oc>
    <nc r="N72">
      <f>IF(H72=0,"-",J72/H72)</f>
    </nc>
  </rcc>
  <rcc rId="5468" sId="2">
    <oc r="N73">
      <f>IF(H73=0,"-",J73/H73)</f>
    </oc>
    <nc r="N73">
      <f>IF(H73=0,"-",J73/H73)</f>
    </nc>
  </rcc>
  <rcc rId="5469" sId="2">
    <oc r="N74">
      <f>IF(H74=0,"-",J74/H74)</f>
    </oc>
    <nc r="N74">
      <f>IF(H74=0,"-",J74/H74)</f>
    </nc>
  </rcc>
  <rcc rId="5470" sId="2">
    <oc r="N75">
      <f>IF(H75=0,"-",J75/H75)</f>
    </oc>
    <nc r="N75">
      <f>IF(H75=0,"-",J75/H75)</f>
    </nc>
  </rcc>
  <rcc rId="5471" sId="2">
    <oc r="N76">
      <f>IF(H76=0,"-",J76/H76)</f>
    </oc>
    <nc r="N76">
      <f>IF(H76=0,"-",J76/H76)</f>
    </nc>
  </rcc>
  <rcc rId="5472" sId="2">
    <oc r="N77">
      <f>IF(H77=0,"-",J77/H77)</f>
    </oc>
    <nc r="N77">
      <f>IF(H77=0,"-",J77/H77)</f>
    </nc>
  </rcc>
  <rcc rId="5473" sId="2">
    <oc r="N78">
      <f>IF(H78=0,"-",J78/H78)</f>
    </oc>
    <nc r="N78">
      <f>IF(H78=0,"-",J78/H78)</f>
    </nc>
  </rcc>
  <rcc rId="5474" sId="2">
    <oc r="N79">
      <f>IF(H79=0,"-",J79/H79)</f>
    </oc>
    <nc r="N79">
      <f>IF(H79=0,"-",J79/H79)</f>
    </nc>
  </rcc>
  <rcc rId="5475" sId="2">
    <oc r="N80">
      <f>IF(H80=0,"-",J80/H80)</f>
    </oc>
    <nc r="N80">
      <f>IF(H80=0,"-",J80/H80)</f>
    </nc>
  </rcc>
  <rcc rId="5476" sId="2">
    <oc r="N81">
      <f>IF(H81=0,"-",J81/H81)</f>
    </oc>
    <nc r="N81">
      <f>IF(H81=0,"-",J81/H81)</f>
    </nc>
  </rcc>
  <rcc rId="5477" sId="2">
    <oc r="N82">
      <f>IF(H82=0,"-",J82/H82)</f>
    </oc>
    <nc r="N82">
      <f>IF(H82=0,"-",J82/H82)</f>
    </nc>
  </rcc>
  <rcc rId="5478" sId="2">
    <oc r="N83">
      <f>IF(H83=0,"-",J83/H83)</f>
    </oc>
    <nc r="N83">
      <f>IF(H83=0,"-",J83/H83)</f>
    </nc>
  </rcc>
  <rcc rId="5479" sId="2">
    <oc r="N84">
      <f>IF(H84=0,"-",J84/H84)</f>
    </oc>
    <nc r="N84">
      <f>IF(H84=0,"-",J84/H84)</f>
    </nc>
  </rcc>
  <rcc rId="5480" sId="2">
    <oc r="N85">
      <f>IF(H85=0,"-",J85/H85)</f>
    </oc>
    <nc r="N85">
      <f>IF(H85=0,"-",J85/H85)</f>
    </nc>
  </rcc>
  <rcc rId="5481" sId="2">
    <oc r="N86">
      <f>IF(H86=0,"-",J86/H86)</f>
    </oc>
    <nc r="N86">
      <f>IF(H86=0,"-",J86/H86)</f>
    </nc>
  </rcc>
  <rcc rId="5482" sId="2">
    <oc r="N87">
      <f>IF(H87=0,"-",J87/H87)</f>
    </oc>
    <nc r="N87">
      <f>IF(H87=0,"-",J87/H87)</f>
    </nc>
  </rcc>
  <rcc rId="5483" sId="2">
    <oc r="N88">
      <f>IF(H88=0,"-",J88/H88)</f>
    </oc>
    <nc r="N88">
      <f>IF(H88=0,"-",J88/H88)</f>
    </nc>
  </rcc>
  <rcc rId="5484" sId="2">
    <oc r="N89">
      <f>IF(H89=0,"-",J89/H89)</f>
    </oc>
    <nc r="N89">
      <f>IF(H89=0,"-",J89/H89)</f>
    </nc>
  </rcc>
  <rcc rId="5485" sId="2">
    <oc r="N90">
      <f>IF(H90=0,"-",J90/H90)</f>
    </oc>
    <nc r="N90">
      <f>IF(H90=0,"-",J90/H90)</f>
    </nc>
  </rcc>
  <rcc rId="5486" sId="2">
    <oc r="N91">
      <f>IF(H91=0,"-",J91/H91)</f>
    </oc>
    <nc r="N91">
      <f>IF(H91=0,"-",J91/H91)</f>
    </nc>
  </rcc>
  <rcc rId="5487" sId="2">
    <oc r="N92">
      <f>IF(H92=0,"-",J92/H92)</f>
    </oc>
    <nc r="N92">
      <f>IF(H92=0,"-",J92/H92)</f>
    </nc>
  </rcc>
  <rcc rId="5488" sId="2">
    <oc r="N93">
      <f>IF(H93=0,"-",J93/H93)</f>
    </oc>
    <nc r="N93">
      <f>IF(H93=0,"-",J93/H93)</f>
    </nc>
  </rcc>
  <rcc rId="5489" sId="2">
    <oc r="N94">
      <f>IF(H94=0,"-",J94/H94)</f>
    </oc>
    <nc r="N94">
      <f>IF(H94=0,"-",J94/H94)</f>
    </nc>
  </rcc>
  <rcc rId="5490" sId="2">
    <oc r="N95">
      <f>IF(H95=0,"-",J95/H95)</f>
    </oc>
    <nc r="N95">
      <f>IF(H95=0,"-",J95/H95)</f>
    </nc>
  </rcc>
  <rcc rId="5491" sId="2">
    <oc r="N96">
      <f>IF(H96=0,"-",J96/H96)</f>
    </oc>
    <nc r="N96">
      <f>IF(H96=0,"-",J96/H96)</f>
    </nc>
  </rcc>
  <rcc rId="5492" sId="2">
    <oc r="N97">
      <f>IF(H97=0,"-",J97/H97)</f>
    </oc>
    <nc r="N97">
      <f>IF(H97=0,"-",J97/H97)</f>
    </nc>
  </rcc>
  <rcc rId="5493" sId="2">
    <oc r="N98">
      <f>IF(H98=0,"-",J98/H98)</f>
    </oc>
    <nc r="N98">
      <f>IF(H98=0,"-",J98/H98)</f>
    </nc>
  </rcc>
  <rcc rId="5494" sId="2">
    <oc r="N99">
      <f>IF(H99=0,"-",J99/H99)</f>
    </oc>
    <nc r="N99">
      <f>IF(H99=0,"-",J99/H99)</f>
    </nc>
  </rcc>
  <rcc rId="5495" sId="2">
    <oc r="N100">
      <f>IF(H100=0,"-",J100/H100)</f>
    </oc>
    <nc r="N100">
      <f>IF(H100=0,"-",J100/H100)</f>
    </nc>
  </rcc>
  <rcc rId="5496" sId="2">
    <oc r="N101">
      <f>IF(H101=0,"-",J101/H101)</f>
    </oc>
    <nc r="N101">
      <f>IF(H101=0,"-",J101/H101)</f>
    </nc>
  </rcc>
  <rcc rId="5497" sId="2">
    <oc r="N102">
      <f>IF(H102=0,"-",J102/H102)</f>
    </oc>
    <nc r="N102">
      <f>IF(H102=0,"-",J102/H102)</f>
    </nc>
  </rcc>
  <rcc rId="5498" sId="2">
    <oc r="N103">
      <f>IF(H103=0,"-",J103/H103)</f>
    </oc>
    <nc r="N103">
      <f>IF(H103=0,"-",J103/H103)</f>
    </nc>
  </rcc>
  <rcc rId="5499" sId="2">
    <oc r="N104">
      <f>IF(H104=0,"-",J104/H104)</f>
    </oc>
    <nc r="N104">
      <f>IF(H104=0,"-",J104/H104)</f>
    </nc>
  </rcc>
  <rcc rId="5500" sId="2">
    <oc r="N105">
      <f>IF(H105=0,"-",J105/H105)</f>
    </oc>
    <nc r="N105">
      <f>IF(H105=0,"-",J105/H105)</f>
    </nc>
  </rcc>
  <rcc rId="5501" sId="2">
    <oc r="N106">
      <f>IF(H106=0,"-",J106/H106)</f>
    </oc>
    <nc r="N106">
      <f>IF(H106=0,"-",J106/H106)</f>
    </nc>
  </rcc>
  <rcc rId="5502" sId="2">
    <oc r="N107">
      <f>IF(H107=0,"-",J107/H107)</f>
    </oc>
    <nc r="N107">
      <f>IF(H107=0,"-",J107/H107)</f>
    </nc>
  </rcc>
  <rcc rId="5503" sId="2">
    <oc r="N108">
      <f>IF(H108=0,"-",J108/H108)</f>
    </oc>
    <nc r="N108">
      <f>IF(H108=0,"-",J108/H108)</f>
    </nc>
  </rcc>
  <rcc rId="5504" sId="2">
    <oc r="N109">
      <f>IF(H109=0,"-",J109/H109)</f>
    </oc>
    <nc r="N109">
      <f>IF(H109=0,"-",J109/H109)</f>
    </nc>
  </rcc>
  <rcc rId="5505" sId="2">
    <oc r="N110">
      <f>IF(H110=0,"-",J110/H110)</f>
    </oc>
    <nc r="N110">
      <f>IF(H110=0,"-",J110/H110)</f>
    </nc>
  </rcc>
  <rcc rId="5506" sId="2">
    <oc r="N111">
      <f>IF(H111=0,"-",J111/H111)</f>
    </oc>
    <nc r="N111">
      <f>IF(H111=0,"-",J111/H111)</f>
    </nc>
  </rcc>
  <rcc rId="5507" sId="2">
    <oc r="N112">
      <f>IF(H112=0,"-",J112/H112)</f>
    </oc>
    <nc r="N112">
      <f>IF(H112=0,"-",J112/H112)</f>
    </nc>
  </rcc>
  <rcc rId="5508" sId="2">
    <oc r="N113">
      <f>IF(H113=0,"-",J113/H113)</f>
    </oc>
    <nc r="N113">
      <f>IF(H113=0,"-",J113/H113)</f>
    </nc>
  </rcc>
  <rcc rId="5509" sId="2">
    <oc r="N114">
      <f>IF(H114=0,"-",J114/H114)</f>
    </oc>
    <nc r="N114">
      <f>IF(H114=0,"-",J114/H114)</f>
    </nc>
  </rcc>
  <rcc rId="5510" sId="2">
    <oc r="N115">
      <f>IF(H115=0,"-",J115/H115)</f>
    </oc>
    <nc r="N115">
      <f>IF(H115=0,"-",J115/H115)</f>
    </nc>
  </rcc>
  <rcc rId="5511" sId="2">
    <oc r="N116">
      <f>IF(H116=0,"-",J116/H116)</f>
    </oc>
    <nc r="N116">
      <f>IF(H116=0,"-",J116/H116)</f>
    </nc>
  </rcc>
  <rcc rId="5512" sId="2">
    <oc r="N117">
      <f>IF(H117=0,"-",J117/H117)</f>
    </oc>
    <nc r="N117">
      <f>IF(H117=0,"-",J117/H117)</f>
    </nc>
  </rcc>
  <rcc rId="5513" sId="2">
    <oc r="N118">
      <f>IF(H118=0,"-",J118/H118)</f>
    </oc>
    <nc r="N118">
      <f>IF(H118=0,"-",J118/H118)</f>
    </nc>
  </rcc>
  <rcc rId="5514" sId="2">
    <oc r="N119">
      <f>IF(H119=0,"-",J119/H119)</f>
    </oc>
    <nc r="N119">
      <f>IF(H119=0,"-",J119/H119)</f>
    </nc>
  </rcc>
  <rcc rId="5515" sId="2">
    <oc r="N120">
      <f>IF(H120=0,"-",J120/H120)</f>
    </oc>
    <nc r="N120">
      <f>IF(H120=0,"-",J120/H120)</f>
    </nc>
  </rcc>
  <rcc rId="5516" sId="2">
    <oc r="N121">
      <f>IF(H121=0,"-",J121/H121)</f>
    </oc>
    <nc r="N121">
      <f>IF(H121=0,"-",J121/H121)</f>
    </nc>
  </rcc>
  <rcc rId="5517" sId="2">
    <oc r="N122">
      <f>IF(H122=0,"-",J122/H122)</f>
    </oc>
    <nc r="N122">
      <f>IF(H122=0,"-",J122/H122)</f>
    </nc>
  </rcc>
  <rcc rId="5518" sId="2">
    <oc r="N123">
      <f>IF(H123=0,"-",J123/H123)</f>
    </oc>
    <nc r="N123">
      <f>IF(H123=0,"-",J123/H123)</f>
    </nc>
  </rcc>
  <rcc rId="5519" sId="2">
    <oc r="N124">
      <f>IF(H124=0,"-",J124/H124)</f>
    </oc>
    <nc r="N124">
      <f>IF(H124=0,"-",J124/H124)</f>
    </nc>
  </rcc>
  <rcc rId="5520" sId="2">
    <oc r="N125">
      <f>IF(H125=0,"-",J125/H125)</f>
    </oc>
    <nc r="N125">
      <f>IF(H125=0,"-",J125/H125)</f>
    </nc>
  </rcc>
  <rcc rId="5521" sId="2">
    <oc r="N126">
      <f>IF(H126=0,"-",J126/H126)</f>
    </oc>
    <nc r="N126">
      <f>IF(H126=0,"-",J126/H126)</f>
    </nc>
  </rcc>
  <rcc rId="5522" sId="2">
    <oc r="N127">
      <f>IF(H127=0,"-",J127/H127)</f>
    </oc>
    <nc r="N127">
      <f>IF(H127=0,"-",J127/H127)</f>
    </nc>
  </rcc>
  <rcc rId="5523" sId="2">
    <oc r="N128">
      <f>IF(H128=0,"-",J128/H128)</f>
    </oc>
    <nc r="N128">
      <f>IF(H128=0,"-",J128/H128)</f>
    </nc>
  </rcc>
  <rcc rId="5524" sId="2">
    <oc r="N129">
      <f>IF(H129=0,"-",J129/H129)</f>
    </oc>
    <nc r="N129">
      <f>IF(H129=0,"-",J129/H129)</f>
    </nc>
  </rcc>
  <rcc rId="5525" sId="2">
    <oc r="N130">
      <f>IF(H130=0,"-",J130/H130)</f>
    </oc>
    <nc r="N130">
      <f>IF(H130=0,"-",J130/H130)</f>
    </nc>
  </rcc>
  <rcc rId="5526" sId="2">
    <oc r="N131">
      <f>IF(H131=0,"-",J131/H131)</f>
    </oc>
    <nc r="N131">
      <f>IF(H131=0,"-",J131/H131)</f>
    </nc>
  </rcc>
  <rcc rId="5527" sId="2">
    <oc r="N132">
      <f>IF(H132=0,"-",J132/H132)</f>
    </oc>
    <nc r="N132">
      <f>IF(H132=0,"-",J132/H132)</f>
    </nc>
  </rcc>
  <rcc rId="5528" sId="2">
    <oc r="N133">
      <f>IF(H133=0,"-",J133/H133)</f>
    </oc>
    <nc r="N133">
      <f>IF(H133=0,"-",J133/H133)</f>
    </nc>
  </rcc>
  <rcc rId="5529" sId="2">
    <oc r="N134">
      <f>IF(H134=0,"-",J134/H134)</f>
    </oc>
    <nc r="N134">
      <f>IF(H134=0,"-",J134/H134)</f>
    </nc>
  </rcc>
  <rcc rId="5530" sId="2">
    <oc r="N135">
      <f>IF(H135=0,"-",J135/H135)</f>
    </oc>
    <nc r="N135">
      <f>IF(H135=0,"-",J135/H135)</f>
    </nc>
  </rcc>
  <rcc rId="5531" sId="2">
    <oc r="N136">
      <f>IF(H136=0,"-",J136/H136)</f>
    </oc>
    <nc r="N136">
      <f>IF(H136=0,"-",J136/H136)</f>
    </nc>
  </rcc>
  <rcc rId="5532" sId="2">
    <oc r="N137">
      <f>IF(H137=0,"-",J137/H137)</f>
    </oc>
    <nc r="N137">
      <f>IF(H137=0,"-",J137/H137)</f>
    </nc>
  </rcc>
  <rcc rId="5533" sId="2">
    <oc r="N138">
      <f>IF(H138=0,"-",J138/H138)</f>
    </oc>
    <nc r="N138">
      <f>IF(H138=0,"-",J138/H138)</f>
    </nc>
  </rcc>
  <rcc rId="5534" sId="2">
    <oc r="N139">
      <f>IF(H139=0,"-",J139/H139)</f>
    </oc>
    <nc r="N139">
      <f>IF(H139=0,"-",J139/H139)</f>
    </nc>
  </rcc>
  <rcc rId="5535" sId="2">
    <oc r="N140">
      <f>IF(H140=0,"-",J140/H140)</f>
    </oc>
    <nc r="N140">
      <f>IF(H140=0,"-",J140/H140)</f>
    </nc>
  </rcc>
  <rcc rId="5536" sId="2">
    <oc r="N141">
      <f>IF(H141=0,"-",J141/H141)</f>
    </oc>
    <nc r="N141">
      <f>IF(H141=0,"-",J141/H141)</f>
    </nc>
  </rcc>
  <rcc rId="5537" sId="2">
    <oc r="N142">
      <f>IF(H142=0,"-",J142/H142)</f>
    </oc>
    <nc r="N142">
      <f>IF(H142=0,"-",J142/H142)</f>
    </nc>
  </rcc>
  <rcc rId="5538" sId="2">
    <oc r="N143">
      <f>IF(H143=0,"-",J143/H143)</f>
    </oc>
    <nc r="N143">
      <f>IF(H143=0,"-",J143/H143)</f>
    </nc>
  </rcc>
  <rcc rId="5539" sId="2">
    <oc r="N144">
      <f>IF(H144=0,"-",J144/H144)</f>
    </oc>
    <nc r="N144">
      <f>IF(H144=0,"-",J144/H144)</f>
    </nc>
  </rcc>
  <rcc rId="5540" sId="2">
    <oc r="N145">
      <f>IF(H145=0,"-",J145/H145)</f>
    </oc>
    <nc r="N145">
      <f>IF(H145=0,"-",J145/H145)</f>
    </nc>
  </rcc>
  <rcc rId="5541" sId="2">
    <oc r="N146">
      <f>IF(H146=0,"-",J146/H146)</f>
    </oc>
    <nc r="N146">
      <f>IF(H146=0,"-",J146/H146)</f>
    </nc>
  </rcc>
  <rcc rId="5542" sId="2">
    <oc r="N147">
      <f>IF(H147=0,"-",J147/H147)</f>
    </oc>
    <nc r="N147">
      <f>IF(H147=0,"-",J147/H147)</f>
    </nc>
  </rcc>
  <rcc rId="5543" sId="2">
    <oc r="N148">
      <f>IF(H148=0,"-",J148/H148)</f>
    </oc>
    <nc r="N148">
      <f>IF(H148=0,"-",J148/H148)</f>
    </nc>
  </rcc>
  <rcc rId="5544" sId="2">
    <oc r="N149">
      <f>IF(H149=0,"-",J149/H149)</f>
    </oc>
    <nc r="N149">
      <f>IF(H149=0,"-",J149/H149)</f>
    </nc>
  </rcc>
  <rcc rId="5545" sId="2">
    <oc r="N150">
      <f>IF(H150=0,"-",J150/H150)</f>
    </oc>
    <nc r="N150">
      <f>IF(H150=0,"-",J150/H150)</f>
    </nc>
  </rcc>
  <rcc rId="5546" sId="2">
    <oc r="N151">
      <f>IF(H151=0,"-",J151/H151)</f>
    </oc>
    <nc r="N151">
      <f>IF(H151=0,"-",J151/H151)</f>
    </nc>
  </rcc>
  <rcc rId="5547" sId="2">
    <oc r="N152">
      <f>IF(H152=0,"-",J152/H152)</f>
    </oc>
    <nc r="N152">
      <f>IF(H152=0,"-",J152/H152)</f>
    </nc>
  </rcc>
  <rcc rId="5548" sId="2">
    <oc r="N153">
      <f>IF(H153=0,"-",J153/H153)</f>
    </oc>
    <nc r="N153">
      <f>IF(H153=0,"-",J153/H153)</f>
    </nc>
  </rcc>
  <rcc rId="5549" sId="2">
    <oc r="N154">
      <f>IF(H154=0,"-",J154/H154)</f>
    </oc>
    <nc r="N154">
      <f>IF(H154=0,"-",J154/H154)</f>
    </nc>
  </rcc>
  <rcc rId="5550" sId="2">
    <oc r="N155">
      <f>IF(H155=0,"-",J155/H155)</f>
    </oc>
    <nc r="N155">
      <f>IF(H155=0,"-",J155/H155)</f>
    </nc>
  </rcc>
  <rcc rId="5551" sId="2">
    <oc r="N156">
      <f>IF(H156=0,"-",J156/H156)</f>
    </oc>
    <nc r="N156">
      <f>IF(H156=0,"-",J156/H156)</f>
    </nc>
  </rcc>
  <rcc rId="5552" sId="2">
    <oc r="N157">
      <f>IF(H157=0,"-",J157/H157)</f>
    </oc>
    <nc r="N157">
      <f>IF(H157=0,"-",J157/H157)</f>
    </nc>
  </rcc>
  <rcc rId="5553" sId="2">
    <oc r="N158">
      <f>IF(H158=0,"-",J158/H158)</f>
    </oc>
    <nc r="N158">
      <f>IF(H158=0,"-",J158/H158)</f>
    </nc>
  </rcc>
  <rcc rId="5554" sId="2">
    <oc r="N159">
      <f>IF(H159=0,"-",J159/H159)</f>
    </oc>
    <nc r="N159">
      <f>IF(H159=0,"-",J159/H159)</f>
    </nc>
  </rcc>
  <rcc rId="5555" sId="2">
    <oc r="N160">
      <f>IF(H160=0,"-",J160/H160)</f>
    </oc>
    <nc r="N160">
      <f>IF(H160=0,"-",J160/H160)</f>
    </nc>
  </rcc>
  <rcc rId="5556" sId="2">
    <oc r="N161">
      <f>IF(H161=0,"-",J161/H161)</f>
    </oc>
    <nc r="N161">
      <f>IF(H161=0,"-",J161/H161)</f>
    </nc>
  </rcc>
  <rcc rId="5557" sId="2">
    <oc r="N162">
      <f>IF(H162=0,"-",J162/H162)</f>
    </oc>
    <nc r="N162">
      <f>IF(H162=0,"-",J162/H162)</f>
    </nc>
  </rcc>
  <rcc rId="5558" sId="2">
    <oc r="N163">
      <f>IF(H163=0,"-",J163/H163)</f>
    </oc>
    <nc r="N163">
      <f>IF(H163=0,"-",J163/H163)</f>
    </nc>
  </rcc>
  <rcc rId="5559" sId="2">
    <oc r="N164">
      <f>IF(H164=0,"-",J164/H164)</f>
    </oc>
    <nc r="N164">
      <f>IF(H164=0,"-",J164/H164)</f>
    </nc>
  </rcc>
  <rcc rId="5560" sId="2">
    <oc r="N165">
      <f>IF(H165=0,"-",J165/H165)</f>
    </oc>
    <nc r="N165">
      <f>IF(H165=0,"-",J165/H165)</f>
    </nc>
  </rcc>
  <rcc rId="5561" sId="2">
    <oc r="N166">
      <f>IF(H166=0,"-",J166/H166)</f>
    </oc>
    <nc r="N166">
      <f>IF(H166=0,"-",J166/H166)</f>
    </nc>
  </rcc>
  <rcc rId="5562" sId="2">
    <oc r="N167">
      <f>IF(H167=0,"-",J167/H167)</f>
    </oc>
    <nc r="N167">
      <f>IF(H167=0,"-",J167/H167)</f>
    </nc>
  </rcc>
  <rcc rId="5563" sId="2">
    <oc r="N168">
      <f>IF(H168=0,"-",J168/H168)</f>
    </oc>
    <nc r="N168">
      <f>IF(H168=0,"-",J168/H168)</f>
    </nc>
  </rcc>
  <rcc rId="5564" sId="2">
    <oc r="N169">
      <f>IF(H169=0,"-",J169/H169)</f>
    </oc>
    <nc r="N169">
      <f>IF(H169=0,"-",J169/H169)</f>
    </nc>
  </rcc>
  <rcc rId="5565" sId="2">
    <oc r="N170">
      <f>IF(H170=0,"-",J170/H170)</f>
    </oc>
    <nc r="N170">
      <f>IF(H170=0,"-",J170/H170)</f>
    </nc>
  </rcc>
  <rcc rId="5566" sId="2">
    <oc r="N171">
      <f>IF(H171=0,"-",J171/H171)</f>
    </oc>
    <nc r="N171">
      <f>IF(H171=0,"-",J171/H171)</f>
    </nc>
  </rcc>
  <rcc rId="5567" sId="2">
    <oc r="N172">
      <f>IF(H172=0,"-",J172/H172)</f>
    </oc>
    <nc r="N172">
      <f>IF(H172=0,"-",J172/H172)</f>
    </nc>
  </rcc>
  <rcc rId="5568" sId="2">
    <oc r="N173">
      <f>IF(H173=0,"-",J173/H173)</f>
    </oc>
    <nc r="N173">
      <f>IF(H173=0,"-",J173/H173)</f>
    </nc>
  </rcc>
  <rcc rId="5569" sId="2">
    <oc r="N174">
      <f>IF(H174=0,"-",J174/H174)</f>
    </oc>
    <nc r="N174">
      <f>IF(H174=0,"-",J174/H174)</f>
    </nc>
  </rcc>
  <rcc rId="5570" sId="2">
    <oc r="N175">
      <f>IF(H175=0,"-",J175/H175)</f>
    </oc>
    <nc r="N175">
      <f>IF(H175=0,"-",J175/H175)</f>
    </nc>
  </rcc>
  <rcc rId="5571" sId="2">
    <oc r="N176">
      <f>IF(H176=0,"-",J176/H176)</f>
    </oc>
    <nc r="N176">
      <f>IF(H176=0,"-",J176/H176)</f>
    </nc>
  </rcc>
  <rcc rId="5572" sId="2">
    <oc r="N177">
      <f>IF(H177=0,"-",J177/H177)</f>
    </oc>
    <nc r="N177">
      <f>IF(H177=0,"-",J177/H177)</f>
    </nc>
  </rcc>
  <rcc rId="5573" sId="2">
    <oc r="N178">
      <f>IF(H178=0,"-",J178/H178)</f>
    </oc>
    <nc r="N178">
      <f>IF(H178=0,"-",J178/H178)</f>
    </nc>
  </rcc>
  <rcc rId="5574" sId="2">
    <oc r="N179">
      <f>IF(H179=0,"-",J179/H179)</f>
    </oc>
    <nc r="N179">
      <f>IF(H179=0,"-",J179/H179)</f>
    </nc>
  </rcc>
  <rcc rId="5575" sId="2">
    <oc r="N180">
      <f>IF(H180=0,"-",J180/H180)</f>
    </oc>
    <nc r="N180">
      <f>IF(H180=0,"-",J180/H180)</f>
    </nc>
  </rcc>
  <rcc rId="5576" sId="2">
    <oc r="N181">
      <f>IF(H181=0,"-",J181/H181)</f>
    </oc>
    <nc r="N181">
      <f>IF(H181=0,"-",J181/H181)</f>
    </nc>
  </rcc>
  <rcc rId="5577" sId="2">
    <oc r="N182">
      <f>IF(H182=0,"-",J182/H182)</f>
    </oc>
    <nc r="N182">
      <f>IF(H182=0,"-",J182/H182)</f>
    </nc>
  </rcc>
  <rcc rId="5578" sId="2">
    <oc r="N183">
      <f>IF(H183=0,"-",J183/H183)</f>
    </oc>
    <nc r="N183">
      <f>IF(H183=0,"-",J183/H183)</f>
    </nc>
  </rcc>
  <rcc rId="5579" sId="2">
    <oc r="N184">
      <f>IF(H184=0,"-",J184/H184)</f>
    </oc>
    <nc r="N184">
      <f>IF(H184=0,"-",J184/H184)</f>
    </nc>
  </rcc>
  <rcc rId="5580" sId="2">
    <oc r="N185">
      <f>IF(H185=0,"-",J185/H185)</f>
    </oc>
    <nc r="N185">
      <f>IF(H185=0,"-",J185/H185)</f>
    </nc>
  </rcc>
  <rcc rId="5581" sId="2">
    <oc r="N186">
      <f>IF(H186=0,"-",J186/H186)</f>
    </oc>
    <nc r="N186">
      <f>IF(H186=0,"-",J186/H186)</f>
    </nc>
  </rcc>
  <rcc rId="5582" sId="2">
    <oc r="N187">
      <f>IF(H187=0,"-",J187/H187)</f>
    </oc>
    <nc r="N187">
      <f>IF(H187=0,"-",J187/H187)</f>
    </nc>
  </rcc>
  <rcc rId="5583" sId="2">
    <oc r="N188">
      <f>IF(H188=0,"-",J188/H188)</f>
    </oc>
    <nc r="N188">
      <f>IF(H188=0,"-",J188/H188)</f>
    </nc>
  </rcc>
  <rcc rId="5584" sId="2">
    <oc r="N189">
      <f>IF(H189=0,"-",J189/H189)</f>
    </oc>
    <nc r="N189">
      <f>IF(H189=0,"-",J189/H189)</f>
    </nc>
  </rcc>
  <rcc rId="5585" sId="2">
    <oc r="N190">
      <f>IF(H190=0,"-",J190/H190)</f>
    </oc>
    <nc r="N190">
      <f>IF(H190=0,"-",J190/H190)</f>
    </nc>
  </rcc>
  <rcc rId="5586" sId="2">
    <oc r="N191">
      <f>IF(H191=0,"-",J191/H191)</f>
    </oc>
    <nc r="N191">
      <f>IF(H191=0,"-",J191/H191)</f>
    </nc>
  </rcc>
  <rcc rId="5587" sId="2">
    <oc r="N192">
      <f>IF(H192=0,"-",J192/H192)</f>
    </oc>
    <nc r="N192">
      <f>IF(H192=0,"-",J192/H192)</f>
    </nc>
  </rcc>
  <rcc rId="5588" sId="2">
    <oc r="N193">
      <f>IF(H193=0,"-",J193/H193)</f>
    </oc>
    <nc r="N193">
      <f>IF(H193=0,"-",J193/H193)</f>
    </nc>
  </rcc>
  <rcc rId="5589" sId="2">
    <oc r="N194">
      <f>IF(H194=0,"-",J194/H194)</f>
    </oc>
    <nc r="N194">
      <f>IF(H194=0,"-",J194/H194)</f>
    </nc>
  </rcc>
  <rcc rId="5590" sId="2">
    <oc r="N195">
      <f>IF(H195=0,"-",J195/H195)</f>
    </oc>
    <nc r="N195">
      <f>IF(H195=0,"-",J195/H195)</f>
    </nc>
  </rcc>
  <rcc rId="5591" sId="2">
    <oc r="N196">
      <f>IF(H196=0,"-",J196/H196)</f>
    </oc>
    <nc r="N196">
      <f>IF(H196=0,"-",J196/H196)</f>
    </nc>
  </rcc>
  <rcc rId="5592" sId="2">
    <oc r="N197">
      <f>IF(H197=0,"-",J197/H197)</f>
    </oc>
    <nc r="N197">
      <f>IF(H197=0,"-",J197/H197)</f>
    </nc>
  </rcc>
  <rcc rId="5593" sId="2">
    <oc r="N198">
      <f>IF(H198=0,"-",J198/H198)</f>
    </oc>
    <nc r="N198">
      <f>IF(H198=0,"-",J198/H198)</f>
    </nc>
  </rcc>
  <rcc rId="5594" sId="2">
    <oc r="N199">
      <f>IF(H199=0,"-",J199/H199)</f>
    </oc>
    <nc r="N199">
      <f>IF(H199=0,"-",J199/H199)</f>
    </nc>
  </rcc>
  <rcc rId="5595" sId="2">
    <oc r="N200">
      <f>IF(H200=0,"-",J200/H200)</f>
    </oc>
    <nc r="N200">
      <f>IF(H200=0,"-",J200/H200)</f>
    </nc>
  </rcc>
  <rcc rId="5596" sId="2">
    <oc r="N201">
      <f>IF(H201=0,"-",J201/H201)</f>
    </oc>
    <nc r="N201">
      <f>IF(H201=0,"-",J201/H201)</f>
    </nc>
  </rcc>
  <rcc rId="5597" sId="2">
    <oc r="N202">
      <f>IF(H202=0,"-",J202/H202)</f>
    </oc>
    <nc r="N202">
      <f>IF(H202=0,"-",J202/H202)</f>
    </nc>
  </rcc>
  <rcc rId="5598" sId="2">
    <oc r="N203">
      <f>IF(H203=0,"-",J203/H203)</f>
    </oc>
    <nc r="N203">
      <f>IF(H203=0,"-",J203/H203)</f>
    </nc>
  </rcc>
  <rcc rId="5599" sId="2">
    <oc r="N204">
      <f>IF(H204=0,"-",J204/H204)</f>
    </oc>
    <nc r="N204">
      <f>IF(H204=0,"-",J204/H204)</f>
    </nc>
  </rcc>
  <rcc rId="5600" sId="2">
    <oc r="N205">
      <f>IF(H205=0,"-",J205/H205)</f>
    </oc>
    <nc r="N205">
      <f>IF(H205=0,"-",J205/H205)</f>
    </nc>
  </rcc>
  <rcc rId="5601" sId="2">
    <oc r="N206">
      <f>IF(H206=0,"-",J206/H206)</f>
    </oc>
    <nc r="N206">
      <f>IF(H206=0,"-",J206/H206)</f>
    </nc>
  </rcc>
  <rcc rId="5602" sId="2">
    <oc r="N207">
      <f>IF(H207=0,"-",J207/H207)</f>
    </oc>
    <nc r="N207">
      <f>IF(H207=0,"-",J207/H207)</f>
    </nc>
  </rcc>
  <rcc rId="5603" sId="2">
    <oc r="N208">
      <f>IF(H208=0,"-",J208/H208)</f>
    </oc>
    <nc r="N208">
      <f>IF(H208=0,"-",J208/H208)</f>
    </nc>
  </rcc>
  <rcc rId="5604" sId="2">
    <oc r="N209">
      <f>IF(H209=0,"-",J209/H209)</f>
    </oc>
    <nc r="N209">
      <f>IF(H209=0,"-",J209/H209)</f>
    </nc>
  </rcc>
  <rcc rId="5605" sId="2">
    <oc r="N210">
      <f>IF(H210=0,"-",J210/H210)</f>
    </oc>
    <nc r="N210">
      <f>IF(H210=0,"-",J210/H210)</f>
    </nc>
  </rcc>
  <rcc rId="5606" sId="2">
    <oc r="N211">
      <f>IF(H211=0,"-",J211/H211)</f>
    </oc>
    <nc r="N211">
      <f>IF(H211=0,"-",J211/H211)</f>
    </nc>
  </rcc>
  <rcc rId="5607" sId="2">
    <oc r="N212">
      <f>IF(H212=0,"-",J212/H212)</f>
    </oc>
    <nc r="N212">
      <f>IF(H212=0,"-",J212/H212)</f>
    </nc>
  </rcc>
  <rcc rId="5608" sId="2">
    <oc r="N213">
      <f>IF(H213=0,"-",J213/H213)</f>
    </oc>
    <nc r="N213">
      <f>IF(H213=0,"-",J213/H213)</f>
    </nc>
  </rcc>
  <rcc rId="5609" sId="2">
    <oc r="N214">
      <f>IF(H214=0,"-",J214/H214)</f>
    </oc>
    <nc r="N214">
      <f>IF(H214=0,"-",J214/H214)</f>
    </nc>
  </rcc>
  <rcc rId="5610" sId="2">
    <oc r="N215">
      <f>IF(H215=0,"-",J215/H215)</f>
    </oc>
    <nc r="N215">
      <f>IF(H215=0,"-",J215/H215)</f>
    </nc>
  </rcc>
  <rcc rId="5611" sId="2">
    <oc r="N216">
      <f>IF(H216=0,"-",J216/H216)</f>
    </oc>
    <nc r="N216">
      <f>IF(H216=0,"-",J216/H216)</f>
    </nc>
  </rcc>
  <rcc rId="5612" sId="2">
    <oc r="N217">
      <f>IF(H217=0,"-",J217/H217)</f>
    </oc>
    <nc r="N217">
      <f>IF(H217=0,"-",J217/H217)</f>
    </nc>
  </rcc>
  <rcc rId="5613" sId="2">
    <oc r="N218">
      <f>IF(H218=0,"-",J218/H218)</f>
    </oc>
    <nc r="N218">
      <f>IF(H218=0,"-",J218/H218)</f>
    </nc>
  </rcc>
  <rcc rId="5614" sId="2">
    <oc r="N219">
      <f>IF(H219=0,"-",J219/H219)</f>
    </oc>
    <nc r="N219">
      <f>IF(H219=0,"-",J219/H219)</f>
    </nc>
  </rcc>
  <rcc rId="5615" sId="2">
    <oc r="N220">
      <f>IF(H220=0,"-",J220/H220)</f>
    </oc>
    <nc r="N220">
      <f>IF(H220=0,"-",J220/H220)</f>
    </nc>
  </rcc>
  <rcc rId="5616" sId="2">
    <oc r="N221">
      <f>IF(H221=0,"-",J221/H221)</f>
    </oc>
    <nc r="N221">
      <f>IF(H221=0,"-",J221/H221)</f>
    </nc>
  </rcc>
  <rcc rId="5617" sId="2">
    <oc r="N222">
      <f>IF(H222=0,"-",J222/H222)</f>
    </oc>
    <nc r="N222">
      <f>IF(H222=0,"-",J222/H222)</f>
    </nc>
  </rcc>
  <rcc rId="5618" sId="2">
    <oc r="N223">
      <f>IF(H223=0,"-",J223/H223)</f>
    </oc>
    <nc r="N223">
      <f>IF(H223=0,"-",J223/H223)</f>
    </nc>
  </rcc>
  <rcc rId="5619" sId="2">
    <oc r="N224">
      <f>IF(H224=0,"-",J224/H224)</f>
    </oc>
    <nc r="N224">
      <f>IF(H224=0,"-",J224/H224)</f>
    </nc>
  </rcc>
  <rcc rId="5620" sId="2">
    <oc r="N225">
      <f>IF(H225=0,"-",J225/H225)</f>
    </oc>
    <nc r="N225">
      <f>IF(H225=0,"-",J225/H225)</f>
    </nc>
  </rcc>
  <rcc rId="5621" sId="2">
    <oc r="N226">
      <f>IF(H226=0,"-",J226/H226)</f>
    </oc>
    <nc r="N226">
      <f>IF(H226=0,"-",J226/H226)</f>
    </nc>
  </rcc>
  <rcc rId="5622" sId="2">
    <oc r="N227">
      <f>IF(H227=0,"-",J227/H227)</f>
    </oc>
    <nc r="N227">
      <f>IF(H227=0,"-",J227/H227)</f>
    </nc>
  </rcc>
  <rcc rId="5623" sId="2">
    <oc r="N228">
      <f>IF(H228=0,"-",J228/H228)</f>
    </oc>
    <nc r="N228">
      <f>IF(H228=0,"-",J228/H228)</f>
    </nc>
  </rcc>
  <rcc rId="5624" sId="2">
    <oc r="N229">
      <f>IF(H229=0,"-",J229/H229)</f>
    </oc>
    <nc r="N229">
      <f>IF(H229=0,"-",J229/H229)</f>
    </nc>
  </rcc>
  <rcc rId="5625" sId="2">
    <oc r="N230">
      <f>IF(H230=0,"-",J230/H230)</f>
    </oc>
    <nc r="N230">
      <f>IF(H230=0,"-",J230/H230)</f>
    </nc>
  </rcc>
  <rcc rId="5626" sId="2">
    <oc r="N231">
      <f>IF(H231=0,"-",J231/H231)</f>
    </oc>
    <nc r="N231">
      <f>IF(H231=0,"-",J231/H231)</f>
    </nc>
  </rcc>
  <rcc rId="5627" sId="2">
    <oc r="N232">
      <f>IF(H232=0,"-",J232/H232)</f>
    </oc>
    <nc r="N232">
      <f>IF(H232=0,"-",J232/H232)</f>
    </nc>
  </rcc>
  <rcc rId="5628" sId="2">
    <oc r="N233">
      <f>IF(H233=0,"-",J233/H233)</f>
    </oc>
    <nc r="N233">
      <f>IF(H233=0,"-",J233/H233)</f>
    </nc>
  </rcc>
  <rcc rId="5629" sId="2">
    <oc r="N234">
      <f>IF(H234=0,"-",J234/H234)</f>
    </oc>
    <nc r="N234">
      <f>IF(H234=0,"-",J234/H234)</f>
    </nc>
  </rcc>
  <rcc rId="5630" sId="2">
    <oc r="N235">
      <f>IF(H235=0,"-",J235/H235)</f>
    </oc>
    <nc r="N235">
      <f>IF(H235=0,"-",J235/H235)</f>
    </nc>
  </rcc>
  <rcc rId="5631" sId="2">
    <oc r="N236">
      <f>IF(H236=0,"-",J236/H236)</f>
    </oc>
    <nc r="N236">
      <f>IF(H236=0,"-",J236/H236)</f>
    </nc>
  </rcc>
  <rcc rId="5632" sId="2">
    <oc r="N237">
      <f>IF(H237=0,"-",J237/H237)</f>
    </oc>
    <nc r="N237">
      <f>IF(H237=0,"-",J237/H237)</f>
    </nc>
  </rcc>
  <rcc rId="5633" sId="2">
    <oc r="N238">
      <f>IF(H238=0,"-",J238/H238)</f>
    </oc>
    <nc r="N238">
      <f>IF(H238=0,"-",J238/H238)</f>
    </nc>
  </rcc>
  <rcc rId="5634" sId="2">
    <oc r="N239">
      <f>IF(H239=0,"-",J239/H239)</f>
    </oc>
    <nc r="N239">
      <f>IF(H239=0,"-",J239/H239)</f>
    </nc>
  </rcc>
  <rcc rId="5635" sId="2">
    <oc r="N240">
      <f>IF(H240=0,"-",J240/H240)</f>
    </oc>
    <nc r="N240">
      <f>IF(H240=0,"-",J240/H240)</f>
    </nc>
  </rcc>
  <rcc rId="5636" sId="2">
    <oc r="N241">
      <f>IF(H241=0,"-",J241/H241)</f>
    </oc>
    <nc r="N241">
      <f>IF(H241=0,"-",J241/H241)</f>
    </nc>
  </rcc>
  <rcc rId="5637" sId="2">
    <oc r="N242">
      <f>IF(H242=0,"-",J242/H242)</f>
    </oc>
    <nc r="N242">
      <f>IF(H242=0,"-",J242/H242)</f>
    </nc>
  </rcc>
  <rcc rId="5638" sId="2">
    <oc r="N243">
      <f>IF(H243=0,"-",J243/H243)</f>
    </oc>
    <nc r="N243">
      <f>IF(H243=0,"-",J243/H243)</f>
    </nc>
  </rcc>
  <rcc rId="5639" sId="2">
    <oc r="N244">
      <f>IF(H244=0,"-",J244/H244)</f>
    </oc>
    <nc r="N244">
      <f>IF(H244=0,"-",J244/H244)</f>
    </nc>
  </rcc>
  <rcc rId="5640" sId="2">
    <oc r="N245">
      <f>IF(H245=0,"-",J245/H245)</f>
    </oc>
    <nc r="N245">
      <f>IF(H245=0,"-",J245/H245)</f>
    </nc>
  </rcc>
  <rcc rId="5641" sId="2">
    <oc r="N246">
      <f>IF(H246=0,"-",J246/H246)</f>
    </oc>
    <nc r="N246">
      <f>IF(H246=0,"-",J246/H246)</f>
    </nc>
  </rcc>
  <rcc rId="5642" sId="2">
    <oc r="N247">
      <f>IF(H247=0,"-",J247/H247)</f>
    </oc>
    <nc r="N247">
      <f>IF(H247=0,"-",J247/H247)</f>
    </nc>
  </rcc>
  <rcc rId="5643" sId="2">
    <oc r="N248">
      <f>IF(H248=0,"-",J248/H248)</f>
    </oc>
    <nc r="N248">
      <f>IF(H248=0,"-",J248/H248)</f>
    </nc>
  </rcc>
  <rcc rId="5644" sId="2">
    <oc r="N249">
      <f>IF(H249=0,"-",J249/H249)</f>
    </oc>
    <nc r="N249">
      <f>IF(H249=0,"-",J249/H249)</f>
    </nc>
  </rcc>
  <rcc rId="5645" sId="2">
    <oc r="N250">
      <f>IF(H250=0,"-",J250/H250)</f>
    </oc>
    <nc r="N250">
      <f>IF(H250=0,"-",J250/H250)</f>
    </nc>
  </rcc>
  <rcc rId="5646" sId="2">
    <oc r="N251">
      <f>IF(H251=0,"-",J251/H251)</f>
    </oc>
    <nc r="N251">
      <f>IF(H251=0,"-",J251/H251)</f>
    </nc>
  </rcc>
  <rcc rId="5647" sId="2">
    <oc r="N252">
      <f>IF(H252=0,"-",J252/H252)</f>
    </oc>
    <nc r="N252">
      <f>IF(H252=0,"-",J252/H252)</f>
    </nc>
  </rcc>
  <rcc rId="5648" sId="2">
    <oc r="N253">
      <f>IF(H253=0,"-",J253/H253)</f>
    </oc>
    <nc r="N253">
      <f>IF(H253=0,"-",J253/H253)</f>
    </nc>
  </rcc>
  <rcc rId="5649" sId="2">
    <oc r="N254">
      <f>IF(H254=0,"-",J254/H254)</f>
    </oc>
    <nc r="N254">
      <f>IF(H254=0,"-",J254/H254)</f>
    </nc>
  </rcc>
  <rcc rId="5650" sId="2">
    <oc r="N255">
      <f>IF(H255=0,"-",J255/H255)</f>
    </oc>
    <nc r="N255">
      <f>IF(H255=0,"-",J255/H255)</f>
    </nc>
  </rcc>
  <rcc rId="5651" sId="2">
    <oc r="N256">
      <f>IF(H256=0,"-",J256/H256)</f>
    </oc>
    <nc r="N256">
      <f>IF(H256=0,"-",J256/H256)</f>
    </nc>
  </rcc>
  <rcc rId="5652" sId="2">
    <oc r="N257">
      <f>IF(H257=0,"-",J257/H257)</f>
    </oc>
    <nc r="N257">
      <f>IF(H257=0,"-",J257/H257)</f>
    </nc>
  </rcc>
  <rcc rId="5653" sId="2">
    <oc r="N258">
      <f>IF(H258=0,"-",J258/H258)</f>
    </oc>
    <nc r="N258">
      <f>IF(H258=0,"-",J258/H258)</f>
    </nc>
  </rcc>
  <rcc rId="5654" sId="2">
    <oc r="N259">
      <f>IF(H259=0,"-",J259/H259)</f>
    </oc>
    <nc r="N259">
      <f>IF(H259=0,"-",J259/H259)</f>
    </nc>
  </rcc>
  <rcc rId="5655" sId="2">
    <oc r="N260">
      <f>IF(H260=0,"-",J260/H260)</f>
    </oc>
    <nc r="N260">
      <f>IF(H260=0,"-",J260/H260)</f>
    </nc>
  </rcc>
  <rcc rId="5656" sId="2">
    <oc r="N261">
      <f>IF(H261=0,"-",J261/H261)</f>
    </oc>
    <nc r="N261">
      <f>IF(H261=0,"-",J261/H261)</f>
    </nc>
  </rcc>
  <rcc rId="5657" sId="2">
    <oc r="N262">
      <f>IF(H262=0,"-",J262/H262)</f>
    </oc>
    <nc r="N262">
      <f>IF(H262=0,"-",J262/H262)</f>
    </nc>
  </rcc>
  <rcc rId="5658" sId="2">
    <oc r="N263">
      <f>IF(H263=0,"-",J263/H263)</f>
    </oc>
    <nc r="N263">
      <f>IF(H263=0,"-",J263/H263)</f>
    </nc>
  </rcc>
  <rcc rId="5659" sId="2">
    <oc r="N264">
      <f>IF(H264=0,"-",J264/H264)</f>
    </oc>
    <nc r="N264">
      <f>IF(H264=0,"-",J264/H264)</f>
    </nc>
  </rcc>
  <rcc rId="5660" sId="2">
    <oc r="N265">
      <f>IF(H265=0,"-",J265/H265)</f>
    </oc>
    <nc r="N265">
      <f>IF(H265=0,"-",J265/H265)</f>
    </nc>
  </rcc>
  <rcc rId="5661" sId="2">
    <oc r="N266">
      <f>IF(H266=0,"-",J266/H266)</f>
    </oc>
    <nc r="N266">
      <f>IF(H266=0,"-",J266/H266)</f>
    </nc>
  </rcc>
  <rcc rId="5662" sId="2">
    <oc r="N267">
      <f>IF(H267=0,"-",J267/H267)</f>
    </oc>
    <nc r="N267">
      <f>IF(H267=0,"-",J267/H267)</f>
    </nc>
  </rcc>
  <rcc rId="5663" sId="2">
    <oc r="N268">
      <f>IF(H268=0,"-",J268/H268)</f>
    </oc>
    <nc r="N268">
      <f>IF(H268=0,"-",J268/H268)</f>
    </nc>
  </rcc>
  <rcc rId="5664" sId="2">
    <oc r="N269">
      <f>IF(H269=0,"-",J269/H269)</f>
    </oc>
    <nc r="N269">
      <f>IF(H269=0,"-",J269/H269)</f>
    </nc>
  </rcc>
  <rcc rId="5665" sId="2">
    <oc r="N270">
      <f>IF(H270=0,"-",J270/H270)</f>
    </oc>
    <nc r="N270">
      <f>IF(H270=0,"-",J270/H270)</f>
    </nc>
  </rcc>
  <rcc rId="5666" sId="2">
    <oc r="N271">
      <f>IF(H271=0,"-",J271/H271)</f>
    </oc>
    <nc r="N271">
      <f>IF(H271=0,"-",J271/H271)</f>
    </nc>
  </rcc>
  <rcc rId="5667" sId="2">
    <oc r="N272">
      <f>IF(H272=0,"-",J272/H272)</f>
    </oc>
    <nc r="N272">
      <f>IF(H272=0,"-",J272/H272)</f>
    </nc>
  </rcc>
  <rcc rId="5668" sId="2">
    <oc r="N273">
      <f>IF(H273=0,"-",J273/H273)</f>
    </oc>
    <nc r="N273">
      <f>IF(H273=0,"-",J273/H273)</f>
    </nc>
  </rcc>
  <rcc rId="5669" sId="2">
    <oc r="N274">
      <f>IF(H274=0,"-",J274/H274)</f>
    </oc>
    <nc r="N274">
      <f>IF(H274=0,"-",J274/H274)</f>
    </nc>
  </rcc>
  <rcc rId="5670" sId="2">
    <oc r="N275">
      <f>IF(H275=0,"-",J275/H275)</f>
    </oc>
    <nc r="N275">
      <f>IF(H275=0,"-",J275/H275)</f>
    </nc>
  </rcc>
  <rcc rId="5671" sId="2">
    <oc r="N276">
      <f>IF(H276=0,"-",J276/H276)</f>
    </oc>
    <nc r="N276">
      <f>IF(H276=0,"-",J276/H276)</f>
    </nc>
  </rcc>
  <rcc rId="5672" sId="2">
    <oc r="N277">
      <f>IF(H277=0,"-",J277/H277)</f>
    </oc>
    <nc r="N277">
      <f>IF(H277=0,"-",J277/H277)</f>
    </nc>
  </rcc>
  <rcc rId="5673" sId="2">
    <oc r="N278">
      <f>IF(H278=0,"-",J278/H278)</f>
    </oc>
    <nc r="N278">
      <f>IF(H278=0,"-",J278/H278)</f>
    </nc>
  </rcc>
  <rcc rId="5674" sId="2">
    <oc r="N279">
      <f>IF(H279=0,"-",J279/H279)</f>
    </oc>
    <nc r="N279">
      <f>IF(H279=0,"-",J279/H279)</f>
    </nc>
  </rcc>
  <rcc rId="5675" sId="2">
    <oc r="N280">
      <f>IF(H280=0,"-",J280/H280)</f>
    </oc>
    <nc r="N280">
      <f>IF(H280=0,"-",J280/H280)</f>
    </nc>
  </rcc>
  <rcc rId="5676" sId="2">
    <oc r="N281">
      <f>IF(H281=0,"-",J281/H281)</f>
    </oc>
    <nc r="N281">
      <f>IF(H281=0,"-",J281/H281)</f>
    </nc>
  </rcc>
  <rcc rId="5677" sId="2">
    <oc r="N282">
      <f>IF(H282=0,"-",J282/H282)</f>
    </oc>
    <nc r="N282">
      <f>IF(H282=0,"-",J282/H282)</f>
    </nc>
  </rcc>
  <rcc rId="5678" sId="2">
    <oc r="N283">
      <f>IF(H283=0,"-",J283/H283)</f>
    </oc>
    <nc r="N283">
      <f>IF(H283=0,"-",J283/H283)</f>
    </nc>
  </rcc>
  <rcc rId="5679" sId="2">
    <oc r="N284">
      <f>IF(H284=0,"-",J284/H284)</f>
    </oc>
    <nc r="N284">
      <f>IF(H284=0,"-",J284/H284)</f>
    </nc>
  </rcc>
  <rcc rId="5680" sId="2">
    <oc r="N285">
      <f>IF(H285=0,"-",J285/H285)</f>
    </oc>
    <nc r="N285">
      <f>IF(H285=0,"-",J285/H285)</f>
    </nc>
  </rcc>
  <rcc rId="5681" sId="2">
    <oc r="N286">
      <f>IF(H286=0,"-",J286/H286)</f>
    </oc>
    <nc r="N286">
      <f>IF(H286=0,"-",J286/H286)</f>
    </nc>
  </rcc>
  <rcc rId="5682" sId="2">
    <oc r="N287">
      <f>IF(H287=0,"-",J287/H287)</f>
    </oc>
    <nc r="N287">
      <f>IF(H287=0,"-",J287/H287)</f>
    </nc>
  </rcc>
  <rcc rId="5683" sId="2">
    <oc r="N288">
      <f>IF(H288=0,"-",J288/H288)</f>
    </oc>
    <nc r="N288">
      <f>IF(H288=0,"-",J288/H288)</f>
    </nc>
  </rcc>
  <rcc rId="5684" sId="2">
    <oc r="N289">
      <f>IF(H289=0,"-",J289/H289)</f>
    </oc>
    <nc r="N289">
      <f>IF(H289=0,"-",J289/H289)</f>
    </nc>
  </rcc>
  <rcc rId="5685" sId="2">
    <oc r="N290">
      <f>IF(H290=0,"-",J290/H290)</f>
    </oc>
    <nc r="N290">
      <f>IF(H290=0,"-",J290/H290)</f>
    </nc>
  </rcc>
  <rcc rId="5686" sId="2">
    <oc r="N291">
      <f>IF(H291=0,"-",J291/H291)</f>
    </oc>
    <nc r="N291">
      <f>IF(H291=0,"-",J291/H291)</f>
    </nc>
  </rcc>
  <rcc rId="5687" sId="2">
    <oc r="N292">
      <f>IF(H292=0,"-",J292/H292)</f>
    </oc>
    <nc r="N292">
      <f>IF(H292=0,"-",J292/H292)</f>
    </nc>
  </rcc>
  <rcc rId="5688" sId="2">
    <oc r="N293">
      <f>IF(H293=0,"-",J293/H293)</f>
    </oc>
    <nc r="N293">
      <f>IF(H293=0,"-",J293/H293)</f>
    </nc>
  </rcc>
  <rcc rId="5689" sId="2">
    <oc r="N294">
      <f>IF(H294=0,"-",J294/H294)</f>
    </oc>
    <nc r="N294">
      <f>IF(H294=0,"-",J294/H294)</f>
    </nc>
  </rcc>
  <rcc rId="5690" sId="2">
    <oc r="N295">
      <f>IF(H295=0,"-",J295/H295)</f>
    </oc>
    <nc r="N295">
      <f>IF(H295=0,"-",J295/H295)</f>
    </nc>
  </rcc>
  <rcc rId="5691" sId="2">
    <oc r="N296">
      <f>IF(H296=0,"-",J296/H296)</f>
    </oc>
    <nc r="N296">
      <f>IF(H296=0,"-",J296/H296)</f>
    </nc>
  </rcc>
  <rcc rId="5692" sId="2">
    <oc r="N297">
      <f>IF(H297=0,"-",J297/H297)</f>
    </oc>
    <nc r="N297">
      <f>IF(H297=0,"-",J297/H297)</f>
    </nc>
  </rcc>
  <rcc rId="5693" sId="2">
    <oc r="N298">
      <f>IF(H298=0,"-",J298/H298)</f>
    </oc>
    <nc r="N298">
      <f>IF(H298=0,"-",J298/H298)</f>
    </nc>
  </rcc>
  <rcc rId="5694" sId="2">
    <oc r="N299">
      <f>IF(H299=0,"-",J299/H299)</f>
    </oc>
    <nc r="N299">
      <f>IF(H299=0,"-",J299/H299)</f>
    </nc>
  </rcc>
  <rcc rId="5695" sId="2">
    <oc r="N300">
      <f>IF(H300=0,"-",J300/H300)</f>
    </oc>
    <nc r="N300">
      <f>IF(H300=0,"-",J300/H300)</f>
    </nc>
  </rcc>
  <rcc rId="5696" sId="2">
    <oc r="N301">
      <f>IF(H301=0,"-",J301/H301)</f>
    </oc>
    <nc r="N301">
      <f>IF(H301=0,"-",J301/H301)</f>
    </nc>
  </rcc>
  <rcc rId="5697" sId="2">
    <oc r="N302">
      <f>IF(H302=0,"-",J302/H302)</f>
    </oc>
    <nc r="N302">
      <f>IF(H302=0,"-",J302/H302)</f>
    </nc>
  </rcc>
  <rcc rId="5698" sId="2">
    <oc r="N303">
      <f>IF(H303=0,"-",J303/H303)</f>
    </oc>
    <nc r="N303">
      <f>IF(H303=0,"-",J303/H303)</f>
    </nc>
  </rcc>
  <rcc rId="5699" sId="2">
    <oc r="N304">
      <f>IF(H304=0,"-",J304/H304)</f>
    </oc>
    <nc r="N304">
      <f>IF(H304=0,"-",J304/H304)</f>
    </nc>
  </rcc>
  <rcc rId="5700" sId="2">
    <oc r="N305">
      <f>IF(H305=0,"-",J305/H305)</f>
    </oc>
    <nc r="N305">
      <f>IF(H305=0,"-",J305/H305)</f>
    </nc>
  </rcc>
  <rcc rId="5701" sId="2">
    <oc r="N306">
      <f>IF(H306=0,"-",J306/H306)</f>
    </oc>
    <nc r="N306">
      <f>IF(H306=0,"-",J306/H306)</f>
    </nc>
  </rcc>
  <rcc rId="5702" sId="2">
    <oc r="N307">
      <f>IF(H307=0,"-",J307/H307)</f>
    </oc>
    <nc r="N307">
      <f>IF(H307=0,"-",J307/H307)</f>
    </nc>
  </rcc>
  <rcc rId="5703" sId="2">
    <oc r="N308">
      <f>IF(H308=0,"-",J308/H308)</f>
    </oc>
    <nc r="N308">
      <f>IF(H308=0,"-",J308/H308)</f>
    </nc>
  </rcc>
  <rcc rId="5704" sId="2">
    <oc r="N309">
      <f>IF(H309=0,"-",J309/H309)</f>
    </oc>
    <nc r="N309">
      <f>IF(H309=0,"-",J309/H309)</f>
    </nc>
  </rcc>
  <rcc rId="5705" sId="2">
    <oc r="N310">
      <f>IF(H310=0,"-",J310/H310)</f>
    </oc>
    <nc r="N310">
      <f>IF(H310=0,"-",J310/H310)</f>
    </nc>
  </rcc>
  <rcc rId="5706" sId="2">
    <oc r="N311">
      <f>IF(H311=0,"-",J311/H311)</f>
    </oc>
    <nc r="N311">
      <f>IF(H311=0,"-",J311/H311)</f>
    </nc>
  </rcc>
  <rcc rId="5707" sId="2">
    <oc r="N312">
      <f>IF(H312=0,"-",J312/H312)</f>
    </oc>
    <nc r="N312">
      <f>IF(H312=0,"-",J312/H312)</f>
    </nc>
  </rcc>
  <rcc rId="5708" sId="2">
    <oc r="N313">
      <f>IF(H313=0,"-",J313/H313)</f>
    </oc>
    <nc r="N313">
      <f>IF(H313=0,"-",J313/H313)</f>
    </nc>
  </rcc>
  <rcc rId="5709" sId="2">
    <oc r="N314">
      <f>IF(H314=0,"-",J314/H314)</f>
    </oc>
    <nc r="N314">
      <f>IF(H314=0,"-",J314/H314)</f>
    </nc>
  </rcc>
  <rcc rId="5710" sId="2">
    <oc r="N315">
      <f>IF(H315=0,"-",J315/H315)</f>
    </oc>
    <nc r="N315">
      <f>IF(H315=0,"-",J315/H315)</f>
    </nc>
  </rcc>
  <rcc rId="5711" sId="2">
    <oc r="N316">
      <f>IF(H316=0,"-",J316/H316)</f>
    </oc>
    <nc r="N316">
      <f>IF(H316=0,"-",J316/H316)</f>
    </nc>
  </rcc>
  <rcc rId="5712" sId="2">
    <oc r="N317">
      <f>IF(H317=0,"-",J317/H317)</f>
    </oc>
    <nc r="N317">
      <f>IF(H317=0,"-",J317/H317)</f>
    </nc>
  </rcc>
  <rcc rId="5713" sId="2">
    <oc r="N318">
      <f>IF(H318=0,"-",J318/H318)</f>
    </oc>
    <nc r="N318">
      <f>IF(H318=0,"-",J318/H318)</f>
    </nc>
  </rcc>
  <rcc rId="5714" sId="2">
    <oc r="N319">
      <f>IF(H319=0,"-",J319/H319)</f>
    </oc>
    <nc r="N319">
      <f>IF(H319=0,"-",J319/H319)</f>
    </nc>
  </rcc>
  <rcc rId="5715" sId="2">
    <oc r="N320">
      <f>IF(H320=0,"-",J320/H320)</f>
    </oc>
    <nc r="N320">
      <f>IF(H320=0,"-",J320/H320)</f>
    </nc>
  </rcc>
  <rcc rId="5716" sId="2">
    <oc r="N321">
      <f>IF(H321=0,"-",J321/H321)</f>
    </oc>
    <nc r="N321">
      <f>IF(H321=0,"-",J321/H321)</f>
    </nc>
  </rcc>
  <rcc rId="5717" sId="2">
    <oc r="N322">
      <f>IF(H322=0,"-",J322/H322)</f>
    </oc>
    <nc r="N322">
      <f>IF(H322=0,"-",J322/H322)</f>
    </nc>
  </rcc>
  <rcc rId="5718" sId="2">
    <oc r="N323">
      <f>IF(H323=0,"-",J323/H323)</f>
    </oc>
    <nc r="N323">
      <f>IF(H323=0,"-",J323/H323)</f>
    </nc>
  </rcc>
  <rcc rId="5719" sId="2">
    <oc r="N324">
      <f>IF(H324=0,"-",J324/H324)</f>
    </oc>
    <nc r="N324">
      <f>IF(H324=0,"-",J324/H324)</f>
    </nc>
  </rcc>
  <rcc rId="5720" sId="2">
    <oc r="N325">
      <f>IF(H325=0,"-",J325/H325)</f>
    </oc>
    <nc r="N325">
      <f>IF(H325=0,"-",J325/H325)</f>
    </nc>
  </rcc>
  <rcc rId="5721" sId="2">
    <oc r="N326">
      <f>IF(H326=0,"-",J326/H326)</f>
    </oc>
    <nc r="N326">
      <f>IF(H326=0,"-",J326/H326)</f>
    </nc>
  </rcc>
  <rcc rId="5722" sId="2">
    <oc r="N327">
      <f>IF(H327=0,"-",J327/H327)</f>
    </oc>
    <nc r="N327">
      <f>IF(H327=0,"-",J327/H327)</f>
    </nc>
  </rcc>
  <rcc rId="5723" sId="2">
    <oc r="N328">
      <f>IF(H328=0,"-",J328/H328)</f>
    </oc>
    <nc r="N328">
      <f>IF(H328=0,"-",J328/H328)</f>
    </nc>
  </rcc>
  <rcc rId="5724" sId="2">
    <oc r="N329">
      <f>IF(H329=0,"-",J329/H329)</f>
    </oc>
    <nc r="N329">
      <f>IF(H329=0,"-",J329/H329)</f>
    </nc>
  </rcc>
  <rcc rId="5725" sId="2">
    <oc r="N330">
      <f>IF(H330=0,"-",J330/H330)</f>
    </oc>
    <nc r="N330">
      <f>IF(H330=0,"-",J330/H330)</f>
    </nc>
  </rcc>
  <rcc rId="5726" sId="2">
    <oc r="N331">
      <f>IF(H331=0,"-",J331/H331)</f>
    </oc>
    <nc r="N331">
      <f>IF(H331=0,"-",J331/H331)</f>
    </nc>
  </rcc>
  <rcc rId="5727" sId="2">
    <oc r="N332">
      <f>IF(H332=0,"-",J332/H332)</f>
    </oc>
    <nc r="N332">
      <f>IF(H332=0,"-",J332/H332)</f>
    </nc>
  </rcc>
  <rcc rId="5728" sId="2">
    <oc r="N333">
      <f>IF(H333=0,"-",J333/H333)</f>
    </oc>
    <nc r="N333">
      <f>IF(H333=0,"-",J333/H333)</f>
    </nc>
  </rcc>
  <rcc rId="5729" sId="2">
    <oc r="N334">
      <f>IF(H334=0,"-",J334/H334)</f>
    </oc>
    <nc r="N334">
      <f>IF(H334=0,"-",J334/H334)</f>
    </nc>
  </rcc>
  <rcc rId="5730" sId="2">
    <oc r="N335">
      <f>IF(H335=0,"-",J335/H335)</f>
    </oc>
    <nc r="N335">
      <f>IF(H335=0,"-",J335/H335)</f>
    </nc>
  </rcc>
  <rcc rId="5731" sId="2">
    <oc r="N336">
      <f>IF(H336=0,"-",J336/H336)</f>
    </oc>
    <nc r="N336">
      <f>IF(H336=0,"-",J336/H336)</f>
    </nc>
  </rcc>
  <rcc rId="5732" sId="2">
    <oc r="N337">
      <f>IF(H337=0,"-",J337/H337)</f>
    </oc>
    <nc r="N337">
      <f>IF(H337=0,"-",J337/H337)</f>
    </nc>
  </rcc>
  <rcc rId="5733" sId="2">
    <oc r="N338">
      <f>IF(H338=0,"-",J338/H338)</f>
    </oc>
    <nc r="N338">
      <f>IF(H338=0,"-",J338/H338)</f>
    </nc>
  </rcc>
  <rcc rId="5734" sId="2">
    <oc r="N339">
      <f>IF(H339=0,"-",J339/H339)</f>
    </oc>
    <nc r="N339">
      <f>IF(H339=0,"-",J339/H339)</f>
    </nc>
  </rcc>
  <rcc rId="5735" sId="2">
    <oc r="N340">
      <f>IF(H340=0,"-",J340/H340)</f>
    </oc>
    <nc r="N340">
      <f>IF(H340=0,"-",J340/H340)</f>
    </nc>
  </rcc>
  <rcc rId="5736" sId="2">
    <oc r="N341">
      <f>IF(H341=0,"-",J341/H341)</f>
    </oc>
    <nc r="N341">
      <f>IF(H341=0,"-",J341/H341)</f>
    </nc>
  </rcc>
  <rcc rId="5737" sId="2">
    <oc r="N342">
      <f>IF(H342=0,"-",J342/H342)</f>
    </oc>
    <nc r="N342">
      <f>IF(H342=0,"-",J342/H342)</f>
    </nc>
  </rcc>
  <rcc rId="5738" sId="2">
    <oc r="N343">
      <f>IF(H343=0,"-",J343/H343)</f>
    </oc>
    <nc r="N343">
      <f>IF(H343=0,"-",J343/H343)</f>
    </nc>
  </rcc>
  <rcc rId="5739" sId="2">
    <oc r="N344">
      <f>IF(H344=0,"-",J344/H344)</f>
    </oc>
    <nc r="N344">
      <f>IF(H344=0,"-",J344/H344)</f>
    </nc>
  </rcc>
  <rcc rId="5740" sId="2">
    <oc r="N345">
      <f>IF(H345=0,"-",J345/H345)</f>
    </oc>
    <nc r="N345">
      <f>IF(H345=0,"-",J345/H345)</f>
    </nc>
  </rcc>
  <rcc rId="5741" sId="2">
    <oc r="N346">
      <f>IF(H346=0,"-",J346/H346)</f>
    </oc>
    <nc r="N346">
      <f>IF(H346=0,"-",J346/H346)</f>
    </nc>
  </rcc>
  <rcc rId="5742" sId="2">
    <oc r="N347">
      <f>IF(H347=0,"-",J347/H347)</f>
    </oc>
    <nc r="N347">
      <f>IF(H347=0,"-",J347/H347)</f>
    </nc>
  </rcc>
  <rcc rId="5743" sId="2">
    <oc r="N348">
      <f>IF(H348=0,"-",J348/H348)</f>
    </oc>
    <nc r="N348">
      <f>IF(H348=0,"-",J348/H348)</f>
    </nc>
  </rcc>
  <rcc rId="5744" sId="2">
    <oc r="N349">
      <f>IF(H349=0,"-",J349/H349)</f>
    </oc>
    <nc r="N349">
      <f>IF(H349=0,"-",J349/H349)</f>
    </nc>
  </rcc>
  <rcc rId="5745" sId="2">
    <oc r="N350">
      <f>IF(H350=0,"-",J350/H350)</f>
    </oc>
    <nc r="N350">
      <f>IF(H350=0,"-",J350/H350)</f>
    </nc>
  </rcc>
  <rcc rId="5746" sId="2">
    <oc r="N351">
      <f>IF(H351=0,"-",J351/H351)</f>
    </oc>
    <nc r="N351">
      <f>IF(H351=0,"-",J351/H351)</f>
    </nc>
  </rcc>
  <rcc rId="5747" sId="2">
    <oc r="N352">
      <f>IF(H352=0,"-",J352/H352)</f>
    </oc>
    <nc r="N352">
      <f>IF(H352=0,"-",J352/H352)</f>
    </nc>
  </rcc>
  <rcc rId="5748" sId="2">
    <oc r="N353">
      <f>IF(H353=0,"-",J353/H353)</f>
    </oc>
    <nc r="N353">
      <f>IF(H353=0,"-",J353/H353)</f>
    </nc>
  </rcc>
  <rcc rId="5749" sId="2">
    <oc r="N354">
      <f>IF(H354=0,"-",J354/H354)</f>
    </oc>
    <nc r="N354">
      <f>IF(H354=0,"-",J354/H354)</f>
    </nc>
  </rcc>
  <rcc rId="5750" sId="2">
    <oc r="N355">
      <f>IF(H355=0,"-",J355/H355)</f>
    </oc>
    <nc r="N355">
      <f>IF(H355=0,"-",J355/H355)</f>
    </nc>
  </rcc>
  <rcc rId="5751" sId="2">
    <oc r="N356">
      <f>IF(H356=0,"-",J356/H356)</f>
    </oc>
    <nc r="N356">
      <f>IF(H356=0,"-",J356/H356)</f>
    </nc>
  </rcc>
  <rcc rId="5752" sId="2">
    <oc r="N357">
      <f>IF(H357=0,"-",J357/H357)</f>
    </oc>
    <nc r="N357">
      <f>IF(H357=0,"-",J357/H357)</f>
    </nc>
  </rcc>
  <rcc rId="5753" sId="2">
    <oc r="N358">
      <f>IF(H358=0,"-",J358/H358)</f>
    </oc>
    <nc r="N358">
      <f>IF(H358=0,"-",J358/H358)</f>
    </nc>
  </rcc>
  <rcc rId="5754" sId="2">
    <oc r="N359">
      <f>IF(H359=0,"-",J359/H359)</f>
    </oc>
    <nc r="N359">
      <f>IF(H359=0,"-",J359/H359)</f>
    </nc>
  </rcc>
  <rcc rId="5755" sId="2">
    <oc r="N360">
      <f>IF(H360=0,"-",J360/H360)</f>
    </oc>
    <nc r="N360">
      <f>IF(H360=0,"-",J360/H360)</f>
    </nc>
  </rcc>
  <rcc rId="5756" sId="2">
    <oc r="N361">
      <f>IF(H361=0,"-",J361/H361)</f>
    </oc>
    <nc r="N361">
      <f>IF(H361=0,"-",J361/H361)</f>
    </nc>
  </rcc>
  <rcc rId="5757" sId="2">
    <oc r="N362">
      <f>IF(H362=0,"-",J362/H362)</f>
    </oc>
    <nc r="N362">
      <f>IF(H362=0,"-",J362/H362)</f>
    </nc>
  </rcc>
  <rcc rId="5758" sId="2">
    <oc r="N363">
      <f>IF(H363=0,"-",J363/H363)</f>
    </oc>
    <nc r="N363">
      <f>IF(H363=0,"-",J363/H363)</f>
    </nc>
  </rcc>
  <rcc rId="5759" sId="2">
    <oc r="N364">
      <f>IF(H364=0,"-",J364/H364)</f>
    </oc>
    <nc r="N364">
      <f>IF(H364=0,"-",J364/H364)</f>
    </nc>
  </rcc>
  <rcc rId="5760" sId="2">
    <oc r="N365">
      <f>IF(H365=0,"-",J365/H365)</f>
    </oc>
    <nc r="N365">
      <f>IF(H365=0,"-",J365/H365)</f>
    </nc>
  </rcc>
  <rcc rId="5761" sId="2">
    <oc r="N366">
      <f>IF(H366=0,"-",J366/H366)</f>
    </oc>
    <nc r="N366">
      <f>IF(H366=0,"-",J366/H366)</f>
    </nc>
  </rcc>
  <rcc rId="5762" sId="2">
    <oc r="N367">
      <f>IF(H367=0,"-",J367/H367)</f>
    </oc>
    <nc r="N367">
      <f>IF(H367=0,"-",J367/H367)</f>
    </nc>
  </rcc>
  <rcc rId="5763" sId="2">
    <oc r="N368">
      <f>IF(H368=0,"-",J368/H368)</f>
    </oc>
    <nc r="N368">
      <f>IF(H368=0,"-",J368/H368)</f>
    </nc>
  </rcc>
  <rcc rId="5764" sId="2">
    <oc r="N369">
      <f>IF(H369=0,"-",J369/H369)</f>
    </oc>
    <nc r="N369">
      <f>IF(H369=0,"-",J369/H369)</f>
    </nc>
  </rcc>
  <rcc rId="5765" sId="2">
    <oc r="N370">
      <f>IF(H370=0,"-",J370/H370)</f>
    </oc>
    <nc r="N370">
      <f>IF(H370=0,"-",J370/H370)</f>
    </nc>
  </rcc>
  <rcc rId="5766" sId="2">
    <oc r="N371">
      <f>IF(H371=0,"-",J371/H371)</f>
    </oc>
    <nc r="N371">
      <f>IF(H371=0,"-",J371/H371)</f>
    </nc>
  </rcc>
  <rcc rId="5767" sId="2">
    <oc r="N372">
      <f>IF(H372=0,"-",J372/H372)</f>
    </oc>
    <nc r="N372">
      <f>IF(H372=0,"-",J372/H372)</f>
    </nc>
  </rcc>
  <rcc rId="5768" sId="2">
    <oc r="N373">
      <f>IF(H373=0,"-",J373/H373)</f>
    </oc>
    <nc r="N373">
      <f>IF(H373=0,"-",J373/H373)</f>
    </nc>
  </rcc>
  <rcc rId="5769" sId="2">
    <oc r="N374">
      <f>IF(H374=0,"-",J374/H374)</f>
    </oc>
    <nc r="N374">
      <f>IF(H374=0,"-",J374/H374)</f>
    </nc>
  </rcc>
  <rcc rId="5770" sId="2">
    <oc r="N375">
      <f>IF(H375=0,"-",J375/H375)</f>
    </oc>
    <nc r="N375">
      <f>IF(H375=0,"-",J375/H375)</f>
    </nc>
  </rcc>
  <rcc rId="5771" sId="2">
    <oc r="N376">
      <f>IF(H376=0,"-",J376/H376)</f>
    </oc>
    <nc r="N376">
      <f>IF(H376=0,"-",J376/H376)</f>
    </nc>
  </rcc>
  <rcc rId="5772" sId="2">
    <oc r="N377">
      <f>IF(H377=0,"-",J377/H377)</f>
    </oc>
    <nc r="N377">
      <f>IF(H377=0,"-",J377/H377)</f>
    </nc>
  </rcc>
  <rcc rId="5773" sId="2">
    <oc r="N378">
      <f>IF(H378=0,"-",J378/H378)</f>
    </oc>
    <nc r="N378">
      <f>IF(H378=0,"-",J378/H378)</f>
    </nc>
  </rcc>
  <rcc rId="5774" sId="2">
    <oc r="N379">
      <f>IF(H379=0,"-",J379/H379)</f>
    </oc>
    <nc r="N379">
      <f>IF(H379=0,"-",J379/H379)</f>
    </nc>
  </rcc>
  <rcc rId="5775" sId="2">
    <oc r="N380">
      <f>IF(H380=0,"-",J380/H380)</f>
    </oc>
    <nc r="N380">
      <f>IF(H380=0,"-",J380/H380)</f>
    </nc>
  </rcc>
  <rcc rId="5776" sId="2">
    <oc r="N381">
      <f>IF(H381=0,"-",J381/H381)</f>
    </oc>
    <nc r="N381">
      <f>IF(H381=0,"-",J381/H381)</f>
    </nc>
  </rcc>
  <rcc rId="5777" sId="2">
    <oc r="N382">
      <f>IF(H382=0,"-",J382/H382)</f>
    </oc>
    <nc r="N382">
      <f>IF(H382=0,"-",J382/H382)</f>
    </nc>
  </rcc>
  <rcc rId="5778" sId="2">
    <oc r="N383">
      <f>IF(H383=0,"-",J383/H383)</f>
    </oc>
    <nc r="N383">
      <f>IF(H383=0,"-",J383/H383)</f>
    </nc>
  </rcc>
  <rcc rId="5779" sId="2">
    <oc r="N384">
      <f>IF(H384=0,"-",J384/H384)</f>
    </oc>
    <nc r="N384">
      <f>IF(H384=0,"-",J384/H384)</f>
    </nc>
  </rcc>
  <rcc rId="5780" sId="2">
    <oc r="N385">
      <f>IF(H385=0,"-",J385/H385)</f>
    </oc>
    <nc r="N385">
      <f>IF(H385=0,"-",J385/H385)</f>
    </nc>
  </rcc>
  <rcc rId="5781" sId="2">
    <oc r="N386">
      <f>IF(H386=0,"-",J386/H386)</f>
    </oc>
    <nc r="N386">
      <f>IF(H386=0,"-",J386/H386)</f>
    </nc>
  </rcc>
  <rcc rId="5782" sId="2">
    <oc r="N387">
      <f>IF(H387=0,"-",J387/H387)</f>
    </oc>
    <nc r="N387">
      <f>IF(H387=0,"-",J387/H387)</f>
    </nc>
  </rcc>
  <rcc rId="5783" sId="2">
    <oc r="N388">
      <f>IF(H388=0,"-",J388/H388)</f>
    </oc>
    <nc r="N388">
      <f>IF(H388=0,"-",J388/H388)</f>
    </nc>
  </rcc>
  <rcc rId="5784" sId="2">
    <oc r="N389">
      <f>IF(H389=0,"-",J389/H389)</f>
    </oc>
    <nc r="N389">
      <f>IF(H389=0,"-",J389/H389)</f>
    </nc>
  </rcc>
  <rcc rId="5785" sId="2">
    <oc r="N390">
      <f>IF(H390=0,"-",J390/H390)</f>
    </oc>
    <nc r="N390">
      <f>IF(H390=0,"-",J390/H390)</f>
    </nc>
  </rcc>
  <rcc rId="5786" sId="2">
    <oc r="N391">
      <f>IF(H391=0,"-",J391/H391)</f>
    </oc>
    <nc r="N391">
      <f>IF(H391=0,"-",J391/H391)</f>
    </nc>
  </rcc>
  <rcc rId="5787" sId="2">
    <oc r="N392">
      <f>IF(H392=0,"-",J392/H392)</f>
    </oc>
    <nc r="N392">
      <f>IF(H392=0,"-",J392/H392)</f>
    </nc>
  </rcc>
  <rcc rId="5788" sId="2">
    <oc r="N393">
      <f>IF(H393=0,"-",J393/H393)</f>
    </oc>
    <nc r="N393">
      <f>IF(H393=0,"-",J393/H393)</f>
    </nc>
  </rcc>
  <rcc rId="5789" sId="2">
    <oc r="N394">
      <f>IF(H394=0,"-",J394/H394)</f>
    </oc>
    <nc r="N394">
      <f>IF(H394=0,"-",J394/H394)</f>
    </nc>
  </rcc>
  <rcc rId="5790" sId="2">
    <oc r="N395">
      <f>IF(H395=0,"-",J395/H395)</f>
    </oc>
    <nc r="N395">
      <f>IF(H395=0,"-",J395/H395)</f>
    </nc>
  </rcc>
  <rcc rId="5791" sId="2">
    <oc r="N396">
      <f>IF(H396=0,"-",J396/H396)</f>
    </oc>
    <nc r="N396">
      <f>IF(H396=0,"-",J396/H396)</f>
    </nc>
  </rcc>
  <rcc rId="5792" sId="2">
    <oc r="N397">
      <f>IF(H397=0,"-",J397/H397)</f>
    </oc>
    <nc r="N397">
      <f>IF(H397=0,"-",J397/H397)</f>
    </nc>
  </rcc>
  <rcc rId="5793" sId="2">
    <oc r="N398">
      <f>IF(H398=0,"-",J398/H398)</f>
    </oc>
    <nc r="N398">
      <f>IF(H398=0,"-",J398/H398)</f>
    </nc>
  </rcc>
  <rcc rId="5794" sId="2">
    <oc r="N399">
      <f>IF(H399=0,"-",J399/H399)</f>
    </oc>
    <nc r="N399">
      <f>IF(H399=0,"-",J399/H399)</f>
    </nc>
  </rcc>
  <rcc rId="5795" sId="2">
    <oc r="N400">
      <f>IF(H400=0,"-",J400/H400)</f>
    </oc>
    <nc r="N400">
      <f>IF(H400=0,"-",J400/H400)</f>
    </nc>
  </rcc>
  <rcc rId="5796" sId="2">
    <oc r="N401">
      <f>IF(H401=0,"-",J401/H401)</f>
    </oc>
    <nc r="N401">
      <f>IF(H401=0,"-",J401/H401)</f>
    </nc>
  </rcc>
  <rcc rId="5797" sId="2">
    <oc r="N402">
      <f>IF(H402=0,"-",J402/H402)</f>
    </oc>
    <nc r="N402">
      <f>IF(H402=0,"-",J402/H402)</f>
    </nc>
  </rcc>
  <rcc rId="5798" sId="2">
    <oc r="N403">
      <f>IF(H403=0,"-",J403/H403)</f>
    </oc>
    <nc r="N403">
      <f>IF(H403=0,"-",J403/H403)</f>
    </nc>
  </rcc>
  <rcc rId="5799" sId="2">
    <oc r="N404">
      <f>IF(H404=0,"-",J404/H404)</f>
    </oc>
    <nc r="N404">
      <f>IF(H404=0,"-",J404/H404)</f>
    </nc>
  </rcc>
  <rcc rId="5800" sId="2">
    <oc r="N405">
      <f>IF(H405=0,"-",J405/H405)</f>
    </oc>
    <nc r="N405">
      <f>IF(H405=0,"-",J405/H405)</f>
    </nc>
  </rcc>
  <rcc rId="5801" sId="2">
    <oc r="N406">
      <f>IF(H406=0,"-",J406/H406)</f>
    </oc>
    <nc r="N406">
      <f>IF(H406=0,"-",J406/H406)</f>
    </nc>
  </rcc>
  <rcc rId="5802" sId="2">
    <oc r="N407">
      <f>IF(H407=0,"-",J407/H407)</f>
    </oc>
    <nc r="N407">
      <f>IF(H407=0,"-",J407/H407)</f>
    </nc>
  </rcc>
  <rcc rId="5803" sId="2">
    <oc r="N408">
      <f>IF(H408=0,"-",J408/H408)</f>
    </oc>
    <nc r="N408">
      <f>IF(H408=0,"-",J408/H408)</f>
    </nc>
  </rcc>
  <rcc rId="5804" sId="2">
    <oc r="N409">
      <f>IF(H409=0,"-",J409/H409)</f>
    </oc>
    <nc r="N409">
      <f>IF(H409=0,"-",J409/H409)</f>
    </nc>
  </rcc>
  <rcc rId="5805" sId="2">
    <oc r="N410">
      <f>IF(H410=0,"-",J410/H410)</f>
    </oc>
    <nc r="N410">
      <f>IF(H410=0,"-",J410/H410)</f>
    </nc>
  </rcc>
  <rcc rId="5806" sId="2">
    <oc r="N411">
      <f>IF(H411=0,"-",J411/H411)</f>
    </oc>
    <nc r="N411">
      <f>IF(H411=0,"-",J411/H411)</f>
    </nc>
  </rcc>
  <rcc rId="5807" sId="2">
    <oc r="N412">
      <f>IF(H412=0,"-",J412/H412)</f>
    </oc>
    <nc r="N412">
      <f>IF(H412=0,"-",J412/H412)</f>
    </nc>
  </rcc>
  <rcc rId="5808" sId="2">
    <oc r="N413">
      <f>IF(H413=0,"-",J413/H413)</f>
    </oc>
    <nc r="N413">
      <f>IF(H413=0,"-",J413/H413)</f>
    </nc>
  </rcc>
  <rcc rId="5809" sId="2">
    <oc r="N414">
      <f>IF(H414=0,"-",J414/H414)</f>
    </oc>
    <nc r="N414">
      <f>IF(H414=0,"-",J414/H414)</f>
    </nc>
  </rcc>
  <rcc rId="5810" sId="2">
    <oc r="N415">
      <f>IF(H415=0,"-",J415/H415)</f>
    </oc>
    <nc r="N415">
      <f>IF(H415=0,"-",J415/H415)</f>
    </nc>
  </rcc>
  <rcc rId="5811" sId="2">
    <oc r="N416">
      <f>IF(H416=0,"-",J416/H416)</f>
    </oc>
    <nc r="N416">
      <f>IF(H416=0,"-",J416/H416)</f>
    </nc>
  </rcc>
  <rcc rId="5812" sId="2">
    <oc r="N417">
      <f>IF(H417=0,"-",J417/H417)</f>
    </oc>
    <nc r="N417">
      <f>IF(H417=0,"-",J417/H417)</f>
    </nc>
  </rcc>
  <rcc rId="5813" sId="2">
    <oc r="N418">
      <f>IF(H418=0,"-",J418/H418)</f>
    </oc>
    <nc r="N418">
      <f>IF(H418=0,"-",J418/H418)</f>
    </nc>
  </rcc>
  <rcc rId="5814" sId="2">
    <oc r="N419">
      <f>IF(H419=0,"-",J419/H419)</f>
    </oc>
    <nc r="N419">
      <f>IF(H419=0,"-",J419/H419)</f>
    </nc>
  </rcc>
  <rcc rId="5815" sId="2">
    <oc r="N420">
      <f>IF(H420=0,"-",J420/H420)</f>
    </oc>
    <nc r="N420">
      <f>IF(H420=0,"-",J420/H420)</f>
    </nc>
  </rcc>
  <rcc rId="5816" sId="2">
    <oc r="N421">
      <f>IF(H421=0,"-",J421/H421)</f>
    </oc>
    <nc r="N421">
      <f>IF(H421=0,"-",J421/H421)</f>
    </nc>
  </rcc>
  <rcc rId="5817" sId="2">
    <oc r="N422">
      <f>IF(H422=0,"-",J422/H422)</f>
    </oc>
    <nc r="N422">
      <f>IF(H422=0,"-",J422/H422)</f>
    </nc>
  </rcc>
  <rcc rId="5818" sId="2">
    <oc r="N423">
      <f>IF(H423=0,"-",J423/H423)</f>
    </oc>
    <nc r="N423">
      <f>IF(H423=0,"-",J423/H423)</f>
    </nc>
  </rcc>
  <rcc rId="5819" sId="2">
    <oc r="N424">
      <f>IF(H424=0,"-",J424/H424)</f>
    </oc>
    <nc r="N424">
      <f>IF(H424=0,"-",J424/H424)</f>
    </nc>
  </rcc>
  <rcc rId="5820" sId="2">
    <oc r="N425">
      <f>IF(H425=0,"-",J425/H425)</f>
    </oc>
    <nc r="N425">
      <f>IF(H425=0,"-",J425/H425)</f>
    </nc>
  </rcc>
  <rcc rId="5821" sId="2">
    <oc r="N426">
      <f>IF(H426=0,"-",J426/H426)</f>
    </oc>
    <nc r="N426">
      <f>IF(H426=0,"-",J426/H426)</f>
    </nc>
  </rcc>
  <rcc rId="5822" sId="2">
    <oc r="N427">
      <f>IF(H427=0,"-",J427/H427)</f>
    </oc>
    <nc r="N427">
      <f>IF(H427=0,"-",J427/H427)</f>
    </nc>
  </rcc>
  <rcc rId="5823" sId="2">
    <oc r="N428">
      <f>IF(H428=0,"-",J428/H428)</f>
    </oc>
    <nc r="N428">
      <f>IF(H428=0,"-",J428/H428)</f>
    </nc>
  </rcc>
  <rcc rId="5824" sId="2">
    <oc r="N429">
      <f>IF(H429=0,"-",J429/H429)</f>
    </oc>
    <nc r="N429">
      <f>IF(H429=0,"-",J429/H429)</f>
    </nc>
  </rcc>
  <rcc rId="5825" sId="2">
    <oc r="N430">
      <f>IF(H430=0,"-",J430/H430)</f>
    </oc>
    <nc r="N430">
      <f>IF(H430=0,"-",J430/H430)</f>
    </nc>
  </rcc>
  <rcc rId="5826" sId="2">
    <oc r="N431">
      <f>IF(H431=0,"-",J431/H431)</f>
    </oc>
    <nc r="N431">
      <f>IF(H431=0,"-",J431/H431)</f>
    </nc>
  </rcc>
  <rcc rId="5827" sId="2">
    <oc r="N432">
      <f>IF(H432=0,"-",J432/H432)</f>
    </oc>
    <nc r="N432">
      <f>IF(H432=0,"-",J432/H432)</f>
    </nc>
  </rcc>
  <rcc rId="5828" sId="2">
    <oc r="N433">
      <f>IF(H433=0,"-",J433/H433)</f>
    </oc>
    <nc r="N433">
      <f>IF(H433=0,"-",J433/H433)</f>
    </nc>
  </rcc>
  <rcc rId="5829" sId="2">
    <oc r="N434">
      <f>IF(H434=0,"-",J434/H434)</f>
    </oc>
    <nc r="N434">
      <f>IF(H434=0,"-",J434/H434)</f>
    </nc>
  </rcc>
  <rcc rId="5830" sId="2">
    <oc r="N435">
      <f>IF(H435=0,"-",J435/H435)</f>
    </oc>
    <nc r="N435">
      <f>IF(H435=0,"-",J435/H435)</f>
    </nc>
  </rcc>
  <rcc rId="5831" sId="2">
    <oc r="N436">
      <f>IF(H436=0,"-",J436/H436)</f>
    </oc>
    <nc r="N436">
      <f>IF(H436=0,"-",J436/H436)</f>
    </nc>
  </rcc>
  <rcc rId="5832" sId="2">
    <oc r="N437">
      <f>IF(H437=0,"-",J437/H437)</f>
    </oc>
    <nc r="N437">
      <f>IF(H437=0,"-",J437/H437)</f>
    </nc>
  </rcc>
  <rcc rId="5833" sId="2">
    <oc r="N438">
      <f>IF(H438=0,"-",J438/H438)</f>
    </oc>
    <nc r="N438">
      <f>IF(H438=0,"-",J438/H438)</f>
    </nc>
  </rcc>
  <rcc rId="5834" sId="2">
    <oc r="N439">
      <f>IF(H439=0,"-",J439/H439)</f>
    </oc>
    <nc r="N439">
      <f>IF(H439=0,"-",J439/H439)</f>
    </nc>
  </rcc>
  <rcc rId="5835" sId="2">
    <oc r="N440">
      <f>IF(H440=0,"-",J440/H440)</f>
    </oc>
    <nc r="N440">
      <f>IF(H440=0,"-",J440/H440)</f>
    </nc>
  </rcc>
  <rcc rId="5836" sId="2">
    <oc r="N441">
      <f>IF(H441=0,"-",J441/H441)</f>
    </oc>
    <nc r="N441">
      <f>IF(H441=0,"-",J441/H441)</f>
    </nc>
  </rcc>
  <rcc rId="5837" sId="2">
    <oc r="N442">
      <f>IF(H442=0,"-",J442/H442)</f>
    </oc>
    <nc r="N442">
      <f>IF(H442=0,"-",J442/H442)</f>
    </nc>
  </rcc>
  <rcc rId="5838" sId="2">
    <oc r="N443">
      <f>IF(H443=0,"-",J443/H443)</f>
    </oc>
    <nc r="N443">
      <f>IF(H443=0,"-",J443/H443)</f>
    </nc>
  </rcc>
  <rcc rId="5839" sId="2">
    <oc r="N444">
      <f>IF(H444=0,"-",J444/H444)</f>
    </oc>
    <nc r="N444">
      <f>IF(H444=0,"-",J444/H444)</f>
    </nc>
  </rcc>
  <rcc rId="5840" sId="2">
    <oc r="N445">
      <f>IF(H445=0,"-",J445/H445)</f>
    </oc>
    <nc r="N445">
      <f>IF(H445=0,"-",J445/H445)</f>
    </nc>
  </rcc>
  <rcc rId="5841" sId="2">
    <oc r="N446">
      <f>IF(H446=0,"-",J446/H446)</f>
    </oc>
    <nc r="N446">
      <f>IF(H446=0,"-",J446/H446)</f>
    </nc>
  </rcc>
  <rcc rId="5842" sId="2">
    <oc r="N447">
      <f>IF(H447=0,"-",J447/H447)</f>
    </oc>
    <nc r="N447">
      <f>IF(H447=0,"-",J447/H447)</f>
    </nc>
  </rcc>
  <rcc rId="5843" sId="2">
    <oc r="N448">
      <f>IF(H448=0,"-",J448/H448)</f>
    </oc>
    <nc r="N448">
      <f>IF(H448=0,"-",J448/H448)</f>
    </nc>
  </rcc>
  <rcc rId="5844" sId="2">
    <oc r="N449">
      <f>IF(H449=0,"-",J449/H449)</f>
    </oc>
    <nc r="N449">
      <f>IF(H449=0,"-",J449/H449)</f>
    </nc>
  </rcc>
  <rcc rId="5845" sId="2">
    <oc r="N450">
      <f>IF(H450=0,"-",J450/H450)</f>
    </oc>
    <nc r="N450">
      <f>IF(H450=0,"-",J450/H450)</f>
    </nc>
  </rcc>
  <rcc rId="5846" sId="2">
    <oc r="N451">
      <f>IF(H451=0,"-",J451/H451)</f>
    </oc>
    <nc r="N451">
      <f>IF(H451=0,"-",J451/H451)</f>
    </nc>
  </rcc>
  <rcc rId="5847" sId="2">
    <oc r="N452">
      <f>IF(H452=0,"-",J452/H452)</f>
    </oc>
    <nc r="N452">
      <f>IF(H452=0,"-",J452/H452)</f>
    </nc>
  </rcc>
  <rcc rId="5848" sId="2">
    <oc r="N453">
      <f>IF(H453=0,"-",J453/H453)</f>
    </oc>
    <nc r="N453">
      <f>IF(H453=0,"-",J453/H453)</f>
    </nc>
  </rcc>
  <rcc rId="5849" sId="2">
    <oc r="N454">
      <f>IF(H454=0,"-",J454/H454)</f>
    </oc>
    <nc r="N454">
      <f>IF(H454=0,"-",J454/H454)</f>
    </nc>
  </rcc>
  <rcc rId="5850" sId="2">
    <oc r="N455">
      <f>IF(H455=0,"-",J455/H455)</f>
    </oc>
    <nc r="N455">
      <f>IF(H455=0,"-",J455/H455)</f>
    </nc>
  </rcc>
  <rcc rId="5851" sId="2">
    <oc r="N456">
      <f>IF(H456=0,"-",J456/H456)</f>
    </oc>
    <nc r="N456">
      <f>IF(H456=0,"-",J456/H456)</f>
    </nc>
  </rcc>
  <rcc rId="5852" sId="2">
    <oc r="N457">
      <f>IF(H457=0,"-",J457/H457)</f>
    </oc>
    <nc r="N457">
      <f>IF(H457=0,"-",J457/H457)</f>
    </nc>
  </rcc>
  <rcc rId="5853" sId="2">
    <oc r="N458">
      <f>IF(H458=0,"-",J458/H458)</f>
    </oc>
    <nc r="N458">
      <f>IF(H458=0,"-",J458/H458)</f>
    </nc>
  </rcc>
  <rcc rId="5854" sId="2">
    <oc r="N459">
      <f>IF(H459=0,"-",J459/H459)</f>
    </oc>
    <nc r="N459">
      <f>IF(H459=0,"-",J459/H459)</f>
    </nc>
  </rcc>
  <rcc rId="5855" sId="2">
    <oc r="N460">
      <f>IF(H460=0,"-",J460/H460)</f>
    </oc>
    <nc r="N460">
      <f>IF(H460=0,"-",J460/H460)</f>
    </nc>
  </rcc>
  <rcc rId="5856" sId="2">
    <oc r="N461">
      <f>IF(H461=0,"-",J461/H461)</f>
    </oc>
    <nc r="N461">
      <f>IF(H461=0,"-",J461/H461)</f>
    </nc>
  </rcc>
  <rcc rId="5857" sId="2">
    <oc r="N462">
      <f>IF(H462=0,"-",J462/H462)</f>
    </oc>
    <nc r="N462">
      <f>IF(H462=0,"-",J462/H462)</f>
    </nc>
  </rcc>
  <rcc rId="5858" sId="2">
    <oc r="N463">
      <f>IF(H463=0,"-",J463/H463)</f>
    </oc>
    <nc r="N463">
      <f>IF(H463=0,"-",J463/H463)</f>
    </nc>
  </rcc>
  <rcc rId="5859" sId="2">
    <oc r="N464">
      <f>IF(H464=0,"-",J464/H464)</f>
    </oc>
    <nc r="N464">
      <f>IF(H464=0,"-",J464/H464)</f>
    </nc>
  </rcc>
  <rcc rId="5860" sId="2">
    <oc r="N465">
      <f>IF(H465=0,"-",J465/H465)</f>
    </oc>
    <nc r="N465">
      <f>IF(H465=0,"-",J465/H465)</f>
    </nc>
  </rcc>
  <rcc rId="5861" sId="2">
    <oc r="N466">
      <f>IF(H466=0,"-",J466/H466)</f>
    </oc>
    <nc r="N466">
      <f>IF(H466=0,"-",J466/H466)</f>
    </nc>
  </rcc>
  <rcc rId="5862" sId="2">
    <oc r="N467">
      <f>IF(H467=0,"-",J467/H467)</f>
    </oc>
    <nc r="N467">
      <f>IF(H467=0,"-",J467/H467)</f>
    </nc>
  </rcc>
  <rcc rId="5863" sId="2">
    <oc r="N468">
      <f>IF(H468=0,"-",J468/H468)</f>
    </oc>
    <nc r="N468">
      <f>IF(H468=0,"-",J468/H468)</f>
    </nc>
  </rcc>
  <rcc rId="5864" sId="2">
    <oc r="N469">
      <f>IF(H469=0,"-",J469/H469)</f>
    </oc>
    <nc r="N469">
      <f>IF(H469=0,"-",J469/H469)</f>
    </nc>
  </rcc>
  <rcc rId="5865" sId="2">
    <oc r="N470">
      <f>IF(H470=0,"-",J470/H470)</f>
    </oc>
    <nc r="N470">
      <f>IF(H470=0,"-",J470/H470)</f>
    </nc>
  </rcc>
  <rcc rId="5866" sId="2">
    <oc r="N471">
      <f>IF(H471=0,"-",J471/H471)</f>
    </oc>
    <nc r="N471">
      <f>IF(H471=0,"-",J471/H471)</f>
    </nc>
  </rcc>
  <rcc rId="5867" sId="2">
    <oc r="N472">
      <f>IF(H472=0,"-",J472/H472)</f>
    </oc>
    <nc r="N472">
      <f>IF(H472=0,"-",J472/H472)</f>
    </nc>
  </rcc>
  <rcc rId="5868" sId="2">
    <oc r="N473">
      <f>IF(H473=0,"-",J473/H473)</f>
    </oc>
    <nc r="N473">
      <f>IF(H473=0,"-",J473/H473)</f>
    </nc>
  </rcc>
  <rcc rId="5869" sId="2">
    <oc r="N474">
      <f>IF(H474=0,"-",J474/H474)</f>
    </oc>
    <nc r="N474">
      <f>IF(H474=0,"-",J474/H474)</f>
    </nc>
  </rcc>
  <rcc rId="5870" sId="2">
    <oc r="N475">
      <f>IF(H475=0,"-",J475/H475)</f>
    </oc>
    <nc r="N475">
      <f>IF(H475=0,"-",J475/H475)</f>
    </nc>
  </rcc>
  <rcc rId="5871" sId="2">
    <oc r="N476">
      <f>IF(H476=0,"-",J476/H476)</f>
    </oc>
    <nc r="N476">
      <f>IF(H476=0,"-",J476/H476)</f>
    </nc>
  </rcc>
  <rcc rId="5872" sId="2">
    <oc r="N477">
      <f>IF(H477=0,"-",J477/H477)</f>
    </oc>
    <nc r="N477">
      <f>IF(H477=0,"-",J477/H477)</f>
    </nc>
  </rcc>
  <rcc rId="5873" sId="2">
    <oc r="N478">
      <f>IF(H478=0,"-",J478/H478)</f>
    </oc>
    <nc r="N478">
      <f>IF(H478=0,"-",J478/H478)</f>
    </nc>
  </rcc>
  <rcc rId="5874" sId="2" odxf="1" dxf="1">
    <oc r="N479">
      <f>IF(H479=0,"-",J479/H479)</f>
    </oc>
    <nc r="N479">
      <f>IF(H479=0,"-",J479/H479)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5875" sId="2">
    <oc r="N480">
      <f>IF(H480=0,"-",J480/H480)</f>
    </oc>
    <nc r="N480">
      <f>IF(H480=0,"-",J480/H480)</f>
    </nc>
  </rcc>
  <rcc rId="5876" sId="2">
    <oc r="N481">
      <f>IF(H481=0,"-",J481/H481)</f>
    </oc>
    <nc r="N481">
      <f>IF(H481=0,"-",J481/H481)</f>
    </nc>
  </rcc>
  <rcc rId="5877" sId="2">
    <oc r="N482">
      <f>IF(H482=0,"-",J482/H482)</f>
    </oc>
    <nc r="N482">
      <f>IF(H482=0,"-",J482/H482)</f>
    </nc>
  </rcc>
  <rcc rId="5878" sId="2">
    <oc r="N483">
      <f>IF(H483=0,"-",J483/H483)</f>
    </oc>
    <nc r="N483">
      <f>IF(H483=0,"-",J483/H483)</f>
    </nc>
  </rcc>
  <rcc rId="5879" sId="2">
    <oc r="N484">
      <f>IF(H484=0,"-",J484/H484)</f>
    </oc>
    <nc r="N484">
      <f>IF(H484=0,"-",J484/H484)</f>
    </nc>
  </rcc>
  <rcc rId="5880" sId="2">
    <oc r="N485">
      <f>IF(H485=0,"-",J485/H485)</f>
    </oc>
    <nc r="N485">
      <f>IF(H485=0,"-",J485/H485)</f>
    </nc>
  </rcc>
  <rcc rId="5881" sId="2">
    <oc r="N486">
      <f>IF(H486=0,"-",J486/H486)</f>
    </oc>
    <nc r="N486">
      <f>IF(H486=0,"-",J486/H486)</f>
    </nc>
  </rcc>
  <rcc rId="5882" sId="2">
    <oc r="N487">
      <f>IF(H487=0,"-",J487/H487)</f>
    </oc>
    <nc r="N487">
      <f>IF(H487=0,"-",J487/H487)</f>
    </nc>
  </rcc>
  <rcc rId="5883" sId="2">
    <oc r="N488">
      <f>IF(H488=0,"-",J488/H488)</f>
    </oc>
    <nc r="N488">
      <f>IF(H488=0,"-",J488/H488)</f>
    </nc>
  </rcc>
  <rcc rId="5884" sId="2">
    <oc r="N489">
      <f>IF(H489=0,"-",J489/H489)</f>
    </oc>
    <nc r="N489">
      <f>IF(H489=0,"-",J489/H489)</f>
    </nc>
  </rcc>
  <rcc rId="5885" sId="2">
    <oc r="N490">
      <f>IF(H490=0,"-",J490/H490)</f>
    </oc>
    <nc r="N490">
      <f>IF(H490=0,"-",J490/H490)</f>
    </nc>
  </rcc>
  <rcc rId="5886" sId="2">
    <oc r="N491">
      <f>IF(H491=0,"-",J491/H491)</f>
    </oc>
    <nc r="N491">
      <f>IF(H491=0,"-",J491/H491)</f>
    </nc>
  </rcc>
  <rcc rId="5887" sId="2">
    <oc r="N492">
      <f>IF(H492=0,"-",J492/H492)</f>
    </oc>
    <nc r="N492">
      <f>IF(H492=0,"-",J492/H492)</f>
    </nc>
  </rcc>
  <rcc rId="5888" sId="2">
    <oc r="N493">
      <f>IF(H493=0,"-",J493/H493)</f>
    </oc>
    <nc r="N493">
      <f>IF(H493=0,"-",J493/H493)</f>
    </nc>
  </rcc>
  <rcc rId="5889" sId="2">
    <oc r="N494">
      <f>IF(H494=0,"-",J494/H494)</f>
    </oc>
    <nc r="N494">
      <f>IF(H494=0,"-",J494/H494)</f>
    </nc>
  </rcc>
  <rcc rId="5890" sId="2">
    <oc r="N495">
      <f>IF(H495=0,"-",J495/H495)</f>
    </oc>
    <nc r="N495">
      <f>IF(H495=0,"-",J495/H495)</f>
    </nc>
  </rcc>
  <rcc rId="5891" sId="2">
    <oc r="N496">
      <f>IF(H496=0,"-",J496/H496)</f>
    </oc>
    <nc r="N496">
      <f>IF(H496=0,"-",J496/H496)</f>
    </nc>
  </rcc>
  <rcc rId="5892" sId="2">
    <oc r="N497">
      <f>IF(H497=0,"-",J497/H497)</f>
    </oc>
    <nc r="N497">
      <f>IF(H497=0,"-",J497/H497)</f>
    </nc>
  </rcc>
  <rcc rId="5893" sId="2">
    <oc r="N498">
      <f>IF(H498=0,"-",J498/H498)</f>
    </oc>
    <nc r="N498">
      <f>IF(H498=0,"-",J498/H498)</f>
    </nc>
  </rcc>
  <rcc rId="5894" sId="2">
    <oc r="N499">
      <f>IF(H499=0,"-",J499/H499)</f>
    </oc>
    <nc r="N499">
      <f>IF(H499=0,"-",J499/H499)</f>
    </nc>
  </rcc>
  <rcc rId="5895" sId="2">
    <oc r="N500">
      <f>IF(H500=0,"-",J500/H500)</f>
    </oc>
    <nc r="N500">
      <f>IF(H500=0,"-",J500/H500)</f>
    </nc>
  </rcc>
  <rcc rId="5896" sId="2">
    <oc r="N501">
      <f>IF(H501=0,"-",J501/H501)</f>
    </oc>
    <nc r="N501">
      <f>IF(H501=0,"-",J501/H501)</f>
    </nc>
  </rcc>
  <rcc rId="5897" sId="2">
    <oc r="N502">
      <f>IF(H502=0,"-",J502/H502)</f>
    </oc>
    <nc r="N502">
      <f>IF(H502=0,"-",J502/H502)</f>
    </nc>
  </rcc>
  <rcc rId="5898" sId="2">
    <oc r="N503">
      <f>IF(H503=0,"-",J503/H503)</f>
    </oc>
    <nc r="N503">
      <f>IF(H503=0,"-",J503/H503)</f>
    </nc>
  </rcc>
  <rcc rId="5899" sId="2">
    <oc r="N504">
      <f>IF(H504=0,"-",J504/H504)</f>
    </oc>
    <nc r="N504">
      <f>IF(H504=0,"-",J504/H504)</f>
    </nc>
  </rcc>
  <rcc rId="5900" sId="2">
    <oc r="N505">
      <f>IF(H505=0,"-",J505/H505)</f>
    </oc>
    <nc r="N505">
      <f>IF(H505=0,"-",J505/H505)</f>
    </nc>
  </rcc>
  <rcc rId="5901" sId="2">
    <oc r="N506">
      <f>IF(H506=0,"-",J506/H506)</f>
    </oc>
    <nc r="N506">
      <f>IF(H506=0,"-",J506/H506)</f>
    </nc>
  </rcc>
  <rcc rId="5902" sId="2">
    <oc r="N507">
      <f>IF(H507=0,"-",J507/H507)</f>
    </oc>
    <nc r="N507">
      <f>IF(H507=0,"-",J507/H507)</f>
    </nc>
  </rcc>
  <rcc rId="5903" sId="2">
    <oc r="N508">
      <f>IF(H508=0,"-",J508/H508)</f>
    </oc>
    <nc r="N508">
      <f>IF(H508=0,"-",J508/H508)</f>
    </nc>
  </rcc>
  <rcc rId="5904" sId="2">
    <oc r="N509">
      <f>IF(H509=0,"-",J509/H509)</f>
    </oc>
    <nc r="N509">
      <f>IF(H509=0,"-",J509/H509)</f>
    </nc>
  </rcc>
  <rcc rId="5905" sId="2">
    <oc r="N510">
      <f>IF(H510=0,"-",J510/H510)</f>
    </oc>
    <nc r="N510">
      <f>IF(H510=0,"-",J510/H510)</f>
    </nc>
  </rcc>
  <rcc rId="5906" sId="2">
    <oc r="N511">
      <f>IF(H511=0,"-",J511/H511)</f>
    </oc>
    <nc r="N511">
      <f>IF(H511=0,"-",J511/H511)</f>
    </nc>
  </rcc>
  <rcc rId="5907" sId="2">
    <oc r="N512">
      <f>IF(H512=0,"-",J512/H512)</f>
    </oc>
    <nc r="N512">
      <f>IF(H512=0,"-",J512/H512)</f>
    </nc>
  </rcc>
  <rcc rId="5908" sId="2">
    <oc r="N513">
      <f>IF(H513=0,"-",J513/H513)</f>
    </oc>
    <nc r="N513">
      <f>IF(H513=0,"-",J513/H513)</f>
    </nc>
  </rcc>
  <rcc rId="5909" sId="2">
    <oc r="N514">
      <f>IF(H514=0,"-",J514/H514)</f>
    </oc>
    <nc r="N514">
      <f>IF(H514=0,"-",J514/H514)</f>
    </nc>
  </rcc>
  <rcc rId="5910" sId="2">
    <oc r="N515">
      <f>IF(H515=0,"-",J515/H515)</f>
    </oc>
    <nc r="N515">
      <f>IF(H515=0,"-",J515/H515)</f>
    </nc>
  </rcc>
  <rcc rId="5911" sId="2">
    <oc r="N516">
      <f>IF(H516=0,"-",J516/H516)</f>
    </oc>
    <nc r="N516">
      <f>IF(H516=0,"-",J516/H516)</f>
    </nc>
  </rcc>
  <rcc rId="5912" sId="2">
    <oc r="N517">
      <f>IF(H517=0,"-",J517/H517)</f>
    </oc>
    <nc r="N517">
      <f>IF(H517=0,"-",J517/H517)</f>
    </nc>
  </rcc>
  <rcc rId="5913" sId="2">
    <oc r="N518">
      <f>IF(H518=0,"-",J518/H518)</f>
    </oc>
    <nc r="N518">
      <f>IF(H518=0,"-",J518/H518)</f>
    </nc>
  </rcc>
  <rcc rId="5914" sId="2">
    <oc r="N519">
      <f>IF(H519=0,"-",J519/H519)</f>
    </oc>
    <nc r="N519">
      <f>IF(H519=0,"-",J519/H519)</f>
    </nc>
  </rcc>
  <rcc rId="5915" sId="2">
    <oc r="N520">
      <f>IF(H520=0,"-",J520/H520)</f>
    </oc>
    <nc r="N520">
      <f>IF(H520=0,"-",J520/H520)</f>
    </nc>
  </rcc>
  <rcc rId="5916" sId="2">
    <oc r="N521">
      <f>IF(H521=0,"-",J521/H521)</f>
    </oc>
    <nc r="N521">
      <f>IF(H521=0,"-",J521/H521)</f>
    </nc>
  </rcc>
  <rcc rId="5917" sId="2">
    <oc r="N522">
      <f>IF(H522=0,"-",J522/H522)</f>
    </oc>
    <nc r="N522">
      <f>IF(H522=0,"-",J522/H522)</f>
    </nc>
  </rcc>
  <rcc rId="5918" sId="2">
    <oc r="N523">
      <f>IF(H523=0,"-",J523/H523)</f>
    </oc>
    <nc r="N523">
      <f>IF(H523=0,"-",J523/H523)</f>
    </nc>
  </rcc>
  <rcc rId="5919" sId="2">
    <oc r="N524">
      <f>IF(H524=0,"-",J524/H524)</f>
    </oc>
    <nc r="N524">
      <f>IF(H524=0,"-",J524/H524)</f>
    </nc>
  </rcc>
  <rcc rId="5920" sId="2">
    <oc r="N525">
      <f>IF(H525=0,"-",J525/H525)</f>
    </oc>
    <nc r="N525">
      <f>IF(H525=0,"-",J525/H525)</f>
    </nc>
  </rcc>
  <rcc rId="5921" sId="2">
    <oc r="N526">
      <f>IF(H526=0,"-",J526/H526)</f>
    </oc>
    <nc r="N526">
      <f>IF(H526=0,"-",J526/H526)</f>
    </nc>
  </rcc>
  <rcc rId="5922" sId="2">
    <nc r="P7">
      <f>H7/J7-N7</f>
    </nc>
  </rcc>
  <rrc rId="5923" sId="2" ref="O1:O1048576" action="deleteCol">
    <undo index="0" exp="ref" v="1" dr="O11" r="Q11" sId="2"/>
    <undo index="0" exp="area" ref3D="1" dr="$A$4:$XFD$5" dn="Z_34FCE91F_37BB_4E1C_80D8_8DC0E1239857_.wvu.PrintTitles" sId="2"/>
    <undo index="0" exp="area" ref3D="1" dr="$A$4:$XFD$5" dn="Заголовки_для_печати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EC1DDABA_87E5_4CA0_BDFA_3176D5C21D42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A4D09F0F_4C69_4056_BD3D_99C01656B021_.wvu.PrintTitles" sId="2"/>
    <undo index="0" exp="area" ref3D="1" dr="$A$4:$XFD$5" dn="Z_B358A58E_8635_4813_99A2_4F1FD4FD075C_.wvu.PrintTitles" sId="2"/>
    <undo index="0" exp="area" ref3D="1" dr="$A$4:$XFD$5" dn="Z_B1E9D3A3_6A2B_4E76_A163_C3C5D3CBC4BC_.wvu.PrintTitles" sId="2"/>
    <undo index="0" exp="area" ref3D="1" dr="$A$4:$XFD$5" dn="Z_6943B490_3070_4625_8DEE_85B509FE6D1B_.wvu.PrintTitles" sId="2"/>
    <undo index="0" exp="area" ref3D="1" dr="$A$4:$XFD$5" dn="Z_8F1248FC_EA8E_4DC7_8B97_6406CD1514A9_.wvu.PrintTitles" sId="2"/>
    <rfmt sheetId="2" xfDxf="1" sqref="O1:O1048576" start="0" length="0">
      <dxf>
        <font>
          <name val="Times New Roman"/>
          <scheme val="none"/>
        </font>
        <numFmt numFmtId="4" formatCode="#,##0.00"/>
        <alignment vertical="center" wrapText="1" readingOrder="0"/>
      </dxf>
    </rfmt>
    <rfmt sheetId="2" sqref="O4" start="0" length="0">
      <dxf>
        <font>
          <sz val="8"/>
          <name val="Times New Roman"/>
          <scheme val="none"/>
        </font>
        <alignment horizontal="center" readingOrder="0"/>
      </dxf>
    </rfmt>
    <rfmt sheetId="2" sqref="O5" start="0" length="0">
      <dxf>
        <font>
          <sz val="12"/>
          <name val="Times New Roman"/>
          <scheme val="none"/>
        </font>
      </dxf>
    </rfmt>
    <rfmt sheetId="2" sqref="O6" start="0" length="0">
      <dxf>
        <font>
          <sz val="12"/>
          <name val="Times New Roman"/>
          <scheme val="none"/>
        </font>
      </dxf>
    </rfmt>
    <rcc rId="0" sId="2" dxf="1">
      <nc r="O7">
        <f>G7-I7-K7</f>
      </nc>
      <ndxf>
        <font>
          <b/>
          <sz val="12"/>
          <name val="Times New Roman"/>
          <scheme val="none"/>
        </font>
      </ndxf>
    </rcc>
    <rcc rId="0" sId="2" dxf="1">
      <nc r="O8">
        <f>G8-I8-K8</f>
      </nc>
      <ndxf>
        <font>
          <b/>
          <sz val="12"/>
          <name val="Times New Roman"/>
          <scheme val="none"/>
        </font>
      </ndxf>
    </rcc>
    <rcc rId="0" sId="2" dxf="1">
      <nc r="O9">
        <f>G9-I9-K9</f>
      </nc>
      <ndxf>
        <font>
          <b/>
          <sz val="12"/>
          <name val="Times New Roman"/>
          <scheme val="none"/>
        </font>
      </ndxf>
    </rcc>
    <rcc rId="0" sId="2" dxf="1">
      <nc r="O10">
        <f>G10-I10-K10</f>
      </nc>
      <ndxf>
        <font>
          <b/>
          <sz val="12"/>
          <name val="Times New Roman"/>
          <scheme val="none"/>
        </font>
      </ndxf>
    </rcc>
    <rcc rId="0" sId="2" dxf="1">
      <nc r="O11">
        <f>G11-I11-K11</f>
      </nc>
      <ndxf>
        <font>
          <b/>
          <sz val="12"/>
          <name val="Times New Roman"/>
          <scheme val="none"/>
        </font>
      </ndxf>
    </rcc>
    <rcc rId="0" sId="2" dxf="1">
      <nc r="O12">
        <f>G12-I12-K12</f>
      </nc>
      <ndxf>
        <font>
          <b/>
          <sz val="12"/>
          <name val="Times New Roman"/>
          <scheme val="none"/>
        </font>
      </ndxf>
    </rcc>
    <rcc rId="0" sId="2" dxf="1">
      <nc r="O13">
        <f>G13-I13-K13</f>
      </nc>
      <ndxf>
        <font>
          <b/>
          <sz val="12"/>
          <name val="Times New Roman"/>
          <scheme val="none"/>
        </font>
      </ndxf>
    </rcc>
    <rcc rId="0" sId="2" dxf="1">
      <nc r="O14">
        <f>G14-I14-K14</f>
      </nc>
      <ndxf>
        <font>
          <b/>
          <sz val="12"/>
          <name val="Times New Roman"/>
          <scheme val="none"/>
        </font>
      </ndxf>
    </rcc>
    <rcc rId="0" sId="2" dxf="1">
      <nc r="O15">
        <f>G15-I15-K15</f>
      </nc>
      <ndxf>
        <font>
          <b/>
          <sz val="12"/>
          <name val="Times New Roman"/>
          <scheme val="none"/>
        </font>
      </ndxf>
    </rcc>
    <rcc rId="0" sId="2" dxf="1">
      <nc r="O16">
        <f>G16-I16-K16</f>
      </nc>
      <ndxf>
        <font>
          <b/>
          <sz val="12"/>
          <name val="Times New Roman"/>
          <scheme val="none"/>
        </font>
      </ndxf>
    </rcc>
    <rcc rId="0" sId="2" dxf="1">
      <nc r="O17">
        <f>G17-I17-K17</f>
      </nc>
      <ndxf>
        <font>
          <b/>
          <sz val="12"/>
          <name val="Times New Roman"/>
          <scheme val="none"/>
        </font>
      </ndxf>
    </rcc>
    <rcc rId="0" sId="2" dxf="1">
      <nc r="O18">
        <f>G18-I18-K18</f>
      </nc>
      <ndxf>
        <font>
          <b/>
          <sz val="12"/>
          <name val="Times New Roman"/>
          <scheme val="none"/>
        </font>
      </ndxf>
    </rcc>
    <rcc rId="0" sId="2" dxf="1">
      <nc r="O19">
        <f>G19-I19-K19</f>
      </nc>
      <ndxf>
        <font>
          <b/>
          <sz val="12"/>
          <name val="Times New Roman"/>
          <scheme val="none"/>
        </font>
      </ndxf>
    </rcc>
    <rcc rId="0" sId="2" dxf="1">
      <nc r="O20">
        <f>G20-I20-K20</f>
      </nc>
      <ndxf>
        <font>
          <b/>
          <sz val="12"/>
          <name val="Times New Roman"/>
          <scheme val="none"/>
        </font>
      </ndxf>
    </rcc>
    <rcc rId="0" sId="2" dxf="1">
      <nc r="O21">
        <f>G21-I21-K21</f>
      </nc>
      <ndxf>
        <font>
          <b/>
          <sz val="12"/>
          <name val="Times New Roman"/>
          <scheme val="none"/>
        </font>
      </ndxf>
    </rcc>
    <rcc rId="0" sId="2" dxf="1">
      <nc r="O22">
        <f>G22-I22-K22</f>
      </nc>
      <ndxf>
        <font>
          <b/>
          <sz val="12"/>
          <name val="Times New Roman"/>
          <scheme val="none"/>
        </font>
      </ndxf>
    </rcc>
    <rcc rId="0" sId="2" dxf="1">
      <nc r="O23">
        <f>G23-I23-K23</f>
      </nc>
      <ndxf>
        <font>
          <b/>
          <sz val="12"/>
          <name val="Times New Roman"/>
          <scheme val="none"/>
        </font>
      </ndxf>
    </rcc>
    <rcc rId="0" sId="2" dxf="1">
      <nc r="O24">
        <f>G24-I24-K24</f>
      </nc>
      <ndxf>
        <font>
          <b/>
          <sz val="12"/>
          <name val="Times New Roman"/>
          <scheme val="none"/>
        </font>
      </ndxf>
    </rcc>
    <rcc rId="0" sId="2" dxf="1">
      <nc r="O25">
        <f>G25-I25-K25</f>
      </nc>
      <ndxf>
        <font>
          <b/>
          <sz val="12"/>
          <name val="Times New Roman"/>
          <scheme val="none"/>
        </font>
      </ndxf>
    </rcc>
    <rcc rId="0" sId="2" dxf="1">
      <nc r="O26">
        <f>G26-I26-K26</f>
      </nc>
      <ndxf>
        <font>
          <b/>
          <sz val="12"/>
          <name val="Times New Roman"/>
          <scheme val="none"/>
        </font>
      </ndxf>
    </rcc>
    <rcc rId="0" sId="2" dxf="1">
      <nc r="O27">
        <f>G27-I27-K27</f>
      </nc>
      <ndxf>
        <font>
          <b/>
          <sz val="12"/>
          <name val="Times New Roman"/>
          <scheme val="none"/>
        </font>
      </ndxf>
    </rcc>
    <rcc rId="0" sId="2" dxf="1">
      <nc r="O28">
        <f>G28-I28-K28</f>
      </nc>
      <ndxf>
        <font>
          <b/>
          <sz val="12"/>
          <name val="Times New Roman"/>
          <scheme val="none"/>
        </font>
      </ndxf>
    </rcc>
    <rcc rId="0" sId="2" dxf="1">
      <nc r="O29">
        <f>G29-I29-K29</f>
      </nc>
      <ndxf>
        <font>
          <b/>
          <sz val="12"/>
          <name val="Times New Roman"/>
          <scheme val="none"/>
        </font>
      </ndxf>
    </rcc>
    <rcc rId="0" sId="2" dxf="1">
      <nc r="O30">
        <f>G30-I30-K30</f>
      </nc>
      <ndxf>
        <font>
          <b/>
          <sz val="12"/>
          <name val="Times New Roman"/>
          <scheme val="none"/>
        </font>
      </ndxf>
    </rcc>
    <rcc rId="0" sId="2" dxf="1">
      <nc r="O31">
        <f>G31-I31-K31</f>
      </nc>
      <ndxf>
        <font>
          <b/>
          <sz val="12"/>
          <name val="Times New Roman"/>
          <scheme val="none"/>
        </font>
      </ndxf>
    </rcc>
    <rcc rId="0" sId="2" dxf="1">
      <nc r="O32">
        <f>G32-I32-K32</f>
      </nc>
      <ndxf>
        <font>
          <b/>
          <sz val="12"/>
          <name val="Times New Roman"/>
          <scheme val="none"/>
        </font>
      </ndxf>
    </rcc>
    <rcc rId="0" sId="2" dxf="1">
      <nc r="O33">
        <f>G33-I33-K33</f>
      </nc>
      <ndxf>
        <font>
          <b/>
          <sz val="12"/>
          <name val="Times New Roman"/>
          <scheme val="none"/>
        </font>
      </ndxf>
    </rcc>
    <rcc rId="0" sId="2" dxf="1">
      <nc r="O34">
        <f>G34-I34-K34</f>
      </nc>
      <ndxf>
        <font>
          <b/>
          <sz val="12"/>
          <name val="Times New Roman"/>
          <scheme val="none"/>
        </font>
      </ndxf>
    </rcc>
    <rcc rId="0" sId="2" dxf="1">
      <nc r="O35">
        <f>G35-I35-K35</f>
      </nc>
      <ndxf>
        <font>
          <b/>
          <sz val="12"/>
          <name val="Times New Roman"/>
          <scheme val="none"/>
        </font>
      </ndxf>
    </rcc>
    <rcc rId="0" sId="2" dxf="1">
      <nc r="O36">
        <f>G36-I36-K36</f>
      </nc>
      <ndxf>
        <font>
          <b/>
          <sz val="12"/>
          <name val="Times New Roman"/>
          <scheme val="none"/>
        </font>
      </ndxf>
    </rcc>
    <rcc rId="0" sId="2" dxf="1">
      <nc r="O37">
        <f>G37-I37-K37</f>
      </nc>
      <ndxf>
        <font>
          <b/>
          <sz val="12"/>
          <name val="Times New Roman"/>
          <scheme val="none"/>
        </font>
      </ndxf>
    </rcc>
    <rcc rId="0" sId="2" dxf="1">
      <nc r="O38">
        <f>G38-I38-K38</f>
      </nc>
      <ndxf>
        <font>
          <b/>
          <sz val="12"/>
          <name val="Times New Roman"/>
          <scheme val="none"/>
        </font>
      </ndxf>
    </rcc>
    <rcc rId="0" sId="2" dxf="1">
      <nc r="O39">
        <f>G39-I39-K39</f>
      </nc>
      <ndxf>
        <font>
          <b/>
          <sz val="12"/>
          <name val="Times New Roman"/>
          <scheme val="none"/>
        </font>
      </ndxf>
    </rcc>
    <rcc rId="0" sId="2" dxf="1">
      <nc r="O40">
        <f>G40-I40-K40</f>
      </nc>
      <ndxf>
        <font>
          <b/>
          <sz val="12"/>
          <name val="Times New Roman"/>
          <scheme val="none"/>
        </font>
      </ndxf>
    </rcc>
    <rcc rId="0" sId="2" dxf="1">
      <nc r="O41">
        <f>G41-I41-K41</f>
      </nc>
      <ndxf>
        <font>
          <b/>
          <sz val="12"/>
          <name val="Times New Roman"/>
          <scheme val="none"/>
        </font>
      </ndxf>
    </rcc>
    <rcc rId="0" sId="2" dxf="1">
      <nc r="O42">
        <f>G42-I42-K42</f>
      </nc>
      <ndxf>
        <font>
          <b/>
          <sz val="12"/>
          <name val="Times New Roman"/>
          <scheme val="none"/>
        </font>
      </ndxf>
    </rcc>
    <rcc rId="0" sId="2" dxf="1">
      <nc r="O43">
        <f>G43-I43-K43</f>
      </nc>
      <ndxf>
        <font>
          <b/>
          <sz val="12"/>
          <name val="Times New Roman"/>
          <scheme val="none"/>
        </font>
      </ndxf>
    </rcc>
    <rcc rId="0" sId="2" dxf="1">
      <nc r="O44">
        <f>G44-I44-K44</f>
      </nc>
      <ndxf>
        <font>
          <b/>
          <sz val="12"/>
          <name val="Times New Roman"/>
          <scheme val="none"/>
        </font>
      </ndxf>
    </rcc>
    <rcc rId="0" sId="2" dxf="1">
      <nc r="O45">
        <f>G45-I45-K45</f>
      </nc>
      <ndxf>
        <font>
          <b/>
          <sz val="12"/>
          <name val="Times New Roman"/>
          <scheme val="none"/>
        </font>
      </ndxf>
    </rcc>
    <rcc rId="0" sId="2" dxf="1">
      <nc r="O46">
        <f>G46-I46-K46</f>
      </nc>
      <ndxf>
        <font>
          <b/>
          <sz val="12"/>
          <name val="Times New Roman"/>
          <scheme val="none"/>
        </font>
      </ndxf>
    </rcc>
    <rcc rId="0" sId="2" dxf="1">
      <nc r="O47">
        <f>G47-I47-K47</f>
      </nc>
      <ndxf>
        <font>
          <b/>
          <sz val="12"/>
          <name val="Times New Roman"/>
          <scheme val="none"/>
        </font>
      </ndxf>
    </rcc>
    <rcc rId="0" sId="2" dxf="1">
      <nc r="O48">
        <f>G48-I48-K48</f>
      </nc>
      <ndxf>
        <font>
          <b/>
          <sz val="12"/>
          <name val="Times New Roman"/>
          <scheme val="none"/>
        </font>
      </ndxf>
    </rcc>
    <rcc rId="0" sId="2" dxf="1">
      <nc r="O49">
        <f>G49-I49-K49</f>
      </nc>
      <ndxf>
        <font>
          <b/>
          <sz val="12"/>
          <name val="Times New Roman"/>
          <scheme val="none"/>
        </font>
      </ndxf>
    </rcc>
    <rcc rId="0" sId="2" dxf="1">
      <nc r="O50">
        <f>G50-I50-K50</f>
      </nc>
      <ndxf>
        <font>
          <b/>
          <sz val="12"/>
          <name val="Times New Roman"/>
          <scheme val="none"/>
        </font>
      </ndxf>
    </rcc>
    <rcc rId="0" sId="2" dxf="1">
      <nc r="O51">
        <f>G51-I51-K51</f>
      </nc>
      <ndxf>
        <font>
          <b/>
          <sz val="12"/>
          <name val="Times New Roman"/>
          <scheme val="none"/>
        </font>
      </ndxf>
    </rcc>
    <rcc rId="0" sId="2" dxf="1">
      <nc r="O52">
        <f>G52-I52-K52</f>
      </nc>
      <ndxf>
        <font>
          <b/>
          <sz val="12"/>
          <name val="Times New Roman"/>
          <scheme val="none"/>
        </font>
      </ndxf>
    </rcc>
    <rcc rId="0" sId="2" dxf="1">
      <nc r="O53">
        <f>G53-I53-K53</f>
      </nc>
      <ndxf>
        <font>
          <b/>
          <sz val="12"/>
          <name val="Times New Roman"/>
          <scheme val="none"/>
        </font>
      </ndxf>
    </rcc>
    <rcc rId="0" sId="2" dxf="1">
      <nc r="O54">
        <f>G54-I54-K54</f>
      </nc>
      <ndxf>
        <font>
          <b/>
          <sz val="12"/>
          <name val="Times New Roman"/>
          <scheme val="none"/>
        </font>
      </ndxf>
    </rcc>
    <rcc rId="0" sId="2" dxf="1">
      <nc r="O55">
        <f>G55-I55-K55</f>
      </nc>
      <ndxf>
        <font>
          <b/>
          <sz val="12"/>
          <name val="Times New Roman"/>
          <scheme val="none"/>
        </font>
      </ndxf>
    </rcc>
    <rcc rId="0" sId="2" dxf="1">
      <nc r="O56">
        <f>G56-I56-K56</f>
      </nc>
      <ndxf>
        <font>
          <b/>
          <sz val="12"/>
          <name val="Times New Roman"/>
          <scheme val="none"/>
        </font>
      </ndxf>
    </rcc>
    <rcc rId="0" sId="2" dxf="1">
      <nc r="O57">
        <f>G57-I57-K57</f>
      </nc>
      <ndxf>
        <font>
          <b/>
          <sz val="12"/>
          <name val="Times New Roman"/>
          <scheme val="none"/>
        </font>
      </ndxf>
    </rcc>
    <rcc rId="0" sId="2" dxf="1">
      <nc r="O58">
        <f>G58-I58-K58</f>
      </nc>
      <ndxf>
        <font>
          <b/>
          <sz val="12"/>
          <name val="Times New Roman"/>
          <scheme val="none"/>
        </font>
      </ndxf>
    </rcc>
    <rcc rId="0" sId="2" dxf="1">
      <nc r="O59">
        <f>G59-I59-K59</f>
      </nc>
      <ndxf>
        <font>
          <b/>
          <sz val="12"/>
          <name val="Times New Roman"/>
          <scheme val="none"/>
        </font>
      </ndxf>
    </rcc>
    <rcc rId="0" sId="2" dxf="1">
      <nc r="O60">
        <f>G60-I60-K60</f>
      </nc>
      <ndxf>
        <font>
          <b/>
          <sz val="12"/>
          <name val="Times New Roman"/>
          <scheme val="none"/>
        </font>
      </ndxf>
    </rcc>
    <rcc rId="0" sId="2" dxf="1">
      <nc r="O61">
        <f>G61-I61-K61</f>
      </nc>
      <ndxf>
        <font>
          <b/>
          <sz val="12"/>
          <name val="Times New Roman"/>
          <scheme val="none"/>
        </font>
      </ndxf>
    </rcc>
    <rcc rId="0" sId="2" dxf="1">
      <nc r="O62">
        <f>G62-I62-K62</f>
      </nc>
      <ndxf>
        <font>
          <b/>
          <sz val="12"/>
          <name val="Times New Roman"/>
          <scheme val="none"/>
        </font>
      </ndxf>
    </rcc>
    <rcc rId="0" sId="2" dxf="1">
      <nc r="O63">
        <f>G63-I63-K63</f>
      </nc>
      <ndxf>
        <font>
          <b/>
          <sz val="12"/>
          <name val="Times New Roman"/>
          <scheme val="none"/>
        </font>
      </ndxf>
    </rcc>
    <rcc rId="0" sId="2" dxf="1">
      <nc r="O64">
        <f>G64-I64-K64</f>
      </nc>
      <ndxf>
        <font>
          <b/>
          <sz val="12"/>
          <name val="Times New Roman"/>
          <scheme val="none"/>
        </font>
      </ndxf>
    </rcc>
    <rcc rId="0" sId="2" dxf="1">
      <nc r="O65">
        <f>G65-I65-K65</f>
      </nc>
      <ndxf>
        <font>
          <b/>
          <sz val="12"/>
          <name val="Times New Roman"/>
          <scheme val="none"/>
        </font>
      </ndxf>
    </rcc>
    <rcc rId="0" sId="2" dxf="1">
      <nc r="O66">
        <f>G66-I66-K66</f>
      </nc>
      <ndxf>
        <font>
          <b/>
          <sz val="12"/>
          <name val="Times New Roman"/>
          <scheme val="none"/>
        </font>
      </ndxf>
    </rcc>
    <rcc rId="0" sId="2" dxf="1">
      <nc r="O67">
        <f>G67-I67-K67</f>
      </nc>
      <ndxf>
        <font>
          <b/>
          <sz val="12"/>
          <name val="Times New Roman"/>
          <scheme val="none"/>
        </font>
      </ndxf>
    </rcc>
    <rcc rId="0" sId="2" dxf="1">
      <nc r="O68">
        <f>G68-I68-K68</f>
      </nc>
      <ndxf>
        <font>
          <b/>
          <sz val="12"/>
          <name val="Times New Roman"/>
          <scheme val="none"/>
        </font>
      </ndxf>
    </rcc>
    <rcc rId="0" sId="2" dxf="1">
      <nc r="O69">
        <f>G69-I69-K69</f>
      </nc>
      <ndxf>
        <font>
          <b/>
          <sz val="12"/>
          <name val="Times New Roman"/>
          <scheme val="none"/>
        </font>
      </ndxf>
    </rcc>
    <rcc rId="0" sId="2" dxf="1">
      <nc r="O70">
        <f>G70-I70-K70</f>
      </nc>
      <ndxf>
        <font>
          <b/>
          <sz val="12"/>
          <name val="Times New Roman"/>
          <scheme val="none"/>
        </font>
      </ndxf>
    </rcc>
    <rcc rId="0" sId="2" dxf="1">
      <nc r="O71">
        <f>G71-I71-K71</f>
      </nc>
      <ndxf>
        <font>
          <b/>
          <sz val="12"/>
          <name val="Times New Roman"/>
          <scheme val="none"/>
        </font>
      </ndxf>
    </rcc>
    <rcc rId="0" sId="2" dxf="1">
      <nc r="O72">
        <f>G72-I72-K72</f>
      </nc>
      <ndxf>
        <font>
          <b/>
          <sz val="12"/>
          <name val="Times New Roman"/>
          <scheme val="none"/>
        </font>
      </ndxf>
    </rcc>
    <rcc rId="0" sId="2" dxf="1">
      <nc r="O73">
        <f>G73-I73-K73</f>
      </nc>
      <ndxf>
        <font>
          <b/>
          <sz val="12"/>
          <name val="Times New Roman"/>
          <scheme val="none"/>
        </font>
      </ndxf>
    </rcc>
    <rcc rId="0" sId="2" dxf="1">
      <nc r="O74">
        <f>G74-I74-K74</f>
      </nc>
      <ndxf>
        <font>
          <b/>
          <sz val="12"/>
          <name val="Times New Roman"/>
          <scheme val="none"/>
        </font>
      </ndxf>
    </rcc>
    <rcc rId="0" sId="2" dxf="1">
      <nc r="O75">
        <f>G75-I75-K75</f>
      </nc>
      <ndxf>
        <font>
          <b/>
          <sz val="12"/>
          <name val="Times New Roman"/>
          <scheme val="none"/>
        </font>
      </ndxf>
    </rcc>
    <rcc rId="0" sId="2" dxf="1">
      <nc r="O76">
        <f>G76-I76-K76</f>
      </nc>
      <ndxf>
        <font>
          <b/>
          <sz val="12"/>
          <name val="Times New Roman"/>
          <scheme val="none"/>
        </font>
      </ndxf>
    </rcc>
    <rcc rId="0" sId="2" dxf="1">
      <nc r="O77">
        <f>G77-I77-K77</f>
      </nc>
      <ndxf>
        <font>
          <b/>
          <sz val="12"/>
          <name val="Times New Roman"/>
          <scheme val="none"/>
        </font>
      </ndxf>
    </rcc>
    <rcc rId="0" sId="2" dxf="1">
      <nc r="O78">
        <f>G78-I78-K78</f>
      </nc>
      <ndxf>
        <font>
          <b/>
          <sz val="12"/>
          <name val="Times New Roman"/>
          <scheme val="none"/>
        </font>
      </ndxf>
    </rcc>
    <rcc rId="0" sId="2" dxf="1">
      <nc r="O79">
        <f>G79-I79-K79</f>
      </nc>
      <ndxf>
        <font>
          <b/>
          <sz val="12"/>
          <name val="Times New Roman"/>
          <scheme val="none"/>
        </font>
      </ndxf>
    </rcc>
    <rcc rId="0" sId="2" dxf="1">
      <nc r="O80">
        <f>G80-I80-K80</f>
      </nc>
      <ndxf>
        <font>
          <b/>
          <sz val="12"/>
          <name val="Times New Roman"/>
          <scheme val="none"/>
        </font>
      </ndxf>
    </rcc>
    <rcc rId="0" sId="2" dxf="1">
      <nc r="O81">
        <f>G81-I81-K81</f>
      </nc>
      <ndxf>
        <font>
          <b/>
          <sz val="12"/>
          <name val="Times New Roman"/>
          <scheme val="none"/>
        </font>
      </ndxf>
    </rcc>
    <rcc rId="0" sId="2" dxf="1">
      <nc r="O82">
        <f>G82-I82-K82</f>
      </nc>
      <ndxf>
        <font>
          <b/>
          <sz val="12"/>
          <name val="Times New Roman"/>
          <scheme val="none"/>
        </font>
      </ndxf>
    </rcc>
    <rcc rId="0" sId="2" dxf="1">
      <nc r="O83">
        <f>G83-I83-K83</f>
      </nc>
      <ndxf>
        <font>
          <b/>
          <sz val="12"/>
          <name val="Times New Roman"/>
          <scheme val="none"/>
        </font>
      </ndxf>
    </rcc>
    <rcc rId="0" sId="2" dxf="1">
      <nc r="O84">
        <f>G84-I84-K84</f>
      </nc>
      <ndxf>
        <font>
          <b/>
          <sz val="12"/>
          <name val="Times New Roman"/>
          <scheme val="none"/>
        </font>
      </ndxf>
    </rcc>
    <rcc rId="0" sId="2" dxf="1">
      <nc r="O85">
        <f>G85-I85-K85</f>
      </nc>
      <ndxf>
        <font>
          <b/>
          <sz val="12"/>
          <name val="Times New Roman"/>
          <scheme val="none"/>
        </font>
      </ndxf>
    </rcc>
    <rcc rId="0" sId="2" dxf="1">
      <nc r="O86">
        <f>G86-I86-K86</f>
      </nc>
      <ndxf>
        <font>
          <b/>
          <sz val="12"/>
          <name val="Times New Roman"/>
          <scheme val="none"/>
        </font>
      </ndxf>
    </rcc>
    <rcc rId="0" sId="2" dxf="1">
      <nc r="O87">
        <f>G87-I87-K87</f>
      </nc>
      <ndxf>
        <font>
          <b/>
          <sz val="12"/>
          <name val="Times New Roman"/>
          <scheme val="none"/>
        </font>
      </ndxf>
    </rcc>
    <rcc rId="0" sId="2" dxf="1">
      <nc r="O88">
        <f>G88-I88-K88</f>
      </nc>
      <ndxf>
        <font>
          <b/>
          <sz val="12"/>
          <name val="Times New Roman"/>
          <scheme val="none"/>
        </font>
      </ndxf>
    </rcc>
    <rcc rId="0" sId="2" dxf="1">
      <nc r="O89">
        <f>G89-I89-K89</f>
      </nc>
      <ndxf>
        <font>
          <b/>
          <sz val="12"/>
          <name val="Times New Roman"/>
          <scheme val="none"/>
        </font>
      </ndxf>
    </rcc>
    <rcc rId="0" sId="2" dxf="1">
      <nc r="O90">
        <f>G90-I90-K90</f>
      </nc>
      <ndxf>
        <font>
          <b/>
          <sz val="12"/>
          <name val="Times New Roman"/>
          <scheme val="none"/>
        </font>
      </ndxf>
    </rcc>
    <rcc rId="0" sId="2" dxf="1">
      <nc r="O91">
        <f>G91-I91-K91</f>
      </nc>
      <ndxf>
        <font>
          <b/>
          <sz val="12"/>
          <name val="Times New Roman"/>
          <scheme val="none"/>
        </font>
      </ndxf>
    </rcc>
    <rcc rId="0" sId="2" dxf="1">
      <nc r="O92">
        <f>G92-I92-K92</f>
      </nc>
      <ndxf>
        <font>
          <b/>
          <sz val="12"/>
          <name val="Times New Roman"/>
          <scheme val="none"/>
        </font>
      </ndxf>
    </rcc>
    <rcc rId="0" sId="2" dxf="1">
      <nc r="O93">
        <f>G93-I93-K93</f>
      </nc>
      <ndxf>
        <font>
          <b/>
          <sz val="12"/>
          <name val="Times New Roman"/>
          <scheme val="none"/>
        </font>
      </ndxf>
    </rcc>
    <rcc rId="0" sId="2" dxf="1">
      <nc r="O94">
        <f>G94-I94-K94</f>
      </nc>
      <ndxf>
        <font>
          <b/>
          <sz val="12"/>
          <name val="Times New Roman"/>
          <scheme val="none"/>
        </font>
      </ndxf>
    </rcc>
    <rcc rId="0" sId="2" dxf="1">
      <nc r="O95">
        <f>G95-I95-K95</f>
      </nc>
      <ndxf>
        <font>
          <b/>
          <sz val="12"/>
          <name val="Times New Roman"/>
          <scheme val="none"/>
        </font>
      </ndxf>
    </rcc>
    <rcc rId="0" sId="2" dxf="1">
      <nc r="O96">
        <f>G96-I96-K96</f>
      </nc>
      <ndxf>
        <font>
          <b/>
          <sz val="12"/>
          <name val="Times New Roman"/>
          <scheme val="none"/>
        </font>
      </ndxf>
    </rcc>
    <rcc rId="0" sId="2" dxf="1">
      <nc r="O97">
        <f>G97-I97-K97</f>
      </nc>
      <ndxf>
        <font>
          <b/>
          <sz val="12"/>
          <name val="Times New Roman"/>
          <scheme val="none"/>
        </font>
      </ndxf>
    </rcc>
    <rcc rId="0" sId="2" dxf="1">
      <nc r="O98">
        <f>G98-I98-K98</f>
      </nc>
      <ndxf>
        <font>
          <b/>
          <sz val="12"/>
          <name val="Times New Roman"/>
          <scheme val="none"/>
        </font>
      </ndxf>
    </rcc>
    <rcc rId="0" sId="2" dxf="1">
      <nc r="O99">
        <f>G99-I99-K99</f>
      </nc>
      <ndxf>
        <font>
          <b/>
          <sz val="12"/>
          <name val="Times New Roman"/>
          <scheme val="none"/>
        </font>
      </ndxf>
    </rcc>
    <rcc rId="0" sId="2" dxf="1">
      <nc r="O100">
        <f>G100-I100-K100</f>
      </nc>
      <ndxf>
        <font>
          <b/>
          <sz val="12"/>
          <name val="Times New Roman"/>
          <scheme val="none"/>
        </font>
      </ndxf>
    </rcc>
    <rcc rId="0" sId="2" dxf="1">
      <nc r="O101">
        <f>G101-I101-K101</f>
      </nc>
      <ndxf>
        <font>
          <b/>
          <sz val="12"/>
          <name val="Times New Roman"/>
          <scheme val="none"/>
        </font>
      </ndxf>
    </rcc>
    <rcc rId="0" sId="2" dxf="1">
      <nc r="O102">
        <f>G102-I102-K102</f>
      </nc>
      <ndxf>
        <font>
          <b/>
          <sz val="12"/>
          <name val="Times New Roman"/>
          <scheme val="none"/>
        </font>
      </ndxf>
    </rcc>
    <rcc rId="0" sId="2" dxf="1">
      <nc r="O103">
        <f>G103-I103-K103</f>
      </nc>
      <ndxf>
        <font>
          <b/>
          <sz val="12"/>
          <name val="Times New Roman"/>
          <scheme val="none"/>
        </font>
      </ndxf>
    </rcc>
    <rcc rId="0" sId="2" dxf="1">
      <nc r="O104">
        <f>G104-I104-K104</f>
      </nc>
      <ndxf>
        <font>
          <b/>
          <sz val="12"/>
          <name val="Times New Roman"/>
          <scheme val="none"/>
        </font>
      </ndxf>
    </rcc>
    <rcc rId="0" sId="2" dxf="1">
      <nc r="O105">
        <f>G105-I105-K105</f>
      </nc>
      <ndxf>
        <font>
          <b/>
          <sz val="12"/>
          <name val="Times New Roman"/>
          <scheme val="none"/>
        </font>
      </ndxf>
    </rcc>
    <rcc rId="0" sId="2" dxf="1">
      <nc r="O106">
        <f>G106-I106-K106</f>
      </nc>
      <ndxf>
        <font>
          <b/>
          <sz val="12"/>
          <name val="Times New Roman"/>
          <scheme val="none"/>
        </font>
      </ndxf>
    </rcc>
    <rcc rId="0" sId="2" dxf="1">
      <nc r="O107">
        <f>G107-I107-K107</f>
      </nc>
      <ndxf>
        <font>
          <b/>
          <sz val="12"/>
          <name val="Times New Roman"/>
          <scheme val="none"/>
        </font>
      </ndxf>
    </rcc>
    <rcc rId="0" sId="2" dxf="1">
      <nc r="O108">
        <f>G108-I108-K108</f>
      </nc>
      <ndxf>
        <font>
          <b/>
          <sz val="12"/>
          <name val="Times New Roman"/>
          <scheme val="none"/>
        </font>
      </ndxf>
    </rcc>
    <rcc rId="0" sId="2" dxf="1">
      <nc r="O109">
        <f>G109-I109-K109</f>
      </nc>
      <ndxf>
        <font>
          <b/>
          <sz val="12"/>
          <name val="Times New Roman"/>
          <scheme val="none"/>
        </font>
      </ndxf>
    </rcc>
    <rcc rId="0" sId="2" dxf="1">
      <nc r="O110">
        <f>G110-I110-K110</f>
      </nc>
      <ndxf>
        <font>
          <b/>
          <sz val="12"/>
          <name val="Times New Roman"/>
          <scheme val="none"/>
        </font>
      </ndxf>
    </rcc>
    <rcc rId="0" sId="2" dxf="1">
      <nc r="O111">
        <f>G111-I111-K111</f>
      </nc>
      <ndxf>
        <font>
          <b/>
          <sz val="12"/>
          <name val="Times New Roman"/>
          <scheme val="none"/>
        </font>
      </ndxf>
    </rcc>
    <rcc rId="0" sId="2" dxf="1">
      <nc r="O112">
        <f>G112-I112-K112</f>
      </nc>
      <ndxf>
        <font>
          <b/>
          <sz val="12"/>
          <name val="Times New Roman"/>
          <scheme val="none"/>
        </font>
      </ndxf>
    </rcc>
    <rcc rId="0" sId="2" dxf="1">
      <nc r="O113">
        <f>G113-I113-K113</f>
      </nc>
      <ndxf>
        <font>
          <b/>
          <sz val="12"/>
          <name val="Times New Roman"/>
          <scheme val="none"/>
        </font>
      </ndxf>
    </rcc>
    <rcc rId="0" sId="2" dxf="1">
      <nc r="O114">
        <f>G114-I114-K114</f>
      </nc>
      <ndxf>
        <font>
          <b/>
          <sz val="12"/>
          <name val="Times New Roman"/>
          <scheme val="none"/>
        </font>
      </ndxf>
    </rcc>
    <rcc rId="0" sId="2" dxf="1">
      <nc r="O115">
        <f>G115-I115-K115</f>
      </nc>
      <ndxf>
        <font>
          <b/>
          <sz val="12"/>
          <name val="Times New Roman"/>
          <scheme val="none"/>
        </font>
      </ndxf>
    </rcc>
    <rcc rId="0" sId="2" dxf="1">
      <nc r="O116">
        <f>G116-I116-K116</f>
      </nc>
      <ndxf>
        <font>
          <b/>
          <sz val="12"/>
          <name val="Times New Roman"/>
          <scheme val="none"/>
        </font>
      </ndxf>
    </rcc>
    <rcc rId="0" sId="2" dxf="1">
      <nc r="O117">
        <f>G117-I117-K117</f>
      </nc>
      <ndxf>
        <font>
          <b/>
          <sz val="12"/>
          <name val="Times New Roman"/>
          <scheme val="none"/>
        </font>
      </ndxf>
    </rcc>
    <rcc rId="0" sId="2" dxf="1">
      <nc r="O118">
        <f>G118-I118-K118</f>
      </nc>
      <ndxf>
        <font>
          <b/>
          <sz val="12"/>
          <name val="Times New Roman"/>
          <scheme val="none"/>
        </font>
      </ndxf>
    </rcc>
    <rcc rId="0" sId="2" dxf="1">
      <nc r="O119">
        <f>G119-I119-K119</f>
      </nc>
      <ndxf>
        <font>
          <b/>
          <sz val="12"/>
          <name val="Times New Roman"/>
          <scheme val="none"/>
        </font>
      </ndxf>
    </rcc>
    <rcc rId="0" sId="2" dxf="1">
      <nc r="O120">
        <f>G120-I120-K120</f>
      </nc>
      <ndxf>
        <font>
          <b/>
          <sz val="12"/>
          <name val="Times New Roman"/>
          <scheme val="none"/>
        </font>
      </ndxf>
    </rcc>
    <rcc rId="0" sId="2" dxf="1">
      <nc r="O121">
        <f>G121-I121-K121</f>
      </nc>
      <ndxf>
        <font>
          <b/>
          <sz val="12"/>
          <name val="Times New Roman"/>
          <scheme val="none"/>
        </font>
      </ndxf>
    </rcc>
    <rcc rId="0" sId="2" dxf="1">
      <nc r="O122">
        <f>G122-I122-K122</f>
      </nc>
      <ndxf>
        <font>
          <b/>
          <sz val="12"/>
          <name val="Times New Roman"/>
          <scheme val="none"/>
        </font>
      </ndxf>
    </rcc>
    <rcc rId="0" sId="2" dxf="1">
      <nc r="O123">
        <f>G123-I123-K123</f>
      </nc>
      <ndxf>
        <font>
          <b/>
          <sz val="12"/>
          <name val="Times New Roman"/>
          <scheme val="none"/>
        </font>
      </ndxf>
    </rcc>
    <rcc rId="0" sId="2" dxf="1">
      <nc r="O124">
        <f>G124-I124-K124</f>
      </nc>
      <ndxf>
        <font>
          <b/>
          <sz val="12"/>
          <name val="Times New Roman"/>
          <scheme val="none"/>
        </font>
      </ndxf>
    </rcc>
    <rcc rId="0" sId="2" dxf="1">
      <nc r="O125">
        <f>G125-I125-K125</f>
      </nc>
      <ndxf>
        <font>
          <b/>
          <sz val="12"/>
          <name val="Times New Roman"/>
          <scheme val="none"/>
        </font>
      </ndxf>
    </rcc>
    <rcc rId="0" sId="2" dxf="1">
      <nc r="O126">
        <f>G126-I126-K126</f>
      </nc>
      <ndxf>
        <font>
          <b/>
          <sz val="12"/>
          <name val="Times New Roman"/>
          <scheme val="none"/>
        </font>
      </ndxf>
    </rcc>
    <rcc rId="0" sId="2" dxf="1">
      <nc r="O127">
        <f>G127-I127-K127</f>
      </nc>
      <ndxf>
        <font>
          <b/>
          <sz val="12"/>
          <name val="Times New Roman"/>
          <scheme val="none"/>
        </font>
      </ndxf>
    </rcc>
    <rcc rId="0" sId="2" dxf="1">
      <nc r="O128">
        <f>G128-I128-K128</f>
      </nc>
      <ndxf>
        <font>
          <b/>
          <sz val="12"/>
          <name val="Times New Roman"/>
          <scheme val="none"/>
        </font>
      </ndxf>
    </rcc>
    <rcc rId="0" sId="2" dxf="1">
      <nc r="O129">
        <f>G129-I129-K129</f>
      </nc>
      <ndxf>
        <font>
          <b/>
          <sz val="12"/>
          <name val="Times New Roman"/>
          <scheme val="none"/>
        </font>
      </ndxf>
    </rcc>
    <rcc rId="0" sId="2" dxf="1">
      <nc r="O130">
        <f>G130-I130-K130</f>
      </nc>
      <ndxf>
        <font>
          <b/>
          <sz val="12"/>
          <name val="Times New Roman"/>
          <scheme val="none"/>
        </font>
      </ndxf>
    </rcc>
    <rcc rId="0" sId="2" dxf="1">
      <nc r="O131">
        <f>G131-I131-K131</f>
      </nc>
      <ndxf>
        <font>
          <b/>
          <sz val="12"/>
          <name val="Times New Roman"/>
          <scheme val="none"/>
        </font>
      </ndxf>
    </rcc>
    <rcc rId="0" sId="2" dxf="1">
      <nc r="O132">
        <f>G132-I132-K132</f>
      </nc>
      <ndxf>
        <font>
          <b/>
          <sz val="12"/>
          <name val="Times New Roman"/>
          <scheme val="none"/>
        </font>
      </ndxf>
    </rcc>
    <rcc rId="0" sId="2" dxf="1">
      <nc r="O133">
        <f>G133-I133-K133</f>
      </nc>
      <ndxf>
        <font>
          <b/>
          <sz val="12"/>
          <name val="Times New Roman"/>
          <scheme val="none"/>
        </font>
      </ndxf>
    </rcc>
    <rcc rId="0" sId="2" dxf="1">
      <nc r="O134">
        <f>G134-I134-K134</f>
      </nc>
      <ndxf>
        <font>
          <b/>
          <sz val="12"/>
          <name val="Times New Roman"/>
          <scheme val="none"/>
        </font>
      </ndxf>
    </rcc>
    <rcc rId="0" sId="2" dxf="1">
      <nc r="O135">
        <f>G135-I135-K135</f>
      </nc>
      <ndxf>
        <font>
          <b/>
          <sz val="12"/>
          <name val="Times New Roman"/>
          <scheme val="none"/>
        </font>
      </ndxf>
    </rcc>
    <rcc rId="0" sId="2" dxf="1">
      <nc r="O136">
        <f>G136-I136-K136</f>
      </nc>
      <ndxf>
        <font>
          <b/>
          <sz val="12"/>
          <name val="Times New Roman"/>
          <scheme val="none"/>
        </font>
      </ndxf>
    </rcc>
    <rcc rId="0" sId="2" dxf="1">
      <nc r="O137">
        <f>G137-I137-K137</f>
      </nc>
      <ndxf>
        <font>
          <b/>
          <sz val="12"/>
          <name val="Times New Roman"/>
          <scheme val="none"/>
        </font>
      </ndxf>
    </rcc>
    <rcc rId="0" sId="2" dxf="1">
      <nc r="O138">
        <f>G138-I138-K138</f>
      </nc>
      <ndxf>
        <font>
          <b/>
          <sz val="12"/>
          <name val="Times New Roman"/>
          <scheme val="none"/>
        </font>
      </ndxf>
    </rcc>
    <rcc rId="0" sId="2" dxf="1">
      <nc r="O139">
        <f>G139-I139-K139</f>
      </nc>
      <ndxf>
        <font>
          <b/>
          <sz val="12"/>
          <name val="Times New Roman"/>
          <scheme val="none"/>
        </font>
      </ndxf>
    </rcc>
    <rcc rId="0" sId="2" dxf="1">
      <nc r="O140">
        <f>G140-I140-K140</f>
      </nc>
      <ndxf>
        <font>
          <b/>
          <sz val="12"/>
          <name val="Times New Roman"/>
          <scheme val="none"/>
        </font>
      </ndxf>
    </rcc>
    <rcc rId="0" sId="2" dxf="1">
      <nc r="O141">
        <f>G141-I141-K141</f>
      </nc>
      <ndxf>
        <font>
          <b/>
          <sz val="12"/>
          <name val="Times New Roman"/>
          <scheme val="none"/>
        </font>
      </ndxf>
    </rcc>
    <rcc rId="0" sId="2" dxf="1">
      <nc r="O142">
        <f>G142-I142-K142</f>
      </nc>
      <ndxf>
        <font>
          <b/>
          <sz val="12"/>
          <name val="Times New Roman"/>
          <scheme val="none"/>
        </font>
      </ndxf>
    </rcc>
    <rcc rId="0" sId="2" dxf="1">
      <nc r="O143">
        <f>G143-I143-K143</f>
      </nc>
      <ndxf>
        <font>
          <b/>
          <sz val="12"/>
          <name val="Times New Roman"/>
          <scheme val="none"/>
        </font>
      </ndxf>
    </rcc>
    <rcc rId="0" sId="2" dxf="1">
      <nc r="O144">
        <f>G144-I144-K144</f>
      </nc>
      <ndxf>
        <font>
          <b/>
          <sz val="12"/>
          <name val="Times New Roman"/>
          <scheme val="none"/>
        </font>
      </ndxf>
    </rcc>
    <rcc rId="0" sId="2" dxf="1">
      <nc r="O145">
        <f>G145-I145-K145</f>
      </nc>
      <ndxf>
        <font>
          <b/>
          <sz val="12"/>
          <name val="Times New Roman"/>
          <scheme val="none"/>
        </font>
      </ndxf>
    </rcc>
    <rcc rId="0" sId="2" dxf="1">
      <nc r="O146">
        <f>G146-I146-K146</f>
      </nc>
      <ndxf>
        <font>
          <b/>
          <sz val="12"/>
          <name val="Times New Roman"/>
          <scheme val="none"/>
        </font>
      </ndxf>
    </rcc>
    <rcc rId="0" sId="2" dxf="1">
      <nc r="O147">
        <f>G147-I147-K147</f>
      </nc>
      <ndxf>
        <font>
          <b/>
          <sz val="12"/>
          <name val="Times New Roman"/>
          <scheme val="none"/>
        </font>
      </ndxf>
    </rcc>
    <rcc rId="0" sId="2" dxf="1">
      <nc r="O148">
        <f>G148-I148-K148</f>
      </nc>
      <ndxf>
        <font>
          <b/>
          <sz val="12"/>
          <name val="Times New Roman"/>
          <scheme val="none"/>
        </font>
      </ndxf>
    </rcc>
    <rcc rId="0" sId="2" dxf="1">
      <nc r="O149">
        <f>G149-I149-K149</f>
      </nc>
      <ndxf>
        <font>
          <b/>
          <sz val="12"/>
          <name val="Times New Roman"/>
          <scheme val="none"/>
        </font>
      </ndxf>
    </rcc>
    <rcc rId="0" sId="2" dxf="1">
      <nc r="O150">
        <f>G150-I150-K150</f>
      </nc>
      <ndxf>
        <font>
          <b/>
          <sz val="12"/>
          <name val="Times New Roman"/>
          <scheme val="none"/>
        </font>
      </ndxf>
    </rcc>
    <rcc rId="0" sId="2" dxf="1">
      <nc r="O151">
        <f>G151-I151-K151</f>
      </nc>
      <ndxf>
        <font>
          <b/>
          <sz val="12"/>
          <name val="Times New Roman"/>
          <scheme val="none"/>
        </font>
      </ndxf>
    </rcc>
    <rcc rId="0" sId="2" dxf="1">
      <nc r="O152">
        <f>G152-I152-K152</f>
      </nc>
      <ndxf>
        <font>
          <b/>
          <sz val="12"/>
          <name val="Times New Roman"/>
          <scheme val="none"/>
        </font>
      </ndxf>
    </rcc>
    <rcc rId="0" sId="2" dxf="1">
      <nc r="O153">
        <f>G153-I153-K153</f>
      </nc>
      <ndxf>
        <font>
          <b/>
          <sz val="12"/>
          <name val="Times New Roman"/>
          <scheme val="none"/>
        </font>
      </ndxf>
    </rcc>
    <rcc rId="0" sId="2" dxf="1">
      <nc r="O154">
        <f>G154-I154-K154</f>
      </nc>
      <ndxf>
        <font>
          <b/>
          <sz val="12"/>
          <name val="Times New Roman"/>
          <scheme val="none"/>
        </font>
      </ndxf>
    </rcc>
    <rcc rId="0" sId="2" dxf="1">
      <nc r="O155">
        <f>G155-I155-K155</f>
      </nc>
      <ndxf>
        <font>
          <b/>
          <sz val="12"/>
          <name val="Times New Roman"/>
          <scheme val="none"/>
        </font>
      </ndxf>
    </rcc>
    <rcc rId="0" sId="2" dxf="1">
      <nc r="O156">
        <f>G156-I156-K156</f>
      </nc>
      <ndxf>
        <font>
          <b/>
          <sz val="12"/>
          <name val="Times New Roman"/>
          <scheme val="none"/>
        </font>
      </ndxf>
    </rcc>
    <rcc rId="0" sId="2" dxf="1">
      <nc r="O157">
        <f>G157-I157-K157</f>
      </nc>
      <ndxf>
        <font>
          <b/>
          <sz val="12"/>
          <name val="Times New Roman"/>
          <scheme val="none"/>
        </font>
      </ndxf>
    </rcc>
    <rcc rId="0" sId="2" dxf="1">
      <nc r="O158">
        <f>G158-I158-K158</f>
      </nc>
      <ndxf>
        <font>
          <b/>
          <sz val="12"/>
          <name val="Times New Roman"/>
          <scheme val="none"/>
        </font>
      </ndxf>
    </rcc>
    <rcc rId="0" sId="2" dxf="1">
      <nc r="O159">
        <f>G159-I159-K159</f>
      </nc>
      <ndxf>
        <font>
          <b/>
          <sz val="12"/>
          <name val="Times New Roman"/>
          <scheme val="none"/>
        </font>
      </ndxf>
    </rcc>
    <rcc rId="0" sId="2" dxf="1">
      <nc r="O160">
        <f>G160-I160-K160</f>
      </nc>
      <ndxf>
        <font>
          <b/>
          <sz val="12"/>
          <name val="Times New Roman"/>
          <scheme val="none"/>
        </font>
      </ndxf>
    </rcc>
    <rcc rId="0" sId="2" dxf="1">
      <nc r="O161">
        <f>G161-I161-K161</f>
      </nc>
      <ndxf>
        <font>
          <b/>
          <sz val="12"/>
          <name val="Times New Roman"/>
          <scheme val="none"/>
        </font>
      </ndxf>
    </rcc>
    <rcc rId="0" sId="2" dxf="1">
      <nc r="O162">
        <f>G162-I162-K162</f>
      </nc>
      <ndxf>
        <font>
          <b/>
          <sz val="12"/>
          <name val="Times New Roman"/>
          <scheme val="none"/>
        </font>
      </ndxf>
    </rcc>
    <rcc rId="0" sId="2" dxf="1">
      <nc r="O163">
        <f>G163-I163-K163</f>
      </nc>
      <ndxf>
        <font>
          <b/>
          <sz val="12"/>
          <name val="Times New Roman"/>
          <scheme val="none"/>
        </font>
      </ndxf>
    </rcc>
    <rcc rId="0" sId="2" dxf="1">
      <nc r="O164">
        <f>G164-I164-K164</f>
      </nc>
      <ndxf>
        <font>
          <b/>
          <sz val="12"/>
          <name val="Times New Roman"/>
          <scheme val="none"/>
        </font>
      </ndxf>
    </rcc>
    <rcc rId="0" sId="2" dxf="1">
      <nc r="O165">
        <f>G165-I165-K165</f>
      </nc>
      <ndxf>
        <font>
          <b/>
          <sz val="12"/>
          <name val="Times New Roman"/>
          <scheme val="none"/>
        </font>
      </ndxf>
    </rcc>
    <rcc rId="0" sId="2" dxf="1">
      <nc r="O166">
        <f>G166-I166-K166</f>
      </nc>
      <ndxf>
        <font>
          <b/>
          <sz val="12"/>
          <name val="Times New Roman"/>
          <scheme val="none"/>
        </font>
      </ndxf>
    </rcc>
    <rcc rId="0" sId="2" dxf="1">
      <nc r="O167">
        <f>G167-I167-K167</f>
      </nc>
      <ndxf>
        <font>
          <b/>
          <sz val="12"/>
          <name val="Times New Roman"/>
          <scheme val="none"/>
        </font>
      </ndxf>
    </rcc>
    <rcc rId="0" sId="2" dxf="1">
      <nc r="O168">
        <f>G168-I168-K168</f>
      </nc>
      <ndxf>
        <font>
          <b/>
          <sz val="12"/>
          <name val="Times New Roman"/>
          <scheme val="none"/>
        </font>
      </ndxf>
    </rcc>
    <rcc rId="0" sId="2" dxf="1">
      <nc r="O169">
        <f>G169-I169-K169</f>
      </nc>
      <ndxf>
        <font>
          <b/>
          <sz val="12"/>
          <name val="Times New Roman"/>
          <scheme val="none"/>
        </font>
      </ndxf>
    </rcc>
    <rcc rId="0" sId="2" dxf="1">
      <nc r="O170">
        <f>G170-I170-K170</f>
      </nc>
      <ndxf>
        <font>
          <b/>
          <sz val="12"/>
          <name val="Times New Roman"/>
          <scheme val="none"/>
        </font>
      </ndxf>
    </rcc>
    <rcc rId="0" sId="2" dxf="1">
      <nc r="O171">
        <f>G171-I171-K171</f>
      </nc>
      <ndxf>
        <font>
          <b/>
          <sz val="12"/>
          <name val="Times New Roman"/>
          <scheme val="none"/>
        </font>
      </ndxf>
    </rcc>
    <rcc rId="0" sId="2" dxf="1">
      <nc r="O172">
        <f>G172-I172-K172</f>
      </nc>
      <ndxf>
        <font>
          <b/>
          <sz val="12"/>
          <name val="Times New Roman"/>
          <scheme val="none"/>
        </font>
      </ndxf>
    </rcc>
    <rcc rId="0" sId="2" dxf="1">
      <nc r="O173">
        <f>G173-I173-K173</f>
      </nc>
      <ndxf>
        <font>
          <b/>
          <sz val="12"/>
          <name val="Times New Roman"/>
          <scheme val="none"/>
        </font>
      </ndxf>
    </rcc>
    <rcc rId="0" sId="2" dxf="1">
      <nc r="O174">
        <f>G174-I174-K174</f>
      </nc>
      <ndxf>
        <font>
          <b/>
          <sz val="12"/>
          <name val="Times New Roman"/>
          <scheme val="none"/>
        </font>
      </ndxf>
    </rcc>
    <rcc rId="0" sId="2" dxf="1">
      <nc r="O175">
        <f>G175-I175-K175</f>
      </nc>
      <ndxf>
        <font>
          <b/>
          <sz val="12"/>
          <name val="Times New Roman"/>
          <scheme val="none"/>
        </font>
      </ndxf>
    </rcc>
    <rcc rId="0" sId="2" dxf="1">
      <nc r="O176">
        <f>G176-I176-K176</f>
      </nc>
      <ndxf>
        <font>
          <b/>
          <sz val="12"/>
          <name val="Times New Roman"/>
          <scheme val="none"/>
        </font>
      </ndxf>
    </rcc>
    <rcc rId="0" sId="2" dxf="1">
      <nc r="O177">
        <f>G177-I177-K177</f>
      </nc>
      <ndxf>
        <font>
          <b/>
          <sz val="12"/>
          <name val="Times New Roman"/>
          <scheme val="none"/>
        </font>
      </ndxf>
    </rcc>
    <rcc rId="0" sId="2" dxf="1">
      <nc r="O178">
        <f>G178-I178-K178</f>
      </nc>
      <ndxf>
        <font>
          <b/>
          <sz val="12"/>
          <name val="Times New Roman"/>
          <scheme val="none"/>
        </font>
      </ndxf>
    </rcc>
    <rcc rId="0" sId="2" dxf="1">
      <nc r="O179">
        <f>G179-I179-K179</f>
      </nc>
      <ndxf>
        <font>
          <b/>
          <sz val="12"/>
          <name val="Times New Roman"/>
          <scheme val="none"/>
        </font>
      </ndxf>
    </rcc>
    <rcc rId="0" sId="2" dxf="1">
      <nc r="O180">
        <f>G180-I180-K180</f>
      </nc>
      <ndxf>
        <font>
          <b/>
          <sz val="12"/>
          <name val="Times New Roman"/>
          <scheme val="none"/>
        </font>
      </ndxf>
    </rcc>
    <rcc rId="0" sId="2" dxf="1">
      <nc r="O181">
        <f>G181-I181-K181</f>
      </nc>
      <ndxf>
        <font>
          <b/>
          <sz val="12"/>
          <name val="Times New Roman"/>
          <scheme val="none"/>
        </font>
      </ndxf>
    </rcc>
    <rcc rId="0" sId="2" dxf="1">
      <nc r="O182">
        <f>G182-I182-K182</f>
      </nc>
      <ndxf>
        <font>
          <b/>
          <sz val="12"/>
          <name val="Times New Roman"/>
          <scheme val="none"/>
        </font>
      </ndxf>
    </rcc>
    <rcc rId="0" sId="2" dxf="1">
      <nc r="O183">
        <f>G183-I183-K183</f>
      </nc>
      <ndxf>
        <font>
          <b/>
          <sz val="12"/>
          <name val="Times New Roman"/>
          <scheme val="none"/>
        </font>
      </ndxf>
    </rcc>
    <rcc rId="0" sId="2" dxf="1">
      <nc r="O184">
        <f>G184-I184-K184</f>
      </nc>
      <ndxf>
        <font>
          <b/>
          <sz val="12"/>
          <name val="Times New Roman"/>
          <scheme val="none"/>
        </font>
      </ndxf>
    </rcc>
    <rcc rId="0" sId="2" dxf="1">
      <nc r="O185">
        <f>G185-I185-K185</f>
      </nc>
      <ndxf>
        <font>
          <b/>
          <sz val="12"/>
          <name val="Times New Roman"/>
          <scheme val="none"/>
        </font>
      </ndxf>
    </rcc>
    <rcc rId="0" sId="2" dxf="1">
      <nc r="O186">
        <f>G186-I186-K186</f>
      </nc>
      <ndxf>
        <font>
          <b/>
          <sz val="12"/>
          <name val="Times New Roman"/>
          <scheme val="none"/>
        </font>
      </ndxf>
    </rcc>
    <rcc rId="0" sId="2" dxf="1">
      <nc r="O187">
        <f>G187-I187-K187</f>
      </nc>
      <ndxf>
        <font>
          <b/>
          <sz val="12"/>
          <name val="Times New Roman"/>
          <scheme val="none"/>
        </font>
      </ndxf>
    </rcc>
    <rcc rId="0" sId="2" dxf="1">
      <nc r="O188">
        <f>G188-I188-K188</f>
      </nc>
      <ndxf>
        <font>
          <b/>
          <sz val="12"/>
          <name val="Times New Roman"/>
          <scheme val="none"/>
        </font>
      </ndxf>
    </rcc>
    <rcc rId="0" sId="2" dxf="1">
      <nc r="O189">
        <f>G189-I189-K189</f>
      </nc>
      <ndxf>
        <font>
          <b/>
          <sz val="12"/>
          <name val="Times New Roman"/>
          <scheme val="none"/>
        </font>
      </ndxf>
    </rcc>
    <rcc rId="0" sId="2" dxf="1">
      <nc r="O190">
        <f>G190-I190-K190</f>
      </nc>
      <ndxf>
        <font>
          <b/>
          <sz val="12"/>
          <name val="Times New Roman"/>
          <scheme val="none"/>
        </font>
      </ndxf>
    </rcc>
    <rcc rId="0" sId="2" dxf="1">
      <nc r="O191">
        <f>G191-I191-K191</f>
      </nc>
      <ndxf>
        <font>
          <b/>
          <sz val="12"/>
          <name val="Times New Roman"/>
          <scheme val="none"/>
        </font>
      </ndxf>
    </rcc>
    <rcc rId="0" sId="2" dxf="1">
      <nc r="O192">
        <f>G192-I192-K192</f>
      </nc>
      <ndxf>
        <font>
          <b/>
          <sz val="12"/>
          <name val="Times New Roman"/>
          <scheme val="none"/>
        </font>
      </ndxf>
    </rcc>
    <rcc rId="0" sId="2" dxf="1">
      <nc r="O193">
        <f>G193-I193-K193</f>
      </nc>
      <ndxf>
        <font>
          <b/>
          <sz val="12"/>
          <name val="Times New Roman"/>
          <scheme val="none"/>
        </font>
      </ndxf>
    </rcc>
    <rcc rId="0" sId="2" dxf="1">
      <nc r="O194">
        <f>G194-I194-K194</f>
      </nc>
      <ndxf>
        <font>
          <b/>
          <sz val="12"/>
          <name val="Times New Roman"/>
          <scheme val="none"/>
        </font>
      </ndxf>
    </rcc>
    <rcc rId="0" sId="2" dxf="1">
      <nc r="O195">
        <f>G195-I195-K195</f>
      </nc>
      <ndxf>
        <font>
          <b/>
          <sz val="12"/>
          <name val="Times New Roman"/>
          <scheme val="none"/>
        </font>
      </ndxf>
    </rcc>
    <rcc rId="0" sId="2" dxf="1">
      <nc r="O196">
        <f>G196-I196-K196</f>
      </nc>
      <ndxf>
        <font>
          <b/>
          <sz val="12"/>
          <name val="Times New Roman"/>
          <scheme val="none"/>
        </font>
      </ndxf>
    </rcc>
    <rcc rId="0" sId="2" dxf="1">
      <nc r="O197">
        <f>G197-I197-K197</f>
      </nc>
      <ndxf>
        <font>
          <b/>
          <sz val="12"/>
          <name val="Times New Roman"/>
          <scheme val="none"/>
        </font>
      </ndxf>
    </rcc>
    <rcc rId="0" sId="2" dxf="1">
      <nc r="O198">
        <f>G198-I198-K198</f>
      </nc>
      <ndxf>
        <font>
          <b/>
          <sz val="12"/>
          <name val="Times New Roman"/>
          <scheme val="none"/>
        </font>
      </ndxf>
    </rcc>
    <rcc rId="0" sId="2" dxf="1">
      <nc r="O199">
        <f>G199-I199-K199</f>
      </nc>
      <ndxf>
        <font>
          <b/>
          <sz val="12"/>
          <name val="Times New Roman"/>
          <scheme val="none"/>
        </font>
      </ndxf>
    </rcc>
    <rcc rId="0" sId="2" dxf="1">
      <nc r="O200">
        <f>G200-I200-K200</f>
      </nc>
      <ndxf>
        <font>
          <b/>
          <sz val="12"/>
          <name val="Times New Roman"/>
          <scheme val="none"/>
        </font>
      </ndxf>
    </rcc>
    <rcc rId="0" sId="2" dxf="1">
      <nc r="O201">
        <f>G201-I201-K201</f>
      </nc>
      <ndxf>
        <font>
          <b/>
          <sz val="12"/>
          <name val="Times New Roman"/>
          <scheme val="none"/>
        </font>
      </ndxf>
    </rcc>
    <rcc rId="0" sId="2" dxf="1">
      <nc r="O202">
        <f>G202-I202-K202</f>
      </nc>
      <ndxf>
        <font>
          <b/>
          <sz val="12"/>
          <name val="Times New Roman"/>
          <scheme val="none"/>
        </font>
      </ndxf>
    </rcc>
    <rcc rId="0" sId="2" dxf="1">
      <nc r="O203">
        <f>G203-I203-K203</f>
      </nc>
      <ndxf>
        <font>
          <b/>
          <sz val="12"/>
          <name val="Times New Roman"/>
          <scheme val="none"/>
        </font>
      </ndxf>
    </rcc>
    <rcc rId="0" sId="2" dxf="1">
      <nc r="O204">
        <f>G204-I204-K204</f>
      </nc>
      <ndxf>
        <font>
          <b/>
          <sz val="12"/>
          <name val="Times New Roman"/>
          <scheme val="none"/>
        </font>
      </ndxf>
    </rcc>
    <rcc rId="0" sId="2" dxf="1">
      <nc r="O205">
        <f>G205-I205-K205</f>
      </nc>
      <ndxf>
        <font>
          <b/>
          <sz val="12"/>
          <name val="Times New Roman"/>
          <scheme val="none"/>
        </font>
      </ndxf>
    </rcc>
    <rcc rId="0" sId="2" dxf="1">
      <nc r="O206">
        <f>G206-I206-K206</f>
      </nc>
      <ndxf>
        <font>
          <b/>
          <sz val="12"/>
          <name val="Times New Roman"/>
          <scheme val="none"/>
        </font>
      </ndxf>
    </rcc>
    <rcc rId="0" sId="2" dxf="1">
      <nc r="O207">
        <f>G207-I207-K207</f>
      </nc>
      <ndxf>
        <font>
          <b/>
          <sz val="12"/>
          <name val="Times New Roman"/>
          <scheme val="none"/>
        </font>
      </ndxf>
    </rcc>
    <rcc rId="0" sId="2" dxf="1">
      <nc r="O208">
        <f>G208-I208-K208</f>
      </nc>
      <ndxf>
        <font>
          <b/>
          <sz val="12"/>
          <name val="Times New Roman"/>
          <scheme val="none"/>
        </font>
      </ndxf>
    </rcc>
    <rcc rId="0" sId="2" dxf="1">
      <nc r="O209">
        <f>G209-I209-K209</f>
      </nc>
      <ndxf>
        <font>
          <b/>
          <sz val="12"/>
          <name val="Times New Roman"/>
          <scheme val="none"/>
        </font>
      </ndxf>
    </rcc>
    <rcc rId="0" sId="2" dxf="1">
      <nc r="O210">
        <f>G210-I210-K210</f>
      </nc>
      <ndxf>
        <font>
          <b/>
          <sz val="12"/>
          <name val="Times New Roman"/>
          <scheme val="none"/>
        </font>
      </ndxf>
    </rcc>
    <rcc rId="0" sId="2" dxf="1">
      <nc r="O211">
        <f>G211-I211-K211</f>
      </nc>
      <ndxf>
        <font>
          <b/>
          <sz val="12"/>
          <name val="Times New Roman"/>
          <scheme val="none"/>
        </font>
      </ndxf>
    </rcc>
    <rcc rId="0" sId="2" dxf="1">
      <nc r="O212">
        <f>G212-I212-K212</f>
      </nc>
      <ndxf>
        <font>
          <b/>
          <sz val="12"/>
          <name val="Times New Roman"/>
          <scheme val="none"/>
        </font>
      </ndxf>
    </rcc>
    <rcc rId="0" sId="2" dxf="1">
      <nc r="O213">
        <f>G213-I213-K213</f>
      </nc>
      <ndxf>
        <font>
          <b/>
          <sz val="12"/>
          <name val="Times New Roman"/>
          <scheme val="none"/>
        </font>
      </ndxf>
    </rcc>
    <rcc rId="0" sId="2" dxf="1">
      <nc r="O214">
        <f>G214-I214-K214</f>
      </nc>
      <ndxf>
        <font>
          <b/>
          <sz val="12"/>
          <name val="Times New Roman"/>
          <scheme val="none"/>
        </font>
      </ndxf>
    </rcc>
    <rcc rId="0" sId="2" dxf="1">
      <nc r="O215">
        <f>G215-I215-K215</f>
      </nc>
      <ndxf>
        <font>
          <b/>
          <sz val="12"/>
          <name val="Times New Roman"/>
          <scheme val="none"/>
        </font>
      </ndxf>
    </rcc>
    <rcc rId="0" sId="2" dxf="1">
      <nc r="O216">
        <f>G216-I216-K216</f>
      </nc>
      <ndxf>
        <font>
          <b/>
          <sz val="12"/>
          <name val="Times New Roman"/>
          <scheme val="none"/>
        </font>
      </ndxf>
    </rcc>
    <rcc rId="0" sId="2" dxf="1">
      <nc r="O217">
        <f>G217-I217-K217</f>
      </nc>
      <ndxf>
        <font>
          <b/>
          <sz val="12"/>
          <name val="Times New Roman"/>
          <scheme val="none"/>
        </font>
      </ndxf>
    </rcc>
    <rcc rId="0" sId="2" dxf="1">
      <nc r="O218">
        <f>G218-I218-K218</f>
      </nc>
      <ndxf>
        <font>
          <b/>
          <sz val="12"/>
          <name val="Times New Roman"/>
          <scheme val="none"/>
        </font>
      </ndxf>
    </rcc>
    <rcc rId="0" sId="2" dxf="1">
      <nc r="O219">
        <f>G219-I219-K219</f>
      </nc>
      <ndxf>
        <font>
          <b/>
          <sz val="12"/>
          <name val="Times New Roman"/>
          <scheme val="none"/>
        </font>
      </ndxf>
    </rcc>
    <rcc rId="0" sId="2" dxf="1">
      <nc r="O220">
        <f>G220-I220-K220</f>
      </nc>
      <ndxf>
        <font>
          <b/>
          <sz val="12"/>
          <name val="Times New Roman"/>
          <scheme val="none"/>
        </font>
      </ndxf>
    </rcc>
    <rcc rId="0" sId="2" dxf="1">
      <nc r="O221">
        <f>G221-I221-K221</f>
      </nc>
      <ndxf>
        <font>
          <b/>
          <sz val="12"/>
          <name val="Times New Roman"/>
          <scheme val="none"/>
        </font>
      </ndxf>
    </rcc>
    <rcc rId="0" sId="2" dxf="1">
      <nc r="O222">
        <f>G222-I222-K222</f>
      </nc>
      <ndxf>
        <font>
          <b/>
          <sz val="12"/>
          <name val="Times New Roman"/>
          <scheme val="none"/>
        </font>
      </ndxf>
    </rcc>
    <rcc rId="0" sId="2" dxf="1">
      <nc r="O223">
        <f>G223-I223-K223</f>
      </nc>
      <ndxf>
        <font>
          <b/>
          <sz val="12"/>
          <name val="Times New Roman"/>
          <scheme val="none"/>
        </font>
      </ndxf>
    </rcc>
    <rcc rId="0" sId="2" dxf="1">
      <nc r="O224">
        <f>G224-I224-K224</f>
      </nc>
      <ndxf>
        <font>
          <b/>
          <sz val="12"/>
          <name val="Times New Roman"/>
          <scheme val="none"/>
        </font>
      </ndxf>
    </rcc>
    <rcc rId="0" sId="2" dxf="1">
      <nc r="O225">
        <f>G225-I225-K225</f>
      </nc>
      <ndxf>
        <font>
          <b/>
          <sz val="12"/>
          <name val="Times New Roman"/>
          <scheme val="none"/>
        </font>
      </ndxf>
    </rcc>
    <rcc rId="0" sId="2" dxf="1">
      <nc r="O226">
        <f>G226-I226-K226</f>
      </nc>
      <ndxf>
        <font>
          <b/>
          <sz val="12"/>
          <name val="Times New Roman"/>
          <scheme val="none"/>
        </font>
      </ndxf>
    </rcc>
    <rcc rId="0" sId="2" dxf="1">
      <nc r="O227">
        <f>G227-I227-K227</f>
      </nc>
      <ndxf>
        <font>
          <b/>
          <sz val="12"/>
          <name val="Times New Roman"/>
          <scheme val="none"/>
        </font>
      </ndxf>
    </rcc>
    <rcc rId="0" sId="2" dxf="1">
      <nc r="O228">
        <f>G228-I228-K228</f>
      </nc>
      <ndxf>
        <font>
          <b/>
          <sz val="12"/>
          <name val="Times New Roman"/>
          <scheme val="none"/>
        </font>
      </ndxf>
    </rcc>
    <rcc rId="0" sId="2" dxf="1">
      <nc r="O229">
        <f>G229-I229-K229</f>
      </nc>
      <ndxf>
        <font>
          <b/>
          <sz val="12"/>
          <name val="Times New Roman"/>
          <scheme val="none"/>
        </font>
      </ndxf>
    </rcc>
    <rcc rId="0" sId="2" dxf="1">
      <nc r="O230">
        <f>G230-I230-K230</f>
      </nc>
      <ndxf>
        <font>
          <b/>
          <sz val="12"/>
          <name val="Times New Roman"/>
          <scheme val="none"/>
        </font>
      </ndxf>
    </rcc>
    <rcc rId="0" sId="2" dxf="1">
      <nc r="O231">
        <f>G231-I231-K231</f>
      </nc>
      <ndxf>
        <font>
          <b/>
          <sz val="12"/>
          <name val="Times New Roman"/>
          <scheme val="none"/>
        </font>
      </ndxf>
    </rcc>
    <rcc rId="0" sId="2" dxf="1">
      <nc r="O232">
        <f>G232-I232-K232</f>
      </nc>
      <ndxf>
        <font>
          <b/>
          <sz val="12"/>
          <name val="Times New Roman"/>
          <scheme val="none"/>
        </font>
      </ndxf>
    </rcc>
    <rcc rId="0" sId="2" dxf="1">
      <nc r="O233">
        <f>G233-I233-K233</f>
      </nc>
      <ndxf>
        <font>
          <b/>
          <sz val="12"/>
          <name val="Times New Roman"/>
          <scheme val="none"/>
        </font>
      </ndxf>
    </rcc>
    <rcc rId="0" sId="2" dxf="1">
      <nc r="O234">
        <f>G234-I234-K234</f>
      </nc>
      <ndxf>
        <font>
          <b/>
          <sz val="12"/>
          <name val="Times New Roman"/>
          <scheme val="none"/>
        </font>
      </ndxf>
    </rcc>
    <rcc rId="0" sId="2" dxf="1">
      <nc r="O235">
        <f>G235-I235-K235</f>
      </nc>
      <ndxf>
        <font>
          <b/>
          <sz val="12"/>
          <name val="Times New Roman"/>
          <scheme val="none"/>
        </font>
      </ndxf>
    </rcc>
    <rcc rId="0" sId="2" dxf="1">
      <nc r="O236">
        <f>G236-I236-K236</f>
      </nc>
      <ndxf>
        <font>
          <b/>
          <sz val="12"/>
          <name val="Times New Roman"/>
          <scheme val="none"/>
        </font>
      </ndxf>
    </rcc>
    <rcc rId="0" sId="2" dxf="1">
      <nc r="O237">
        <f>G237-I237-K237</f>
      </nc>
      <ndxf>
        <font>
          <b/>
          <sz val="12"/>
          <name val="Times New Roman"/>
          <scheme val="none"/>
        </font>
      </ndxf>
    </rcc>
    <rcc rId="0" sId="2" dxf="1">
      <nc r="O238">
        <f>G238-I238-K238</f>
      </nc>
      <ndxf>
        <font>
          <b/>
          <sz val="12"/>
          <name val="Times New Roman"/>
          <scheme val="none"/>
        </font>
      </ndxf>
    </rcc>
    <rcc rId="0" sId="2" dxf="1">
      <nc r="O239">
        <f>G239-I239-K239</f>
      </nc>
      <ndxf>
        <font>
          <b/>
          <sz val="12"/>
          <name val="Times New Roman"/>
          <scheme val="none"/>
        </font>
      </ndxf>
    </rcc>
    <rcc rId="0" sId="2" dxf="1">
      <nc r="O240">
        <f>G240-I240-K240</f>
      </nc>
      <ndxf>
        <font>
          <b/>
          <sz val="12"/>
          <name val="Times New Roman"/>
          <scheme val="none"/>
        </font>
      </ndxf>
    </rcc>
    <rcc rId="0" sId="2" dxf="1">
      <nc r="O241">
        <f>G241-I241-K241</f>
      </nc>
      <ndxf>
        <font>
          <b/>
          <sz val="12"/>
          <name val="Times New Roman"/>
          <scheme val="none"/>
        </font>
      </ndxf>
    </rcc>
    <rcc rId="0" sId="2" dxf="1">
      <nc r="O242">
        <f>G242-I242-K242</f>
      </nc>
      <ndxf>
        <font>
          <b/>
          <sz val="12"/>
          <name val="Times New Roman"/>
          <scheme val="none"/>
        </font>
      </ndxf>
    </rcc>
    <rcc rId="0" sId="2" dxf="1">
      <nc r="O243">
        <f>G243-I243-K243</f>
      </nc>
      <ndxf>
        <font>
          <b/>
          <sz val="12"/>
          <name val="Times New Roman"/>
          <scheme val="none"/>
        </font>
      </ndxf>
    </rcc>
    <rcc rId="0" sId="2" dxf="1">
      <nc r="O244">
        <f>G244-I244-K244</f>
      </nc>
      <ndxf>
        <font>
          <b/>
          <sz val="12"/>
          <name val="Times New Roman"/>
          <scheme val="none"/>
        </font>
      </ndxf>
    </rcc>
    <rcc rId="0" sId="2" dxf="1">
      <nc r="O245">
        <f>G245-I245-K245</f>
      </nc>
      <ndxf>
        <font>
          <b/>
          <sz val="12"/>
          <name val="Times New Roman"/>
          <scheme val="none"/>
        </font>
      </ndxf>
    </rcc>
    <rcc rId="0" sId="2" dxf="1">
      <nc r="O246">
        <f>G246-I246-K246</f>
      </nc>
      <ndxf>
        <font>
          <b/>
          <sz val="12"/>
          <name val="Times New Roman"/>
          <scheme val="none"/>
        </font>
      </ndxf>
    </rcc>
    <rcc rId="0" sId="2" dxf="1">
      <nc r="O247">
        <f>G247-I247-K247</f>
      </nc>
      <ndxf>
        <font>
          <b/>
          <sz val="12"/>
          <name val="Times New Roman"/>
          <scheme val="none"/>
        </font>
      </ndxf>
    </rcc>
    <rcc rId="0" sId="2" dxf="1">
      <nc r="O248">
        <f>G248-I248-K248</f>
      </nc>
      <ndxf>
        <font>
          <b/>
          <sz val="12"/>
          <name val="Times New Roman"/>
          <scheme val="none"/>
        </font>
      </ndxf>
    </rcc>
    <rcc rId="0" sId="2" dxf="1">
      <nc r="O249">
        <f>G249-I249-K249</f>
      </nc>
      <ndxf>
        <font>
          <b/>
          <sz val="12"/>
          <name val="Times New Roman"/>
          <scheme val="none"/>
        </font>
      </ndxf>
    </rcc>
    <rcc rId="0" sId="2" dxf="1">
      <nc r="O250">
        <f>G250-I250-K250</f>
      </nc>
      <ndxf>
        <font>
          <b/>
          <sz val="12"/>
          <name val="Times New Roman"/>
          <scheme val="none"/>
        </font>
      </ndxf>
    </rcc>
    <rcc rId="0" sId="2" dxf="1">
      <nc r="O251">
        <f>G251-I251-K251</f>
      </nc>
      <ndxf>
        <font>
          <b/>
          <sz val="12"/>
          <name val="Times New Roman"/>
          <scheme val="none"/>
        </font>
      </ndxf>
    </rcc>
    <rcc rId="0" sId="2" dxf="1">
      <nc r="O252">
        <f>G252-I252-K252</f>
      </nc>
      <ndxf>
        <font>
          <b/>
          <sz val="12"/>
          <name val="Times New Roman"/>
          <scheme val="none"/>
        </font>
      </ndxf>
    </rcc>
    <rcc rId="0" sId="2" dxf="1">
      <nc r="O253">
        <f>G253-I253-K253</f>
      </nc>
      <ndxf>
        <font>
          <b/>
          <sz val="12"/>
          <name val="Times New Roman"/>
          <scheme val="none"/>
        </font>
      </ndxf>
    </rcc>
    <rcc rId="0" sId="2" dxf="1">
      <nc r="O254">
        <f>G254-I254-K254</f>
      </nc>
      <ndxf>
        <font>
          <b/>
          <sz val="12"/>
          <name val="Times New Roman"/>
          <scheme val="none"/>
        </font>
      </ndxf>
    </rcc>
    <rcc rId="0" sId="2" dxf="1">
      <nc r="O255">
        <f>G255-I255-K255</f>
      </nc>
      <ndxf>
        <font>
          <b/>
          <sz val="12"/>
          <name val="Times New Roman"/>
          <scheme val="none"/>
        </font>
      </ndxf>
    </rcc>
    <rcc rId="0" sId="2" dxf="1">
      <nc r="O256">
        <f>G256-I256-K256</f>
      </nc>
      <ndxf>
        <font>
          <b/>
          <sz val="12"/>
          <name val="Times New Roman"/>
          <scheme val="none"/>
        </font>
      </ndxf>
    </rcc>
    <rcc rId="0" sId="2" dxf="1">
      <nc r="O257">
        <f>G257-I257-K257</f>
      </nc>
      <ndxf>
        <font>
          <b/>
          <sz val="12"/>
          <name val="Times New Roman"/>
          <scheme val="none"/>
        </font>
      </ndxf>
    </rcc>
    <rcc rId="0" sId="2" dxf="1">
      <nc r="O258">
        <f>G258-I258-K258</f>
      </nc>
      <ndxf>
        <font>
          <b/>
          <sz val="12"/>
          <name val="Times New Roman"/>
          <scheme val="none"/>
        </font>
      </ndxf>
    </rcc>
    <rcc rId="0" sId="2" dxf="1">
      <nc r="O259">
        <f>G259-I259-K259</f>
      </nc>
      <ndxf>
        <font>
          <b/>
          <sz val="12"/>
          <name val="Times New Roman"/>
          <scheme val="none"/>
        </font>
      </ndxf>
    </rcc>
    <rcc rId="0" sId="2" dxf="1">
      <nc r="O260">
        <f>G260-I260-K260</f>
      </nc>
      <ndxf>
        <font>
          <b/>
          <sz val="12"/>
          <name val="Times New Roman"/>
          <scheme val="none"/>
        </font>
      </ndxf>
    </rcc>
    <rcc rId="0" sId="2" dxf="1">
      <nc r="O261">
        <f>G261-I261-K261</f>
      </nc>
      <ndxf>
        <font>
          <b/>
          <sz val="12"/>
          <name val="Times New Roman"/>
          <scheme val="none"/>
        </font>
      </ndxf>
    </rcc>
    <rcc rId="0" sId="2" dxf="1">
      <nc r="O262">
        <f>G262-I262-K262</f>
      </nc>
      <ndxf>
        <font>
          <b/>
          <sz val="12"/>
          <name val="Times New Roman"/>
          <scheme val="none"/>
        </font>
      </ndxf>
    </rcc>
    <rcc rId="0" sId="2" dxf="1">
      <nc r="O263">
        <f>G263-I263-K263</f>
      </nc>
      <ndxf>
        <font>
          <b/>
          <sz val="12"/>
          <name val="Times New Roman"/>
          <scheme val="none"/>
        </font>
      </ndxf>
    </rcc>
    <rcc rId="0" sId="2" dxf="1">
      <nc r="O264">
        <f>G264-I264-K264</f>
      </nc>
      <ndxf>
        <font>
          <b/>
          <sz val="12"/>
          <name val="Times New Roman"/>
          <scheme val="none"/>
        </font>
      </ndxf>
    </rcc>
    <rcc rId="0" sId="2" dxf="1">
      <nc r="O265">
        <f>G265-I265-K265</f>
      </nc>
      <ndxf>
        <font>
          <b/>
          <sz val="12"/>
          <name val="Times New Roman"/>
          <scheme val="none"/>
        </font>
      </ndxf>
    </rcc>
    <rcc rId="0" sId="2" dxf="1">
      <nc r="O266">
        <f>G266-I266-K266</f>
      </nc>
      <ndxf>
        <font>
          <b/>
          <sz val="12"/>
          <name val="Times New Roman"/>
          <scheme val="none"/>
        </font>
      </ndxf>
    </rcc>
    <rcc rId="0" sId="2" dxf="1">
      <nc r="O267">
        <f>G267-I267-K267</f>
      </nc>
      <ndxf>
        <font>
          <b/>
          <sz val="12"/>
          <name val="Times New Roman"/>
          <scheme val="none"/>
        </font>
      </ndxf>
    </rcc>
    <rcc rId="0" sId="2" dxf="1">
      <nc r="O268">
        <f>G268-I268-K268</f>
      </nc>
      <ndxf>
        <font>
          <b/>
          <sz val="12"/>
          <name val="Times New Roman"/>
          <scheme val="none"/>
        </font>
      </ndxf>
    </rcc>
    <rcc rId="0" sId="2" dxf="1">
      <nc r="O269">
        <f>G269-I269-K269</f>
      </nc>
      <ndxf>
        <font>
          <b/>
          <sz val="12"/>
          <name val="Times New Roman"/>
          <scheme val="none"/>
        </font>
      </ndxf>
    </rcc>
    <rcc rId="0" sId="2" dxf="1">
      <nc r="O270">
        <f>G270-I270-K270</f>
      </nc>
      <ndxf>
        <font>
          <b/>
          <sz val="12"/>
          <name val="Times New Roman"/>
          <scheme val="none"/>
        </font>
      </ndxf>
    </rcc>
    <rcc rId="0" sId="2" dxf="1">
      <nc r="O271">
        <f>G271-I271-K271</f>
      </nc>
      <ndxf>
        <font>
          <b/>
          <sz val="12"/>
          <name val="Times New Roman"/>
          <scheme val="none"/>
        </font>
      </ndxf>
    </rcc>
    <rcc rId="0" sId="2" dxf="1">
      <nc r="O272">
        <f>G272-I272-K272</f>
      </nc>
      <ndxf>
        <font>
          <b/>
          <sz val="12"/>
          <name val="Times New Roman"/>
          <scheme val="none"/>
        </font>
      </ndxf>
    </rcc>
    <rcc rId="0" sId="2" dxf="1">
      <nc r="O273">
        <f>G273-I273-K273</f>
      </nc>
      <ndxf>
        <font>
          <b/>
          <sz val="12"/>
          <name val="Times New Roman"/>
          <scheme val="none"/>
        </font>
      </ndxf>
    </rcc>
    <rcc rId="0" sId="2" dxf="1">
      <nc r="O274">
        <f>G274-I274-K274</f>
      </nc>
      <ndxf>
        <font>
          <b/>
          <sz val="12"/>
          <name val="Times New Roman"/>
          <scheme val="none"/>
        </font>
      </ndxf>
    </rcc>
    <rcc rId="0" sId="2" dxf="1">
      <nc r="O275">
        <f>G275-I275-K275</f>
      </nc>
      <ndxf>
        <font>
          <b/>
          <sz val="12"/>
          <name val="Times New Roman"/>
          <scheme val="none"/>
        </font>
      </ndxf>
    </rcc>
    <rcc rId="0" sId="2" dxf="1">
      <nc r="O276">
        <f>G276-I276-K276</f>
      </nc>
      <ndxf>
        <font>
          <b/>
          <sz val="12"/>
          <name val="Times New Roman"/>
          <scheme val="none"/>
        </font>
      </ndxf>
    </rcc>
    <rcc rId="0" sId="2" dxf="1">
      <nc r="O277">
        <f>G277-I277-K277</f>
      </nc>
      <ndxf>
        <font>
          <b/>
          <sz val="12"/>
          <name val="Times New Roman"/>
          <scheme val="none"/>
        </font>
      </ndxf>
    </rcc>
    <rcc rId="0" sId="2" dxf="1">
      <nc r="O278">
        <f>G278-I278-K278</f>
      </nc>
      <ndxf>
        <font>
          <b/>
          <sz val="12"/>
          <name val="Times New Roman"/>
          <scheme val="none"/>
        </font>
      </ndxf>
    </rcc>
    <rcc rId="0" sId="2" dxf="1">
      <nc r="O279">
        <f>G279-I279-K279</f>
      </nc>
      <ndxf>
        <font>
          <b/>
          <sz val="12"/>
          <name val="Times New Roman"/>
          <scheme val="none"/>
        </font>
      </ndxf>
    </rcc>
    <rcc rId="0" sId="2" dxf="1">
      <nc r="O280">
        <f>G280-I280-K280</f>
      </nc>
      <ndxf>
        <font>
          <b/>
          <sz val="12"/>
          <name val="Times New Roman"/>
          <scheme val="none"/>
        </font>
      </ndxf>
    </rcc>
    <rcc rId="0" sId="2" dxf="1">
      <nc r="O281">
        <f>G281-I281-K281</f>
      </nc>
      <ndxf>
        <font>
          <b/>
          <sz val="12"/>
          <name val="Times New Roman"/>
          <scheme val="none"/>
        </font>
      </ndxf>
    </rcc>
    <rcc rId="0" sId="2" dxf="1">
      <nc r="O282">
        <f>G282-I282-K282</f>
      </nc>
      <ndxf>
        <font>
          <b/>
          <sz val="12"/>
          <name val="Times New Roman"/>
          <scheme val="none"/>
        </font>
      </ndxf>
    </rcc>
    <rcc rId="0" sId="2" dxf="1">
      <nc r="O283">
        <f>G283-I283-K283</f>
      </nc>
      <ndxf>
        <font>
          <b/>
          <sz val="12"/>
          <name val="Times New Roman"/>
          <scheme val="none"/>
        </font>
      </ndxf>
    </rcc>
    <rcc rId="0" sId="2" dxf="1">
      <nc r="O284">
        <f>G284-I284-K284</f>
      </nc>
      <ndxf>
        <font>
          <b/>
          <sz val="12"/>
          <name val="Times New Roman"/>
          <scheme val="none"/>
        </font>
      </ndxf>
    </rcc>
    <rcc rId="0" sId="2" dxf="1">
      <nc r="O285">
        <f>G285-I285-K285</f>
      </nc>
      <ndxf>
        <font>
          <b/>
          <sz val="12"/>
          <name val="Times New Roman"/>
          <scheme val="none"/>
        </font>
      </ndxf>
    </rcc>
    <rcc rId="0" sId="2" dxf="1">
      <nc r="O286">
        <f>G286-I286-K286</f>
      </nc>
      <ndxf>
        <font>
          <b/>
          <sz val="12"/>
          <name val="Times New Roman"/>
          <scheme val="none"/>
        </font>
      </ndxf>
    </rcc>
    <rcc rId="0" sId="2" dxf="1">
      <nc r="O287">
        <f>G287-I287-K287</f>
      </nc>
      <ndxf>
        <font>
          <b/>
          <sz val="12"/>
          <name val="Times New Roman"/>
          <scheme val="none"/>
        </font>
      </ndxf>
    </rcc>
    <rcc rId="0" sId="2" dxf="1">
      <nc r="O288">
        <f>G288-I288-K288</f>
      </nc>
      <ndxf>
        <font>
          <b/>
          <sz val="12"/>
          <name val="Times New Roman"/>
          <scheme val="none"/>
        </font>
      </ndxf>
    </rcc>
    <rcc rId="0" sId="2" dxf="1">
      <nc r="O289">
        <f>G289-I289-K289</f>
      </nc>
      <ndxf>
        <font>
          <b/>
          <sz val="12"/>
          <name val="Times New Roman"/>
          <scheme val="none"/>
        </font>
      </ndxf>
    </rcc>
    <rcc rId="0" sId="2" dxf="1">
      <nc r="O290">
        <f>G290-I290-K290</f>
      </nc>
      <ndxf>
        <font>
          <b/>
          <sz val="12"/>
          <name val="Times New Roman"/>
          <scheme val="none"/>
        </font>
      </ndxf>
    </rcc>
    <rcc rId="0" sId="2" dxf="1">
      <nc r="O291">
        <f>G291-I291-K291</f>
      </nc>
      <ndxf>
        <font>
          <b/>
          <sz val="12"/>
          <name val="Times New Roman"/>
          <scheme val="none"/>
        </font>
      </ndxf>
    </rcc>
    <rcc rId="0" sId="2" dxf="1">
      <nc r="O292">
        <f>G292-I292-K292</f>
      </nc>
      <ndxf>
        <font>
          <b/>
          <sz val="12"/>
          <name val="Times New Roman"/>
          <scheme val="none"/>
        </font>
      </ndxf>
    </rcc>
    <rcc rId="0" sId="2" dxf="1">
      <nc r="O293">
        <f>G293-I293-K293</f>
      </nc>
      <ndxf>
        <font>
          <b/>
          <sz val="12"/>
          <name val="Times New Roman"/>
          <scheme val="none"/>
        </font>
      </ndxf>
    </rcc>
    <rcc rId="0" sId="2" dxf="1">
      <nc r="O294">
        <f>G294-I294-K294</f>
      </nc>
      <ndxf>
        <font>
          <b/>
          <sz val="12"/>
          <name val="Times New Roman"/>
          <scheme val="none"/>
        </font>
      </ndxf>
    </rcc>
    <rcc rId="0" sId="2" dxf="1">
      <nc r="O295">
        <f>G295-I295-K295</f>
      </nc>
      <ndxf>
        <font>
          <b/>
          <sz val="12"/>
          <name val="Times New Roman"/>
          <scheme val="none"/>
        </font>
      </ndxf>
    </rcc>
    <rcc rId="0" sId="2" dxf="1">
      <nc r="O296">
        <f>G296-I296-K296</f>
      </nc>
      <ndxf>
        <font>
          <b/>
          <sz val="12"/>
          <name val="Times New Roman"/>
          <scheme val="none"/>
        </font>
      </ndxf>
    </rcc>
    <rcc rId="0" sId="2" dxf="1">
      <nc r="O297">
        <f>G297-I297-K297</f>
      </nc>
      <ndxf>
        <font>
          <b/>
          <sz val="12"/>
          <name val="Times New Roman"/>
          <scheme val="none"/>
        </font>
      </ndxf>
    </rcc>
    <rcc rId="0" sId="2" dxf="1">
      <nc r="O298">
        <f>G298-I298-K298</f>
      </nc>
      <ndxf>
        <font>
          <b/>
          <sz val="12"/>
          <name val="Times New Roman"/>
          <scheme val="none"/>
        </font>
      </ndxf>
    </rcc>
    <rcc rId="0" sId="2" dxf="1">
      <nc r="O299">
        <f>G299-I299-K299</f>
      </nc>
      <ndxf>
        <font>
          <b/>
          <sz val="12"/>
          <name val="Times New Roman"/>
          <scheme val="none"/>
        </font>
      </ndxf>
    </rcc>
    <rcc rId="0" sId="2" dxf="1">
      <nc r="O300">
        <f>G300-I300-K300</f>
      </nc>
      <ndxf>
        <font>
          <b/>
          <sz val="12"/>
          <name val="Times New Roman"/>
          <scheme val="none"/>
        </font>
      </ndxf>
    </rcc>
    <rcc rId="0" sId="2" dxf="1">
      <nc r="O301">
        <f>G301-I301-K301</f>
      </nc>
      <ndxf>
        <font>
          <b/>
          <sz val="12"/>
          <name val="Times New Roman"/>
          <scheme val="none"/>
        </font>
      </ndxf>
    </rcc>
    <rcc rId="0" sId="2" dxf="1">
      <nc r="O302">
        <f>G302-I302-K302</f>
      </nc>
      <ndxf>
        <font>
          <b/>
          <sz val="12"/>
          <name val="Times New Roman"/>
          <scheme val="none"/>
        </font>
      </ndxf>
    </rcc>
    <rcc rId="0" sId="2" dxf="1">
      <nc r="O303">
        <f>G303-I303-K303</f>
      </nc>
      <ndxf>
        <font>
          <b/>
          <sz val="12"/>
          <name val="Times New Roman"/>
          <scheme val="none"/>
        </font>
      </ndxf>
    </rcc>
    <rcc rId="0" sId="2" dxf="1">
      <nc r="O304">
        <f>G304-I304-K304</f>
      </nc>
      <ndxf>
        <font>
          <b/>
          <sz val="12"/>
          <name val="Times New Roman"/>
          <scheme val="none"/>
        </font>
      </ndxf>
    </rcc>
    <rcc rId="0" sId="2" dxf="1">
      <nc r="O305">
        <f>G305-I305-K305</f>
      </nc>
      <ndxf>
        <font>
          <b/>
          <sz val="12"/>
          <name val="Times New Roman"/>
          <scheme val="none"/>
        </font>
      </ndxf>
    </rcc>
    <rcc rId="0" sId="2" dxf="1">
      <nc r="O306">
        <f>G306-I306-K306</f>
      </nc>
      <ndxf>
        <font>
          <b/>
          <sz val="12"/>
          <name val="Times New Roman"/>
          <scheme val="none"/>
        </font>
      </ndxf>
    </rcc>
    <rcc rId="0" sId="2" dxf="1">
      <nc r="O307">
        <f>G307-I307-K307</f>
      </nc>
      <ndxf>
        <font>
          <b/>
          <sz val="12"/>
          <name val="Times New Roman"/>
          <scheme val="none"/>
        </font>
      </ndxf>
    </rcc>
    <rcc rId="0" sId="2" dxf="1">
      <nc r="O308">
        <f>G308-I308-K308</f>
      </nc>
      <ndxf>
        <font>
          <b/>
          <sz val="12"/>
          <name val="Times New Roman"/>
          <scheme val="none"/>
        </font>
      </ndxf>
    </rcc>
    <rcc rId="0" sId="2" dxf="1">
      <nc r="O309">
        <f>G309-I309-K309</f>
      </nc>
      <ndxf>
        <font>
          <b/>
          <sz val="12"/>
          <name val="Times New Roman"/>
          <scheme val="none"/>
        </font>
      </ndxf>
    </rcc>
    <rcc rId="0" sId="2" dxf="1">
      <nc r="O310">
        <f>G310-I310-K310</f>
      </nc>
      <ndxf>
        <font>
          <b/>
          <sz val="12"/>
          <name val="Times New Roman"/>
          <scheme val="none"/>
        </font>
      </ndxf>
    </rcc>
    <rcc rId="0" sId="2" dxf="1">
      <nc r="O311">
        <f>G311-I311-K311</f>
      </nc>
      <ndxf>
        <font>
          <b/>
          <sz val="12"/>
          <name val="Times New Roman"/>
          <scheme val="none"/>
        </font>
      </ndxf>
    </rcc>
    <rcc rId="0" sId="2" dxf="1">
      <nc r="O312">
        <f>G312-I312-K312</f>
      </nc>
      <ndxf>
        <font>
          <b/>
          <sz val="12"/>
          <name val="Times New Roman"/>
          <scheme val="none"/>
        </font>
      </ndxf>
    </rcc>
    <rcc rId="0" sId="2" dxf="1">
      <nc r="O313">
        <f>G313-I313-K313</f>
      </nc>
      <ndxf>
        <font>
          <b/>
          <sz val="12"/>
          <name val="Times New Roman"/>
          <scheme val="none"/>
        </font>
      </ndxf>
    </rcc>
    <rcc rId="0" sId="2" dxf="1">
      <nc r="O314">
        <f>G314-I314-K314</f>
      </nc>
      <ndxf>
        <font>
          <b/>
          <sz val="12"/>
          <name val="Times New Roman"/>
          <scheme val="none"/>
        </font>
      </ndxf>
    </rcc>
    <rcc rId="0" sId="2" dxf="1">
      <nc r="O315">
        <f>G315-I315-K315</f>
      </nc>
      <ndxf>
        <font>
          <b/>
          <sz val="12"/>
          <name val="Times New Roman"/>
          <scheme val="none"/>
        </font>
      </ndxf>
    </rcc>
    <rcc rId="0" sId="2" dxf="1">
      <nc r="O316">
        <f>G316-I316-K316</f>
      </nc>
      <ndxf>
        <font>
          <b/>
          <sz val="12"/>
          <name val="Times New Roman"/>
          <scheme val="none"/>
        </font>
      </ndxf>
    </rcc>
    <rcc rId="0" sId="2" dxf="1">
      <nc r="O317">
        <f>G317-I317-K317</f>
      </nc>
      <ndxf>
        <font>
          <b/>
          <sz val="12"/>
          <name val="Times New Roman"/>
          <scheme val="none"/>
        </font>
      </ndxf>
    </rcc>
    <rcc rId="0" sId="2" dxf="1">
      <nc r="O318">
        <f>G318-I318-K318</f>
      </nc>
      <ndxf>
        <font>
          <b/>
          <sz val="12"/>
          <name val="Times New Roman"/>
          <scheme val="none"/>
        </font>
      </ndxf>
    </rcc>
    <rcc rId="0" sId="2" dxf="1">
      <nc r="O319">
        <f>G319-I319-K319</f>
      </nc>
      <ndxf>
        <font>
          <b/>
          <sz val="12"/>
          <name val="Times New Roman"/>
          <scheme val="none"/>
        </font>
      </ndxf>
    </rcc>
    <rcc rId="0" sId="2" dxf="1">
      <nc r="O320">
        <f>G320-I320-K320</f>
      </nc>
      <ndxf>
        <font>
          <b/>
          <sz val="12"/>
          <name val="Times New Roman"/>
          <scheme val="none"/>
        </font>
      </ndxf>
    </rcc>
    <rcc rId="0" sId="2" dxf="1">
      <nc r="O321">
        <f>G321-I321-K321</f>
      </nc>
      <ndxf>
        <font>
          <b/>
          <sz val="12"/>
          <name val="Times New Roman"/>
          <scheme val="none"/>
        </font>
      </ndxf>
    </rcc>
    <rcc rId="0" sId="2" dxf="1">
      <nc r="O322">
        <f>G322-I322-K322</f>
      </nc>
      <ndxf>
        <font>
          <b/>
          <sz val="12"/>
          <name val="Times New Roman"/>
          <scheme val="none"/>
        </font>
      </ndxf>
    </rcc>
    <rcc rId="0" sId="2" dxf="1">
      <nc r="O323">
        <f>G323-I323-K323</f>
      </nc>
      <ndxf>
        <font>
          <b/>
          <sz val="12"/>
          <name val="Times New Roman"/>
          <scheme val="none"/>
        </font>
      </ndxf>
    </rcc>
    <rcc rId="0" sId="2" dxf="1">
      <nc r="O324">
        <f>G324-I324-K324</f>
      </nc>
      <ndxf>
        <font>
          <b/>
          <sz val="12"/>
          <name val="Times New Roman"/>
          <scheme val="none"/>
        </font>
      </ndxf>
    </rcc>
    <rcc rId="0" sId="2" dxf="1">
      <nc r="O325">
        <f>G325-I325-K325</f>
      </nc>
      <ndxf>
        <font>
          <b/>
          <sz val="12"/>
          <name val="Times New Roman"/>
          <scheme val="none"/>
        </font>
      </ndxf>
    </rcc>
    <rcc rId="0" sId="2" dxf="1">
      <nc r="O326">
        <f>G326-I326-K326</f>
      </nc>
      <ndxf>
        <font>
          <b/>
          <sz val="12"/>
          <name val="Times New Roman"/>
          <scheme val="none"/>
        </font>
      </ndxf>
    </rcc>
    <rcc rId="0" sId="2" dxf="1">
      <nc r="O327">
        <f>G327-I327-K327</f>
      </nc>
      <ndxf>
        <font>
          <b/>
          <sz val="12"/>
          <name val="Times New Roman"/>
          <scheme val="none"/>
        </font>
      </ndxf>
    </rcc>
    <rcc rId="0" sId="2" dxf="1">
      <nc r="O328">
        <f>G328-I328-K328</f>
      </nc>
      <ndxf>
        <font>
          <b/>
          <sz val="12"/>
          <name val="Times New Roman"/>
          <scheme val="none"/>
        </font>
      </ndxf>
    </rcc>
    <rcc rId="0" sId="2" dxf="1">
      <nc r="O329">
        <f>G329-I329-K329</f>
      </nc>
      <ndxf>
        <font>
          <b/>
          <sz val="12"/>
          <name val="Times New Roman"/>
          <scheme val="none"/>
        </font>
      </ndxf>
    </rcc>
    <rcc rId="0" sId="2" dxf="1">
      <nc r="O330">
        <f>G330-I330-K330</f>
      </nc>
      <ndxf>
        <font>
          <b/>
          <sz val="12"/>
          <name val="Times New Roman"/>
          <scheme val="none"/>
        </font>
      </ndxf>
    </rcc>
    <rcc rId="0" sId="2" dxf="1">
      <nc r="O331">
        <f>G331-I331-K331</f>
      </nc>
      <ndxf>
        <font>
          <b/>
          <sz val="12"/>
          <name val="Times New Roman"/>
          <scheme val="none"/>
        </font>
      </ndxf>
    </rcc>
    <rcc rId="0" sId="2" dxf="1">
      <nc r="O332">
        <f>G332-I332-K332</f>
      </nc>
      <ndxf>
        <font>
          <b/>
          <sz val="12"/>
          <name val="Times New Roman"/>
          <scheme val="none"/>
        </font>
      </ndxf>
    </rcc>
    <rcc rId="0" sId="2" dxf="1">
      <nc r="O333">
        <f>G333-I333-K333</f>
      </nc>
      <ndxf>
        <font>
          <b/>
          <sz val="12"/>
          <name val="Times New Roman"/>
          <scheme val="none"/>
        </font>
      </ndxf>
    </rcc>
    <rcc rId="0" sId="2" dxf="1">
      <nc r="O334">
        <f>G334-I334-K334</f>
      </nc>
      <ndxf>
        <font>
          <b/>
          <sz val="12"/>
          <name val="Times New Roman"/>
          <scheme val="none"/>
        </font>
      </ndxf>
    </rcc>
    <rcc rId="0" sId="2" dxf="1">
      <nc r="O335">
        <f>G335-I335-K335</f>
      </nc>
      <ndxf>
        <font>
          <b/>
          <sz val="12"/>
          <name val="Times New Roman"/>
          <scheme val="none"/>
        </font>
      </ndxf>
    </rcc>
    <rcc rId="0" sId="2" dxf="1">
      <nc r="O336">
        <f>G336-I336-K336</f>
      </nc>
      <ndxf>
        <font>
          <b/>
          <sz val="12"/>
          <name val="Times New Roman"/>
          <scheme val="none"/>
        </font>
      </ndxf>
    </rcc>
    <rcc rId="0" sId="2" dxf="1">
      <nc r="O337">
        <f>G337-I337-K337</f>
      </nc>
      <ndxf>
        <font>
          <b/>
          <sz val="12"/>
          <name val="Times New Roman"/>
          <scheme val="none"/>
        </font>
      </ndxf>
    </rcc>
    <rcc rId="0" sId="2" dxf="1">
      <nc r="O338">
        <f>G338-I338-K338</f>
      </nc>
      <ndxf>
        <font>
          <b/>
          <sz val="12"/>
          <name val="Times New Roman"/>
          <scheme val="none"/>
        </font>
      </ndxf>
    </rcc>
    <rcc rId="0" sId="2" dxf="1">
      <nc r="O339">
        <f>G339-I339-K339</f>
      </nc>
      <ndxf>
        <font>
          <b/>
          <sz val="12"/>
          <name val="Times New Roman"/>
          <scheme val="none"/>
        </font>
      </ndxf>
    </rcc>
    <rcc rId="0" sId="2" dxf="1">
      <nc r="O340">
        <f>G340-I340-K340</f>
      </nc>
      <ndxf>
        <font>
          <b/>
          <sz val="12"/>
          <name val="Times New Roman"/>
          <scheme val="none"/>
        </font>
      </ndxf>
    </rcc>
    <rcc rId="0" sId="2" dxf="1">
      <nc r="O341">
        <f>G341-I341-K341</f>
      </nc>
      <ndxf>
        <font>
          <b/>
          <sz val="12"/>
          <name val="Times New Roman"/>
          <scheme val="none"/>
        </font>
      </ndxf>
    </rcc>
    <rcc rId="0" sId="2" dxf="1">
      <nc r="O342">
        <f>G342-I342-K342</f>
      </nc>
      <ndxf>
        <font>
          <b/>
          <sz val="12"/>
          <name val="Times New Roman"/>
          <scheme val="none"/>
        </font>
      </ndxf>
    </rcc>
    <rcc rId="0" sId="2" dxf="1">
      <nc r="O343">
        <f>G343-I343-K343</f>
      </nc>
      <ndxf>
        <font>
          <b/>
          <sz val="12"/>
          <name val="Times New Roman"/>
          <scheme val="none"/>
        </font>
      </ndxf>
    </rcc>
    <rcc rId="0" sId="2" dxf="1">
      <nc r="O344">
        <f>G344-I344-K344</f>
      </nc>
      <ndxf>
        <font>
          <b/>
          <sz val="12"/>
          <name val="Times New Roman"/>
          <scheme val="none"/>
        </font>
      </ndxf>
    </rcc>
    <rcc rId="0" sId="2" dxf="1">
      <nc r="O345">
        <f>G345-I345-K345</f>
      </nc>
      <ndxf>
        <font>
          <b/>
          <sz val="12"/>
          <name val="Times New Roman"/>
          <scheme val="none"/>
        </font>
      </ndxf>
    </rcc>
    <rcc rId="0" sId="2" dxf="1">
      <nc r="O346">
        <f>G346-I346-K346</f>
      </nc>
      <ndxf>
        <font>
          <b/>
          <sz val="12"/>
          <name val="Times New Roman"/>
          <scheme val="none"/>
        </font>
      </ndxf>
    </rcc>
    <rcc rId="0" sId="2" dxf="1">
      <nc r="O347">
        <f>G347-I347-K347</f>
      </nc>
      <ndxf>
        <font>
          <b/>
          <sz val="12"/>
          <name val="Times New Roman"/>
          <scheme val="none"/>
        </font>
      </ndxf>
    </rcc>
    <rcc rId="0" sId="2" dxf="1">
      <nc r="O348">
        <f>G348-I348-K348</f>
      </nc>
      <ndxf>
        <font>
          <b/>
          <sz val="12"/>
          <name val="Times New Roman"/>
          <scheme val="none"/>
        </font>
      </ndxf>
    </rcc>
    <rcc rId="0" sId="2" dxf="1">
      <nc r="O349">
        <f>G349-I349-K349</f>
      </nc>
      <ndxf>
        <font>
          <b/>
          <sz val="12"/>
          <name val="Times New Roman"/>
          <scheme val="none"/>
        </font>
      </ndxf>
    </rcc>
    <rcc rId="0" sId="2" dxf="1">
      <nc r="O350">
        <f>G350-I350-K350</f>
      </nc>
      <ndxf>
        <font>
          <b/>
          <sz val="12"/>
          <name val="Times New Roman"/>
          <scheme val="none"/>
        </font>
      </ndxf>
    </rcc>
    <rcc rId="0" sId="2" dxf="1">
      <nc r="O351">
        <f>G351-I351-K351</f>
      </nc>
      <ndxf>
        <font>
          <b/>
          <sz val="12"/>
          <name val="Times New Roman"/>
          <scheme val="none"/>
        </font>
      </ndxf>
    </rcc>
    <rcc rId="0" sId="2" dxf="1">
      <nc r="O352">
        <f>G352-I352-K352</f>
      </nc>
      <ndxf>
        <font>
          <b/>
          <sz val="12"/>
          <name val="Times New Roman"/>
          <scheme val="none"/>
        </font>
      </ndxf>
    </rcc>
    <rcc rId="0" sId="2" dxf="1">
      <nc r="O353">
        <f>G353-I353-K353</f>
      </nc>
      <ndxf>
        <font>
          <b/>
          <sz val="12"/>
          <name val="Times New Roman"/>
          <scheme val="none"/>
        </font>
      </ndxf>
    </rcc>
    <rcc rId="0" sId="2" dxf="1">
      <nc r="O354">
        <f>G354-I354-K354</f>
      </nc>
      <ndxf>
        <font>
          <b/>
          <sz val="12"/>
          <name val="Times New Roman"/>
          <scheme val="none"/>
        </font>
      </ndxf>
    </rcc>
    <rcc rId="0" sId="2" dxf="1">
      <nc r="O355">
        <f>G355-I355-K355</f>
      </nc>
      <ndxf>
        <font>
          <b/>
          <sz val="12"/>
          <name val="Times New Roman"/>
          <scheme val="none"/>
        </font>
      </ndxf>
    </rcc>
    <rcc rId="0" sId="2" dxf="1">
      <nc r="O356">
        <f>G356-I356-K356</f>
      </nc>
      <ndxf>
        <font>
          <b/>
          <sz val="12"/>
          <name val="Times New Roman"/>
          <scheme val="none"/>
        </font>
      </ndxf>
    </rcc>
    <rcc rId="0" sId="2" dxf="1">
      <nc r="O357">
        <f>G357-I357-K357</f>
      </nc>
      <ndxf>
        <font>
          <b/>
          <sz val="12"/>
          <name val="Times New Roman"/>
          <scheme val="none"/>
        </font>
      </ndxf>
    </rcc>
    <rcc rId="0" sId="2" dxf="1">
      <nc r="O358">
        <f>G358-I358-K358</f>
      </nc>
      <ndxf>
        <font>
          <b/>
          <sz val="12"/>
          <name val="Times New Roman"/>
          <scheme val="none"/>
        </font>
      </ndxf>
    </rcc>
    <rcc rId="0" sId="2" dxf="1">
      <nc r="O359">
        <f>G359-I359-K359</f>
      </nc>
      <ndxf>
        <font>
          <b/>
          <sz val="12"/>
          <name val="Times New Roman"/>
          <scheme val="none"/>
        </font>
      </ndxf>
    </rcc>
    <rcc rId="0" sId="2" dxf="1">
      <nc r="O360">
        <f>G360-I360-K360</f>
      </nc>
      <ndxf>
        <font>
          <b/>
          <sz val="12"/>
          <name val="Times New Roman"/>
          <scheme val="none"/>
        </font>
      </ndxf>
    </rcc>
    <rcc rId="0" sId="2" dxf="1">
      <nc r="O361">
        <f>G361-I361-K361</f>
      </nc>
      <ndxf>
        <font>
          <b/>
          <sz val="12"/>
          <name val="Times New Roman"/>
          <scheme val="none"/>
        </font>
      </ndxf>
    </rcc>
    <rcc rId="0" sId="2" dxf="1">
      <nc r="O362">
        <f>G362-I362-K362</f>
      </nc>
      <ndxf>
        <font>
          <b/>
          <sz val="12"/>
          <name val="Times New Roman"/>
          <scheme val="none"/>
        </font>
      </ndxf>
    </rcc>
    <rcc rId="0" sId="2" dxf="1">
      <nc r="O363">
        <f>G363-I363-K363</f>
      </nc>
      <ndxf>
        <font>
          <b/>
          <sz val="12"/>
          <name val="Times New Roman"/>
          <scheme val="none"/>
        </font>
      </ndxf>
    </rcc>
    <rcc rId="0" sId="2" dxf="1">
      <nc r="O364">
        <f>G364-I364-K364</f>
      </nc>
      <ndxf>
        <font>
          <b/>
          <sz val="12"/>
          <name val="Times New Roman"/>
          <scheme val="none"/>
        </font>
      </ndxf>
    </rcc>
    <rcc rId="0" sId="2" dxf="1">
      <nc r="O365">
        <f>G365-I365-K365</f>
      </nc>
      <ndxf>
        <font>
          <b/>
          <sz val="12"/>
          <name val="Times New Roman"/>
          <scheme val="none"/>
        </font>
      </ndxf>
    </rcc>
    <rcc rId="0" sId="2" dxf="1">
      <nc r="O366">
        <f>G366-I366-K366</f>
      </nc>
      <ndxf>
        <font>
          <b/>
          <sz val="12"/>
          <name val="Times New Roman"/>
          <scheme val="none"/>
        </font>
      </ndxf>
    </rcc>
    <rcc rId="0" sId="2" dxf="1">
      <nc r="O367">
        <f>G367-I367-K367</f>
      </nc>
      <ndxf>
        <font>
          <b/>
          <sz val="12"/>
          <name val="Times New Roman"/>
          <scheme val="none"/>
        </font>
      </ndxf>
    </rcc>
    <rcc rId="0" sId="2" dxf="1">
      <nc r="O368">
        <f>G368-I368-K368</f>
      </nc>
      <ndxf>
        <font>
          <b/>
          <sz val="12"/>
          <name val="Times New Roman"/>
          <scheme val="none"/>
        </font>
      </ndxf>
    </rcc>
    <rcc rId="0" sId="2" dxf="1">
      <nc r="O369">
        <f>G369-I369-K369</f>
      </nc>
      <ndxf>
        <font>
          <b/>
          <sz val="12"/>
          <name val="Times New Roman"/>
          <scheme val="none"/>
        </font>
      </ndxf>
    </rcc>
    <rcc rId="0" sId="2" dxf="1">
      <nc r="O370">
        <f>G370-I370-K370</f>
      </nc>
      <ndxf>
        <font>
          <b/>
          <sz val="12"/>
          <name val="Times New Roman"/>
          <scheme val="none"/>
        </font>
      </ndxf>
    </rcc>
    <rcc rId="0" sId="2" dxf="1">
      <nc r="O371">
        <f>G371-I371-K371</f>
      </nc>
      <ndxf>
        <font>
          <b/>
          <sz val="12"/>
          <name val="Times New Roman"/>
          <scheme val="none"/>
        </font>
      </ndxf>
    </rcc>
    <rcc rId="0" sId="2" dxf="1">
      <nc r="O372">
        <f>G372-I372-K372</f>
      </nc>
      <ndxf>
        <font>
          <b/>
          <sz val="12"/>
          <name val="Times New Roman"/>
          <scheme val="none"/>
        </font>
      </ndxf>
    </rcc>
    <rcc rId="0" sId="2" dxf="1">
      <nc r="O373">
        <f>G373-I373-K373</f>
      </nc>
      <ndxf>
        <font>
          <b/>
          <sz val="12"/>
          <name val="Times New Roman"/>
          <scheme val="none"/>
        </font>
      </ndxf>
    </rcc>
    <rcc rId="0" sId="2" dxf="1">
      <nc r="O374">
        <f>G374-I374-K374</f>
      </nc>
      <ndxf>
        <font>
          <b/>
          <sz val="12"/>
          <name val="Times New Roman"/>
          <scheme val="none"/>
        </font>
      </ndxf>
    </rcc>
    <rcc rId="0" sId="2" dxf="1">
      <nc r="O375">
        <f>G375-I375-K375</f>
      </nc>
      <ndxf>
        <font>
          <b/>
          <sz val="12"/>
          <name val="Times New Roman"/>
          <scheme val="none"/>
        </font>
      </ndxf>
    </rcc>
    <rcc rId="0" sId="2" dxf="1">
      <nc r="O376">
        <f>G376-I376-K376</f>
      </nc>
      <ndxf>
        <font>
          <b/>
          <sz val="12"/>
          <name val="Times New Roman"/>
          <scheme val="none"/>
        </font>
      </ndxf>
    </rcc>
    <rcc rId="0" sId="2" dxf="1">
      <nc r="O377">
        <f>G377-I377-K377</f>
      </nc>
      <ndxf>
        <font>
          <b/>
          <sz val="12"/>
          <name val="Times New Roman"/>
          <scheme val="none"/>
        </font>
      </ndxf>
    </rcc>
    <rcc rId="0" sId="2" dxf="1">
      <nc r="O378">
        <f>G378-I378-K378</f>
      </nc>
      <ndxf>
        <font>
          <b/>
          <sz val="12"/>
          <name val="Times New Roman"/>
          <scheme val="none"/>
        </font>
      </ndxf>
    </rcc>
    <rcc rId="0" sId="2" dxf="1">
      <nc r="O379">
        <f>G379-I379-K379</f>
      </nc>
      <ndxf>
        <font>
          <b/>
          <sz val="12"/>
          <name val="Times New Roman"/>
          <scheme val="none"/>
        </font>
      </ndxf>
    </rcc>
    <rcc rId="0" sId="2" dxf="1">
      <nc r="O380">
        <f>G380-I380-K380</f>
      </nc>
      <ndxf>
        <font>
          <b/>
          <sz val="12"/>
          <name val="Times New Roman"/>
          <scheme val="none"/>
        </font>
      </ndxf>
    </rcc>
    <rcc rId="0" sId="2" dxf="1">
      <nc r="O381">
        <f>G381-I381-K381</f>
      </nc>
      <ndxf>
        <font>
          <b/>
          <sz val="12"/>
          <name val="Times New Roman"/>
          <scheme val="none"/>
        </font>
      </ndxf>
    </rcc>
    <rcc rId="0" sId="2" dxf="1">
      <nc r="O382">
        <f>G382-I382-K382</f>
      </nc>
      <ndxf>
        <font>
          <b/>
          <sz val="12"/>
          <name val="Times New Roman"/>
          <scheme val="none"/>
        </font>
      </ndxf>
    </rcc>
    <rcc rId="0" sId="2" dxf="1">
      <nc r="O383">
        <f>G383-I383-K383</f>
      </nc>
      <ndxf>
        <font>
          <b/>
          <sz val="12"/>
          <name val="Times New Roman"/>
          <scheme val="none"/>
        </font>
      </ndxf>
    </rcc>
    <rcc rId="0" sId="2" dxf="1">
      <nc r="O384">
        <f>G384-I384-K384</f>
      </nc>
      <ndxf>
        <font>
          <b/>
          <sz val="12"/>
          <name val="Times New Roman"/>
          <scheme val="none"/>
        </font>
      </ndxf>
    </rcc>
    <rcc rId="0" sId="2" dxf="1">
      <nc r="O385">
        <f>G385-I385-K385</f>
      </nc>
      <ndxf>
        <font>
          <b/>
          <sz val="12"/>
          <name val="Times New Roman"/>
          <scheme val="none"/>
        </font>
      </ndxf>
    </rcc>
    <rcc rId="0" sId="2" dxf="1">
      <nc r="O386">
        <f>G386-I386-K386</f>
      </nc>
      <ndxf>
        <font>
          <b/>
          <sz val="12"/>
          <name val="Times New Roman"/>
          <scheme val="none"/>
        </font>
      </ndxf>
    </rcc>
    <rcc rId="0" sId="2" dxf="1">
      <nc r="O387">
        <f>G387-I387-K387</f>
      </nc>
      <ndxf>
        <font>
          <b/>
          <sz val="12"/>
          <name val="Times New Roman"/>
          <scheme val="none"/>
        </font>
      </ndxf>
    </rcc>
    <rcc rId="0" sId="2" dxf="1">
      <nc r="O388">
        <f>G388-I388-K388</f>
      </nc>
      <ndxf>
        <font>
          <b/>
          <sz val="12"/>
          <name val="Times New Roman"/>
          <scheme val="none"/>
        </font>
      </ndxf>
    </rcc>
    <rcc rId="0" sId="2" dxf="1">
      <nc r="O389">
        <f>G389-I389-K389</f>
      </nc>
      <ndxf>
        <font>
          <b/>
          <sz val="12"/>
          <name val="Times New Roman"/>
          <scheme val="none"/>
        </font>
      </ndxf>
    </rcc>
    <rcc rId="0" sId="2" dxf="1">
      <nc r="O390">
        <f>G390-I390-K390</f>
      </nc>
      <ndxf>
        <font>
          <b/>
          <sz val="12"/>
          <name val="Times New Roman"/>
          <scheme val="none"/>
        </font>
      </ndxf>
    </rcc>
    <rcc rId="0" sId="2" dxf="1">
      <nc r="O391">
        <f>G391-I391-K391</f>
      </nc>
      <ndxf>
        <font>
          <b/>
          <sz val="12"/>
          <name val="Times New Roman"/>
          <scheme val="none"/>
        </font>
      </ndxf>
    </rcc>
    <rcc rId="0" sId="2" dxf="1">
      <nc r="O392">
        <f>G392-I392-K392</f>
      </nc>
      <ndxf>
        <font>
          <b/>
          <sz val="12"/>
          <name val="Times New Roman"/>
          <scheme val="none"/>
        </font>
      </ndxf>
    </rcc>
    <rcc rId="0" sId="2" dxf="1">
      <nc r="O393">
        <f>G393-I393-K393</f>
      </nc>
      <ndxf>
        <font>
          <b/>
          <sz val="12"/>
          <name val="Times New Roman"/>
          <scheme val="none"/>
        </font>
      </ndxf>
    </rcc>
    <rcc rId="0" sId="2" dxf="1">
      <nc r="O394">
        <f>G394-I394-K394</f>
      </nc>
      <ndxf>
        <font>
          <b/>
          <sz val="12"/>
          <name val="Times New Roman"/>
          <scheme val="none"/>
        </font>
      </ndxf>
    </rcc>
    <rcc rId="0" sId="2" dxf="1">
      <nc r="O395">
        <f>G395-I395-K395</f>
      </nc>
      <ndxf>
        <font>
          <b/>
          <sz val="12"/>
          <name val="Times New Roman"/>
          <scheme val="none"/>
        </font>
      </ndxf>
    </rcc>
    <rcc rId="0" sId="2" dxf="1">
      <nc r="O396">
        <f>G396-I396-K396</f>
      </nc>
      <ndxf>
        <font>
          <b/>
          <sz val="12"/>
          <name val="Times New Roman"/>
          <scheme val="none"/>
        </font>
      </ndxf>
    </rcc>
    <rcc rId="0" sId="2" dxf="1">
      <nc r="O397">
        <f>G397-I397-K397</f>
      </nc>
      <ndxf>
        <font>
          <b/>
          <sz val="12"/>
          <name val="Times New Roman"/>
          <scheme val="none"/>
        </font>
      </ndxf>
    </rcc>
    <rcc rId="0" sId="2" dxf="1">
      <nc r="O398">
        <f>G398-I398-K398</f>
      </nc>
      <ndxf>
        <font>
          <b/>
          <sz val="12"/>
          <name val="Times New Roman"/>
          <scheme val="none"/>
        </font>
      </ndxf>
    </rcc>
    <rcc rId="0" sId="2" dxf="1">
      <nc r="O399">
        <f>G399-I399-K399</f>
      </nc>
      <ndxf>
        <font>
          <b/>
          <sz val="12"/>
          <name val="Times New Roman"/>
          <scheme val="none"/>
        </font>
      </ndxf>
    </rcc>
    <rcc rId="0" sId="2" dxf="1">
      <nc r="O400">
        <f>G400-I400-K400</f>
      </nc>
      <ndxf>
        <font>
          <b/>
          <sz val="12"/>
          <name val="Times New Roman"/>
          <scheme val="none"/>
        </font>
      </ndxf>
    </rcc>
    <rcc rId="0" sId="2" dxf="1">
      <nc r="O401">
        <f>G401-I401-K401</f>
      </nc>
      <ndxf>
        <font>
          <b/>
          <sz val="12"/>
          <name val="Times New Roman"/>
          <scheme val="none"/>
        </font>
      </ndxf>
    </rcc>
    <rcc rId="0" sId="2" dxf="1">
      <nc r="O402">
        <f>G402-I402-K402</f>
      </nc>
      <ndxf>
        <font>
          <b/>
          <sz val="12"/>
          <name val="Times New Roman"/>
          <scheme val="none"/>
        </font>
      </ndxf>
    </rcc>
    <rcc rId="0" sId="2" dxf="1">
      <nc r="O403">
        <f>G403-I403-K403</f>
      </nc>
      <ndxf>
        <font>
          <b/>
          <sz val="12"/>
          <name val="Times New Roman"/>
          <scheme val="none"/>
        </font>
      </ndxf>
    </rcc>
    <rcc rId="0" sId="2" dxf="1">
      <nc r="O404">
        <f>G404-I404-K404</f>
      </nc>
      <ndxf>
        <font>
          <b/>
          <sz val="12"/>
          <name val="Times New Roman"/>
          <scheme val="none"/>
        </font>
      </ndxf>
    </rcc>
    <rcc rId="0" sId="2" dxf="1">
      <nc r="O405">
        <f>G405-I405-K405</f>
      </nc>
      <ndxf>
        <font>
          <b/>
          <sz val="12"/>
          <name val="Times New Roman"/>
          <scheme val="none"/>
        </font>
      </ndxf>
    </rcc>
    <rcc rId="0" sId="2" dxf="1">
      <nc r="O406">
        <f>G406-I406-K406</f>
      </nc>
      <ndxf>
        <font>
          <b/>
          <sz val="12"/>
          <name val="Times New Roman"/>
          <scheme val="none"/>
        </font>
      </ndxf>
    </rcc>
    <rcc rId="0" sId="2" dxf="1">
      <nc r="O407">
        <f>G407-I407-K407</f>
      </nc>
      <ndxf>
        <font>
          <b/>
          <sz val="12"/>
          <name val="Times New Roman"/>
          <scheme val="none"/>
        </font>
      </ndxf>
    </rcc>
    <rcc rId="0" sId="2" dxf="1">
      <nc r="O408">
        <f>G408-I408-K408</f>
      </nc>
      <ndxf>
        <font>
          <b/>
          <sz val="12"/>
          <name val="Times New Roman"/>
          <scheme val="none"/>
        </font>
      </ndxf>
    </rcc>
    <rcc rId="0" sId="2" dxf="1">
      <nc r="O409">
        <f>G409-I409-K409</f>
      </nc>
      <ndxf>
        <font>
          <b/>
          <sz val="12"/>
          <name val="Times New Roman"/>
          <scheme val="none"/>
        </font>
      </ndxf>
    </rcc>
    <rcc rId="0" sId="2" dxf="1">
      <nc r="O410">
        <f>G410-I410-K410</f>
      </nc>
      <ndxf>
        <font>
          <b/>
          <sz val="12"/>
          <name val="Times New Roman"/>
          <scheme val="none"/>
        </font>
      </ndxf>
    </rcc>
    <rcc rId="0" sId="2" dxf="1">
      <nc r="O411">
        <f>G411-I411-K411</f>
      </nc>
      <ndxf>
        <font>
          <b/>
          <sz val="12"/>
          <name val="Times New Roman"/>
          <scheme val="none"/>
        </font>
      </ndxf>
    </rcc>
    <rcc rId="0" sId="2" dxf="1">
      <nc r="O412">
        <f>G412-I412-K412</f>
      </nc>
      <ndxf>
        <font>
          <b/>
          <sz val="12"/>
          <name val="Times New Roman"/>
          <scheme val="none"/>
        </font>
      </ndxf>
    </rcc>
    <rcc rId="0" sId="2" dxf="1">
      <nc r="O413">
        <f>G413-I413-K413</f>
      </nc>
      <ndxf>
        <font>
          <b/>
          <sz val="12"/>
          <name val="Times New Roman"/>
          <scheme val="none"/>
        </font>
      </ndxf>
    </rcc>
    <rcc rId="0" sId="2" dxf="1">
      <nc r="O414">
        <f>G414-I414-K414</f>
      </nc>
      <ndxf>
        <font>
          <b/>
          <sz val="12"/>
          <name val="Times New Roman"/>
          <scheme val="none"/>
        </font>
      </ndxf>
    </rcc>
    <rcc rId="0" sId="2" dxf="1">
      <nc r="O415">
        <f>G415-I415-K415</f>
      </nc>
      <ndxf>
        <font>
          <b/>
          <sz val="12"/>
          <name val="Times New Roman"/>
          <scheme val="none"/>
        </font>
      </ndxf>
    </rcc>
    <rcc rId="0" sId="2" dxf="1">
      <nc r="O416">
        <f>G416-I416-K416</f>
      </nc>
      <ndxf>
        <font>
          <b/>
          <sz val="12"/>
          <name val="Times New Roman"/>
          <scheme val="none"/>
        </font>
      </ndxf>
    </rcc>
    <rcc rId="0" sId="2" dxf="1">
      <nc r="O417">
        <f>G417-I417-K417</f>
      </nc>
      <ndxf>
        <font>
          <b/>
          <sz val="12"/>
          <name val="Times New Roman"/>
          <scheme val="none"/>
        </font>
      </ndxf>
    </rcc>
    <rcc rId="0" sId="2" dxf="1">
      <nc r="O418">
        <f>G418-I418-K418</f>
      </nc>
      <ndxf>
        <font>
          <b/>
          <sz val="12"/>
          <name val="Times New Roman"/>
          <scheme val="none"/>
        </font>
      </ndxf>
    </rcc>
    <rcc rId="0" sId="2" dxf="1">
      <nc r="O419">
        <f>G419-I419-K419</f>
      </nc>
      <ndxf>
        <font>
          <b/>
          <sz val="12"/>
          <name val="Times New Roman"/>
          <scheme val="none"/>
        </font>
      </ndxf>
    </rcc>
    <rcc rId="0" sId="2" dxf="1">
      <nc r="O420">
        <f>G420-I420-K420</f>
      </nc>
      <ndxf>
        <font>
          <b/>
          <sz val="12"/>
          <name val="Times New Roman"/>
          <scheme val="none"/>
        </font>
      </ndxf>
    </rcc>
    <rcc rId="0" sId="2" dxf="1">
      <nc r="O421">
        <f>G421-I421-K421</f>
      </nc>
      <ndxf>
        <font>
          <b/>
          <sz val="12"/>
          <name val="Times New Roman"/>
          <scheme val="none"/>
        </font>
      </ndxf>
    </rcc>
    <rcc rId="0" sId="2" dxf="1">
      <nc r="O422">
        <f>G422-I422-K422</f>
      </nc>
      <ndxf>
        <font>
          <b/>
          <sz val="12"/>
          <name val="Times New Roman"/>
          <scheme val="none"/>
        </font>
      </ndxf>
    </rcc>
    <rcc rId="0" sId="2" dxf="1">
      <nc r="O423">
        <f>G423-I423-K423</f>
      </nc>
      <ndxf>
        <font>
          <b/>
          <sz val="12"/>
          <name val="Times New Roman"/>
          <scheme val="none"/>
        </font>
      </ndxf>
    </rcc>
    <rcc rId="0" sId="2" dxf="1">
      <nc r="O424">
        <f>G424-I424-K424</f>
      </nc>
      <ndxf>
        <font>
          <b/>
          <sz val="12"/>
          <name val="Times New Roman"/>
          <scheme val="none"/>
        </font>
      </ndxf>
    </rcc>
    <rcc rId="0" sId="2" dxf="1">
      <nc r="O425">
        <f>G425-I425-K425</f>
      </nc>
      <ndxf>
        <font>
          <b/>
          <sz val="12"/>
          <name val="Times New Roman"/>
          <scheme val="none"/>
        </font>
      </ndxf>
    </rcc>
    <rcc rId="0" sId="2" dxf="1">
      <nc r="O426">
        <f>G426-I426-K426</f>
      </nc>
      <ndxf>
        <font>
          <b/>
          <sz val="12"/>
          <name val="Times New Roman"/>
          <scheme val="none"/>
        </font>
      </ndxf>
    </rcc>
    <rcc rId="0" sId="2" dxf="1">
      <nc r="O427">
        <f>G427-I427-K427</f>
      </nc>
      <ndxf>
        <font>
          <b/>
          <sz val="12"/>
          <name val="Times New Roman"/>
          <scheme val="none"/>
        </font>
      </ndxf>
    </rcc>
    <rcc rId="0" sId="2" dxf="1">
      <nc r="O428">
        <f>G428-I428-K428</f>
      </nc>
      <ndxf>
        <font>
          <b/>
          <sz val="12"/>
          <name val="Times New Roman"/>
          <scheme val="none"/>
        </font>
      </ndxf>
    </rcc>
    <rcc rId="0" sId="2" dxf="1">
      <nc r="O429">
        <f>G429-I429-K429</f>
      </nc>
      <ndxf>
        <font>
          <b/>
          <sz val="12"/>
          <name val="Times New Roman"/>
          <scheme val="none"/>
        </font>
      </ndxf>
    </rcc>
    <rcc rId="0" sId="2" dxf="1">
      <nc r="O430">
        <f>G430-I430-K430</f>
      </nc>
      <ndxf>
        <font>
          <b/>
          <sz val="12"/>
          <name val="Times New Roman"/>
          <scheme val="none"/>
        </font>
      </ndxf>
    </rcc>
    <rcc rId="0" sId="2" dxf="1">
      <nc r="O431">
        <f>G431-I431-K431</f>
      </nc>
      <ndxf>
        <font>
          <b/>
          <sz val="12"/>
          <name val="Times New Roman"/>
          <scheme val="none"/>
        </font>
      </ndxf>
    </rcc>
    <rcc rId="0" sId="2" dxf="1">
      <nc r="O432">
        <f>G432-I432-K432</f>
      </nc>
      <ndxf>
        <font>
          <b/>
          <sz val="12"/>
          <name val="Times New Roman"/>
          <scheme val="none"/>
        </font>
      </ndxf>
    </rcc>
    <rcc rId="0" sId="2" dxf="1">
      <nc r="O433">
        <f>G433-I433-K433</f>
      </nc>
      <ndxf>
        <font>
          <b/>
          <sz val="12"/>
          <name val="Times New Roman"/>
          <scheme val="none"/>
        </font>
      </ndxf>
    </rcc>
    <rcc rId="0" sId="2" dxf="1">
      <nc r="O434">
        <f>G434-I434-K434</f>
      </nc>
      <ndxf>
        <font>
          <b/>
          <sz val="12"/>
          <name val="Times New Roman"/>
          <scheme val="none"/>
        </font>
      </ndxf>
    </rcc>
    <rcc rId="0" sId="2" dxf="1">
      <nc r="O435">
        <f>G435-I435-K435</f>
      </nc>
      <ndxf>
        <font>
          <b/>
          <sz val="12"/>
          <name val="Times New Roman"/>
          <scheme val="none"/>
        </font>
      </ndxf>
    </rcc>
    <rcc rId="0" sId="2" dxf="1">
      <nc r="O436">
        <f>G436-I436-K436</f>
      </nc>
      <ndxf>
        <font>
          <b/>
          <sz val="12"/>
          <name val="Times New Roman"/>
          <scheme val="none"/>
        </font>
      </ndxf>
    </rcc>
    <rcc rId="0" sId="2" dxf="1">
      <nc r="O437">
        <f>G437-I437-K437</f>
      </nc>
      <ndxf>
        <font>
          <b/>
          <sz val="12"/>
          <name val="Times New Roman"/>
          <scheme val="none"/>
        </font>
      </ndxf>
    </rcc>
    <rcc rId="0" sId="2" dxf="1">
      <nc r="O438">
        <f>G438-I438-K438</f>
      </nc>
      <ndxf>
        <font>
          <b/>
          <sz val="12"/>
          <name val="Times New Roman"/>
          <scheme val="none"/>
        </font>
      </ndxf>
    </rcc>
    <rcc rId="0" sId="2" dxf="1">
      <nc r="O439">
        <f>G439-I439-K439</f>
      </nc>
      <ndxf>
        <font>
          <b/>
          <sz val="12"/>
          <name val="Times New Roman"/>
          <scheme val="none"/>
        </font>
      </ndxf>
    </rcc>
    <rcc rId="0" sId="2" dxf="1">
      <nc r="O440">
        <f>G440-I440-K440</f>
      </nc>
      <ndxf>
        <font>
          <b/>
          <sz val="12"/>
          <name val="Times New Roman"/>
          <scheme val="none"/>
        </font>
      </ndxf>
    </rcc>
    <rcc rId="0" sId="2" dxf="1">
      <nc r="O441">
        <f>G441-I441-K441</f>
      </nc>
      <ndxf>
        <font>
          <b/>
          <sz val="12"/>
          <name val="Times New Roman"/>
          <scheme val="none"/>
        </font>
      </ndxf>
    </rcc>
    <rcc rId="0" sId="2" dxf="1">
      <nc r="O442">
        <f>G442-I442-K442</f>
      </nc>
      <ndxf>
        <font>
          <b/>
          <sz val="12"/>
          <name val="Times New Roman"/>
          <scheme val="none"/>
        </font>
      </ndxf>
    </rcc>
    <rcc rId="0" sId="2" dxf="1">
      <nc r="O443">
        <f>G443-I443-K443</f>
      </nc>
      <ndxf>
        <font>
          <b/>
          <sz val="12"/>
          <name val="Times New Roman"/>
          <scheme val="none"/>
        </font>
      </ndxf>
    </rcc>
    <rcc rId="0" sId="2" dxf="1">
      <nc r="O444">
        <f>G444-I444-K444</f>
      </nc>
      <ndxf>
        <font>
          <b/>
          <sz val="12"/>
          <name val="Times New Roman"/>
          <scheme val="none"/>
        </font>
      </ndxf>
    </rcc>
    <rcc rId="0" sId="2" dxf="1">
      <nc r="O445">
        <f>G445-I445-K445</f>
      </nc>
      <ndxf>
        <font>
          <b/>
          <sz val="12"/>
          <name val="Times New Roman"/>
          <scheme val="none"/>
        </font>
      </ndxf>
    </rcc>
    <rcc rId="0" sId="2" dxf="1">
      <nc r="O446">
        <f>G446-I446-K446</f>
      </nc>
      <ndxf>
        <font>
          <b/>
          <sz val="12"/>
          <name val="Times New Roman"/>
          <scheme val="none"/>
        </font>
      </ndxf>
    </rcc>
    <rcc rId="0" sId="2" dxf="1">
      <nc r="O447">
        <f>G447-I447-K447</f>
      </nc>
      <ndxf>
        <font>
          <b/>
          <sz val="12"/>
          <name val="Times New Roman"/>
          <scheme val="none"/>
        </font>
      </ndxf>
    </rcc>
    <rcc rId="0" sId="2" dxf="1">
      <nc r="O448">
        <f>G448-I448-K448</f>
      </nc>
      <ndxf>
        <font>
          <b/>
          <sz val="12"/>
          <name val="Times New Roman"/>
          <scheme val="none"/>
        </font>
      </ndxf>
    </rcc>
    <rcc rId="0" sId="2" dxf="1">
      <nc r="O449">
        <f>G449-I449-K449</f>
      </nc>
      <ndxf>
        <font>
          <b/>
          <sz val="12"/>
          <name val="Times New Roman"/>
          <scheme val="none"/>
        </font>
      </ndxf>
    </rcc>
    <rcc rId="0" sId="2" dxf="1">
      <nc r="O450">
        <f>G450-I450-K450</f>
      </nc>
      <ndxf>
        <font>
          <b/>
          <sz val="12"/>
          <name val="Times New Roman"/>
          <scheme val="none"/>
        </font>
      </ndxf>
    </rcc>
    <rcc rId="0" sId="2" dxf="1">
      <nc r="O451">
        <f>G451-I451-K451</f>
      </nc>
      <ndxf>
        <font>
          <b/>
          <sz val="12"/>
          <name val="Times New Roman"/>
          <scheme val="none"/>
        </font>
      </ndxf>
    </rcc>
    <rcc rId="0" sId="2" dxf="1">
      <nc r="O452">
        <f>G452-I452-K452</f>
      </nc>
      <ndxf>
        <font>
          <b/>
          <sz val="12"/>
          <name val="Times New Roman"/>
          <scheme val="none"/>
        </font>
      </ndxf>
    </rcc>
    <rcc rId="0" sId="2" dxf="1">
      <nc r="O453">
        <f>G453-I453-K453</f>
      </nc>
      <ndxf>
        <font>
          <b/>
          <sz val="12"/>
          <name val="Times New Roman"/>
          <scheme val="none"/>
        </font>
      </ndxf>
    </rcc>
    <rcc rId="0" sId="2" dxf="1">
      <nc r="O454">
        <f>G454-I454-K454</f>
      </nc>
      <ndxf>
        <font>
          <b/>
          <sz val="12"/>
          <name val="Times New Roman"/>
          <scheme val="none"/>
        </font>
      </ndxf>
    </rcc>
    <rcc rId="0" sId="2" dxf="1">
      <nc r="O455">
        <f>G455-I455-K455</f>
      </nc>
      <ndxf>
        <font>
          <b/>
          <sz val="12"/>
          <name val="Times New Roman"/>
          <scheme val="none"/>
        </font>
      </ndxf>
    </rcc>
    <rcc rId="0" sId="2" dxf="1">
      <nc r="O456">
        <f>G456-I456-K456</f>
      </nc>
      <ndxf>
        <font>
          <b/>
          <sz val="12"/>
          <name val="Times New Roman"/>
          <scheme val="none"/>
        </font>
      </ndxf>
    </rcc>
    <rcc rId="0" sId="2" dxf="1">
      <nc r="O457">
        <f>G457-I457-K457</f>
      </nc>
      <ndxf>
        <font>
          <b/>
          <sz val="12"/>
          <name val="Times New Roman"/>
          <scheme val="none"/>
        </font>
      </ndxf>
    </rcc>
    <rcc rId="0" sId="2" dxf="1">
      <nc r="O458">
        <f>G458-I458-K458</f>
      </nc>
      <ndxf>
        <font>
          <b/>
          <sz val="12"/>
          <name val="Times New Roman"/>
          <scheme val="none"/>
        </font>
      </ndxf>
    </rcc>
    <rcc rId="0" sId="2" dxf="1">
      <nc r="O459">
        <f>G459-I459-K459</f>
      </nc>
      <ndxf>
        <font>
          <b/>
          <sz val="12"/>
          <name val="Times New Roman"/>
          <scheme val="none"/>
        </font>
      </ndxf>
    </rcc>
    <rcc rId="0" sId="2" dxf="1">
      <nc r="O460">
        <f>G460-I460-K460</f>
      </nc>
      <ndxf>
        <font>
          <b/>
          <sz val="12"/>
          <name val="Times New Roman"/>
          <scheme val="none"/>
        </font>
      </ndxf>
    </rcc>
    <rcc rId="0" sId="2" dxf="1">
      <nc r="O461">
        <f>G461-I461-K461</f>
      </nc>
      <ndxf>
        <font>
          <b/>
          <sz val="12"/>
          <name val="Times New Roman"/>
          <scheme val="none"/>
        </font>
      </ndxf>
    </rcc>
    <rcc rId="0" sId="2" dxf="1">
      <nc r="O462">
        <f>G462-I462-K462</f>
      </nc>
      <ndxf>
        <font>
          <b/>
          <sz val="12"/>
          <name val="Times New Roman"/>
          <scheme val="none"/>
        </font>
      </ndxf>
    </rcc>
    <rcc rId="0" sId="2" dxf="1">
      <nc r="O463">
        <f>G463-I463-K463</f>
      </nc>
      <ndxf>
        <font>
          <b/>
          <sz val="12"/>
          <name val="Times New Roman"/>
          <scheme val="none"/>
        </font>
      </ndxf>
    </rcc>
    <rcc rId="0" sId="2" dxf="1">
      <nc r="O464">
        <f>G464-I464-K464</f>
      </nc>
      <ndxf>
        <font>
          <b/>
          <sz val="12"/>
          <name val="Times New Roman"/>
          <scheme val="none"/>
        </font>
      </ndxf>
    </rcc>
    <rcc rId="0" sId="2" dxf="1">
      <nc r="O465">
        <f>G465-I465-K465</f>
      </nc>
      <ndxf>
        <font>
          <b/>
          <sz val="12"/>
          <name val="Times New Roman"/>
          <scheme val="none"/>
        </font>
      </ndxf>
    </rcc>
    <rcc rId="0" sId="2" dxf="1">
      <nc r="O466">
        <f>G466-I466-K466</f>
      </nc>
      <ndxf>
        <font>
          <b/>
          <sz val="12"/>
          <name val="Times New Roman"/>
          <scheme val="none"/>
        </font>
      </ndxf>
    </rcc>
    <rcc rId="0" sId="2" dxf="1">
      <nc r="O467">
        <f>G467-I467-K467</f>
      </nc>
      <ndxf>
        <font>
          <b/>
          <sz val="12"/>
          <name val="Times New Roman"/>
          <scheme val="none"/>
        </font>
      </ndxf>
    </rcc>
    <rcc rId="0" sId="2" dxf="1">
      <nc r="O468">
        <f>G468-I468-K468</f>
      </nc>
      <ndxf>
        <font>
          <b/>
          <sz val="12"/>
          <name val="Times New Roman"/>
          <scheme val="none"/>
        </font>
      </ndxf>
    </rcc>
    <rcc rId="0" sId="2" dxf="1">
      <nc r="O469">
        <f>G469-I469-K469</f>
      </nc>
      <ndxf>
        <font>
          <b/>
          <sz val="12"/>
          <name val="Times New Roman"/>
          <scheme val="none"/>
        </font>
      </ndxf>
    </rcc>
    <rcc rId="0" sId="2" dxf="1">
      <nc r="O470">
        <f>G470-I470-K470</f>
      </nc>
      <ndxf>
        <font>
          <b/>
          <sz val="12"/>
          <name val="Times New Roman"/>
          <scheme val="none"/>
        </font>
      </ndxf>
    </rcc>
    <rcc rId="0" sId="2" dxf="1">
      <nc r="O471">
        <f>G471-I471-K471</f>
      </nc>
      <ndxf>
        <font>
          <b/>
          <sz val="12"/>
          <name val="Times New Roman"/>
          <scheme val="none"/>
        </font>
      </ndxf>
    </rcc>
    <rcc rId="0" sId="2" dxf="1">
      <nc r="O472">
        <f>G472-I472-K472</f>
      </nc>
      <ndxf>
        <font>
          <b/>
          <sz val="12"/>
          <name val="Times New Roman"/>
          <scheme val="none"/>
        </font>
      </ndxf>
    </rcc>
    <rcc rId="0" sId="2" dxf="1">
      <nc r="O473">
        <f>G473-I473-K473</f>
      </nc>
      <ndxf>
        <font>
          <b/>
          <sz val="12"/>
          <name val="Times New Roman"/>
          <scheme val="none"/>
        </font>
      </ndxf>
    </rcc>
    <rcc rId="0" sId="2" dxf="1">
      <nc r="O474">
        <f>G474-I474-K474</f>
      </nc>
      <ndxf>
        <font>
          <b/>
          <sz val="12"/>
          <name val="Times New Roman"/>
          <scheme val="none"/>
        </font>
      </ndxf>
    </rcc>
    <rcc rId="0" sId="2" dxf="1">
      <nc r="O475">
        <f>G475-I475-K475</f>
      </nc>
      <ndxf>
        <font>
          <b/>
          <sz val="12"/>
          <name val="Times New Roman"/>
          <scheme val="none"/>
        </font>
      </ndxf>
    </rcc>
    <rcc rId="0" sId="2" dxf="1">
      <nc r="O476">
        <f>G476-I476-K476</f>
      </nc>
      <ndxf>
        <font>
          <b/>
          <sz val="12"/>
          <name val="Times New Roman"/>
          <scheme val="none"/>
        </font>
      </ndxf>
    </rcc>
    <rcc rId="0" sId="2" dxf="1">
      <nc r="O477">
        <f>G477-I477-K477</f>
      </nc>
      <ndxf>
        <font>
          <b/>
          <sz val="12"/>
          <name val="Times New Roman"/>
          <scheme val="none"/>
        </font>
      </ndxf>
    </rcc>
    <rcc rId="0" sId="2" dxf="1">
      <nc r="O478">
        <f>G478-I478-K478</f>
      </nc>
      <ndxf>
        <font>
          <b/>
          <sz val="12"/>
          <name val="Times New Roman"/>
          <scheme val="none"/>
        </font>
      </ndxf>
    </rcc>
    <rcc rId="0" sId="2" dxf="1">
      <nc r="O479">
        <f>G479-I479-K479</f>
      </nc>
      <ndxf>
        <font>
          <b/>
          <sz val="12"/>
          <name val="Times New Roman"/>
          <scheme val="none"/>
        </font>
      </ndxf>
    </rcc>
    <rcc rId="0" sId="2" dxf="1">
      <nc r="O480">
        <f>G480-I480-K480</f>
      </nc>
      <ndxf>
        <font>
          <b/>
          <sz val="12"/>
          <name val="Times New Roman"/>
          <scheme val="none"/>
        </font>
      </ndxf>
    </rcc>
    <rcc rId="0" sId="2" dxf="1">
      <nc r="O481">
        <f>G481-I481-K481</f>
      </nc>
      <ndxf>
        <font>
          <b/>
          <sz val="12"/>
          <name val="Times New Roman"/>
          <scheme val="none"/>
        </font>
      </ndxf>
    </rcc>
    <rcc rId="0" sId="2" dxf="1">
      <nc r="O482">
        <f>G482-I482-K482</f>
      </nc>
      <ndxf>
        <font>
          <b/>
          <sz val="12"/>
          <name val="Times New Roman"/>
          <scheme val="none"/>
        </font>
      </ndxf>
    </rcc>
    <rcc rId="0" sId="2" dxf="1">
      <nc r="O483">
        <f>G483-I483-K483</f>
      </nc>
      <ndxf>
        <font>
          <b/>
          <sz val="12"/>
          <name val="Times New Roman"/>
          <scheme val="none"/>
        </font>
      </ndxf>
    </rcc>
    <rcc rId="0" sId="2" dxf="1">
      <nc r="O484">
        <f>G484-I484-K484</f>
      </nc>
      <ndxf>
        <font>
          <b/>
          <sz val="12"/>
          <name val="Times New Roman"/>
          <scheme val="none"/>
        </font>
      </ndxf>
    </rcc>
    <rcc rId="0" sId="2" dxf="1">
      <nc r="O485">
        <f>G485-I485-K485</f>
      </nc>
      <ndxf>
        <font>
          <b/>
          <sz val="12"/>
          <name val="Times New Roman"/>
          <scheme val="none"/>
        </font>
      </ndxf>
    </rcc>
    <rcc rId="0" sId="2" dxf="1">
      <nc r="O486">
        <f>G486-I486-K486</f>
      </nc>
      <ndxf>
        <font>
          <b/>
          <sz val="12"/>
          <name val="Times New Roman"/>
          <scheme val="none"/>
        </font>
      </ndxf>
    </rcc>
    <rcc rId="0" sId="2" dxf="1">
      <nc r="O487">
        <f>G487-I487-K487</f>
      </nc>
      <ndxf>
        <font>
          <b/>
          <sz val="12"/>
          <name val="Times New Roman"/>
          <scheme val="none"/>
        </font>
      </ndxf>
    </rcc>
    <rcc rId="0" sId="2" dxf="1">
      <nc r="O488">
        <f>G488-I488-K488</f>
      </nc>
      <ndxf>
        <font>
          <b/>
          <sz val="12"/>
          <name val="Times New Roman"/>
          <scheme val="none"/>
        </font>
      </ndxf>
    </rcc>
    <rcc rId="0" sId="2" dxf="1">
      <nc r="O489">
        <f>G489-I489-K489</f>
      </nc>
      <ndxf>
        <font>
          <b/>
          <sz val="12"/>
          <name val="Times New Roman"/>
          <scheme val="none"/>
        </font>
      </ndxf>
    </rcc>
    <rcc rId="0" sId="2" dxf="1">
      <nc r="O490">
        <f>G490-I490-K490</f>
      </nc>
      <ndxf>
        <font>
          <b/>
          <sz val="12"/>
          <name val="Times New Roman"/>
          <scheme val="none"/>
        </font>
      </ndxf>
    </rcc>
    <rcc rId="0" sId="2" dxf="1">
      <nc r="O491">
        <f>G491-I491-K491</f>
      </nc>
      <ndxf>
        <font>
          <b/>
          <sz val="12"/>
          <name val="Times New Roman"/>
          <scheme val="none"/>
        </font>
      </ndxf>
    </rcc>
    <rcc rId="0" sId="2" dxf="1">
      <nc r="O492">
        <f>G492-I492-K492</f>
      </nc>
      <ndxf>
        <font>
          <b/>
          <sz val="12"/>
          <name val="Times New Roman"/>
          <scheme val="none"/>
        </font>
      </ndxf>
    </rcc>
    <rcc rId="0" sId="2" dxf="1">
      <nc r="O493">
        <f>G493-I493-K493</f>
      </nc>
      <ndxf>
        <font>
          <b/>
          <sz val="12"/>
          <name val="Times New Roman"/>
          <scheme val="none"/>
        </font>
      </ndxf>
    </rcc>
    <rcc rId="0" sId="2" dxf="1">
      <nc r="O494">
        <f>G494-I494-K494</f>
      </nc>
      <ndxf>
        <font>
          <b/>
          <sz val="12"/>
          <name val="Times New Roman"/>
          <scheme val="none"/>
        </font>
      </ndxf>
    </rcc>
    <rcc rId="0" sId="2" dxf="1">
      <nc r="O495">
        <f>G495-I495-K495</f>
      </nc>
      <ndxf>
        <font>
          <b/>
          <sz val="12"/>
          <name val="Times New Roman"/>
          <scheme val="none"/>
        </font>
      </ndxf>
    </rcc>
    <rcc rId="0" sId="2" dxf="1">
      <nc r="O496">
        <f>G496-I496-K496</f>
      </nc>
      <ndxf>
        <font>
          <b/>
          <sz val="12"/>
          <name val="Times New Roman"/>
          <scheme val="none"/>
        </font>
      </ndxf>
    </rcc>
    <rcc rId="0" sId="2" dxf="1">
      <nc r="O497">
        <f>G497-I497-K497</f>
      </nc>
      <ndxf>
        <font>
          <b/>
          <sz val="12"/>
          <name val="Times New Roman"/>
          <scheme val="none"/>
        </font>
      </ndxf>
    </rcc>
    <rcc rId="0" sId="2" dxf="1">
      <nc r="O498">
        <f>G498-I498-K498</f>
      </nc>
      <ndxf>
        <font>
          <b/>
          <sz val="12"/>
          <name val="Times New Roman"/>
          <scheme val="none"/>
        </font>
      </ndxf>
    </rcc>
    <rcc rId="0" sId="2" dxf="1">
      <nc r="O499">
        <f>G499-I499-K499</f>
      </nc>
      <ndxf>
        <font>
          <b/>
          <sz val="12"/>
          <name val="Times New Roman"/>
          <scheme val="none"/>
        </font>
      </ndxf>
    </rcc>
    <rcc rId="0" sId="2" dxf="1">
      <nc r="O500">
        <f>G500-I500-K500</f>
      </nc>
      <ndxf>
        <font>
          <b/>
          <sz val="12"/>
          <name val="Times New Roman"/>
          <scheme val="none"/>
        </font>
      </ndxf>
    </rcc>
    <rcc rId="0" sId="2" dxf="1">
      <nc r="O501">
        <f>G501-I501-K501</f>
      </nc>
      <ndxf>
        <font>
          <b/>
          <sz val="12"/>
          <name val="Times New Roman"/>
          <scheme val="none"/>
        </font>
      </ndxf>
    </rcc>
    <rcc rId="0" sId="2" dxf="1">
      <nc r="O502">
        <f>G502-I502-K502</f>
      </nc>
      <ndxf>
        <font>
          <b/>
          <sz val="12"/>
          <name val="Times New Roman"/>
          <scheme val="none"/>
        </font>
      </ndxf>
    </rcc>
    <rcc rId="0" sId="2" dxf="1">
      <nc r="O503">
        <f>G503-I503-K503</f>
      </nc>
      <ndxf>
        <font>
          <b/>
          <sz val="12"/>
          <name val="Times New Roman"/>
          <scheme val="none"/>
        </font>
      </ndxf>
    </rcc>
    <rcc rId="0" sId="2" dxf="1">
      <nc r="O504">
        <f>G504-I504-K504</f>
      </nc>
      <ndxf>
        <font>
          <b/>
          <sz val="12"/>
          <name val="Times New Roman"/>
          <scheme val="none"/>
        </font>
      </ndxf>
    </rcc>
    <rcc rId="0" sId="2" dxf="1">
      <nc r="O505">
        <f>G505-I505-K505</f>
      </nc>
      <ndxf>
        <font>
          <b/>
          <sz val="12"/>
          <name val="Times New Roman"/>
          <scheme val="none"/>
        </font>
      </ndxf>
    </rcc>
    <rcc rId="0" sId="2" dxf="1">
      <nc r="O506">
        <f>G506-I506-K506</f>
      </nc>
      <ndxf>
        <font>
          <b/>
          <sz val="12"/>
          <name val="Times New Roman"/>
          <scheme val="none"/>
        </font>
      </ndxf>
    </rcc>
    <rcc rId="0" sId="2" dxf="1">
      <nc r="O507">
        <f>G507-I507-K507</f>
      </nc>
      <ndxf>
        <font>
          <b/>
          <sz val="12"/>
          <name val="Times New Roman"/>
          <scheme val="none"/>
        </font>
      </ndxf>
    </rcc>
    <rcc rId="0" sId="2" dxf="1">
      <nc r="O508">
        <f>G508-I508-K508</f>
      </nc>
      <ndxf>
        <font>
          <b/>
          <sz val="12"/>
          <name val="Times New Roman"/>
          <scheme val="none"/>
        </font>
      </ndxf>
    </rcc>
    <rcc rId="0" sId="2" dxf="1">
      <nc r="O509">
        <f>G509-I509-K509</f>
      </nc>
      <ndxf>
        <font>
          <b/>
          <sz val="12"/>
          <name val="Times New Roman"/>
          <scheme val="none"/>
        </font>
      </ndxf>
    </rcc>
    <rcc rId="0" sId="2" dxf="1">
      <nc r="O510">
        <f>G510-I510-K510</f>
      </nc>
      <ndxf>
        <font>
          <b/>
          <sz val="12"/>
          <name val="Times New Roman"/>
          <scheme val="none"/>
        </font>
      </ndxf>
    </rcc>
    <rcc rId="0" sId="2" dxf="1">
      <nc r="O511">
        <f>G511-I511-K511</f>
      </nc>
      <ndxf>
        <font>
          <b/>
          <sz val="12"/>
          <name val="Times New Roman"/>
          <scheme val="none"/>
        </font>
      </ndxf>
    </rcc>
    <rcc rId="0" sId="2" dxf="1">
      <nc r="O512">
        <f>G512-I512-K512</f>
      </nc>
      <ndxf>
        <font>
          <b/>
          <sz val="12"/>
          <name val="Times New Roman"/>
          <scheme val="none"/>
        </font>
      </ndxf>
    </rcc>
    <rcc rId="0" sId="2" dxf="1">
      <nc r="O513">
        <f>G513-I513-K513</f>
      </nc>
      <ndxf>
        <font>
          <b/>
          <sz val="12"/>
          <name val="Times New Roman"/>
          <scheme val="none"/>
        </font>
      </ndxf>
    </rcc>
    <rcc rId="0" sId="2" dxf="1">
      <nc r="O514">
        <f>G514-I514-K514</f>
      </nc>
      <ndxf>
        <font>
          <b/>
          <sz val="12"/>
          <name val="Times New Roman"/>
          <scheme val="none"/>
        </font>
      </ndxf>
    </rcc>
    <rcc rId="0" sId="2" dxf="1">
      <nc r="O515">
        <f>G515-I515-K515</f>
      </nc>
      <ndxf>
        <font>
          <b/>
          <sz val="12"/>
          <name val="Times New Roman"/>
          <scheme val="none"/>
        </font>
      </ndxf>
    </rcc>
    <rcc rId="0" sId="2" dxf="1">
      <nc r="O516">
        <f>G516-I516-K516</f>
      </nc>
      <ndxf>
        <font>
          <b/>
          <sz val="12"/>
          <name val="Times New Roman"/>
          <scheme val="none"/>
        </font>
      </ndxf>
    </rcc>
    <rcc rId="0" sId="2" dxf="1">
      <nc r="O517">
        <f>G517-I517-K517</f>
      </nc>
      <ndxf>
        <font>
          <b/>
          <sz val="12"/>
          <name val="Times New Roman"/>
          <scheme val="none"/>
        </font>
      </ndxf>
    </rcc>
    <rcc rId="0" sId="2" dxf="1">
      <nc r="O518">
        <f>G518-I518-K518</f>
      </nc>
      <ndxf>
        <font>
          <b/>
          <sz val="12"/>
          <name val="Times New Roman"/>
          <scheme val="none"/>
        </font>
      </ndxf>
    </rcc>
    <rcc rId="0" sId="2" dxf="1">
      <nc r="O519">
        <f>G519-I519-K519</f>
      </nc>
      <ndxf>
        <font>
          <b/>
          <sz val="12"/>
          <name val="Times New Roman"/>
          <scheme val="none"/>
        </font>
      </ndxf>
    </rcc>
    <rcc rId="0" sId="2" dxf="1">
      <nc r="O520">
        <f>G520-I520-K520</f>
      </nc>
      <ndxf>
        <font>
          <b/>
          <sz val="12"/>
          <name val="Times New Roman"/>
          <scheme val="none"/>
        </font>
      </ndxf>
    </rcc>
    <rcc rId="0" sId="2" dxf="1">
      <nc r="O521">
        <f>G521-I521-K521</f>
      </nc>
      <ndxf>
        <font>
          <b/>
          <sz val="12"/>
          <name val="Times New Roman"/>
          <scheme val="none"/>
        </font>
      </ndxf>
    </rcc>
    <rcc rId="0" sId="2" dxf="1">
      <nc r="O522">
        <f>G522-I522-K522</f>
      </nc>
      <ndxf>
        <font>
          <b/>
          <sz val="12"/>
          <name val="Times New Roman"/>
          <scheme val="none"/>
        </font>
      </ndxf>
    </rcc>
    <rcc rId="0" sId="2" dxf="1">
      <nc r="O523">
        <f>G523-I523-K523</f>
      </nc>
      <ndxf>
        <font>
          <b/>
          <sz val="12"/>
          <name val="Times New Roman"/>
          <scheme val="none"/>
        </font>
      </ndxf>
    </rcc>
    <rcc rId="0" sId="2" dxf="1">
      <nc r="O524">
        <f>G524-I524-K524</f>
      </nc>
      <ndxf>
        <font>
          <b/>
          <sz val="12"/>
          <name val="Times New Roman"/>
          <scheme val="none"/>
        </font>
      </ndxf>
    </rcc>
    <rcc rId="0" sId="2" dxf="1">
      <nc r="O525">
        <f>G525-I525-K525</f>
      </nc>
      <ndxf>
        <font>
          <b/>
          <sz val="12"/>
          <name val="Times New Roman"/>
          <scheme val="none"/>
        </font>
      </ndxf>
    </rcc>
    <rcc rId="0" sId="2" dxf="1">
      <nc r="O526">
        <f>G526-I526-K526</f>
      </nc>
      <ndxf>
        <font>
          <b/>
          <sz val="12"/>
          <name val="Times New Roman"/>
          <scheme val="none"/>
        </font>
      </ndxf>
    </rcc>
    <rcc rId="0" sId="2" dxf="1">
      <nc r="O527">
        <f>G527-I527-K527</f>
      </nc>
      <ndxf>
        <font>
          <b/>
          <sz val="12"/>
          <name val="Times New Roman"/>
          <scheme val="none"/>
        </font>
      </ndxf>
    </rcc>
    <rfmt sheetId="2" sqref="O529" start="0" length="0">
      <dxf>
        <font>
          <sz val="12"/>
          <name val="Times New Roman"/>
          <scheme val="none"/>
        </font>
      </dxf>
    </rfmt>
    <rfmt sheetId="2" sqref="O531" start="0" length="0">
      <dxf>
        <font>
          <b/>
          <sz val="12"/>
          <name val="Times New Roman"/>
          <scheme val="none"/>
        </font>
      </dxf>
    </rfmt>
  </rrc>
  <rrc rId="5924" sId="2" ref="O1:O1048576" action="deleteCol">
    <undo index="1" exp="ref" v="1" dr="O11" r="P11" sId="2"/>
    <undo index="0" exp="area" ref3D="1" dr="$A$4:$XFD$5" dn="Z_34FCE91F_37BB_4E1C_80D8_8DC0E1239857_.wvu.PrintTitles" sId="2"/>
    <undo index="0" exp="area" ref3D="1" dr="$A$1:$O$535" dn="Z_34FCE91F_37BB_4E1C_80D8_8DC0E1239857_.wvu.PrintArea" sId="2"/>
    <undo index="0" exp="area" ref3D="1" dr="$A$4:$XFD$5" dn="Заголовки_для_печати" sId="2"/>
    <undo index="0" exp="area" ref3D="1" dr="$A$1:$O$535" dn="Z_F8C4027D_D6CA_4157_8FAE_71E83CC44D4D_.wvu.PrintArea" sId="2"/>
    <undo index="0" exp="area" ref3D="1" dr="$A$1:$O$535" dn="Z_EC1DDABA_87E5_4CA0_BDFA_3176D5C21D42_.wvu.PrintArea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EC1DDABA_87E5_4CA0_BDFA_3176D5C21D42_.wvu.PrintTitles" sId="2"/>
    <undo index="0" exp="area" ref3D="1" dr="$A$1:$O$535" dn="Область_печати" sId="2"/>
    <undo index="0" exp="area" ref3D="1" dr="$A$1:$O$535" dn="Z_354784A5_404C_43C6_9215_508293194394_.wvu.PrintArea" sId="2"/>
    <undo index="0" exp="area" ref3D="1" dr="$A$4:$XFD$5" dn="Z_87167B54_14FD_40B4_B520_8ADAF9DCA900_.wvu.PrintTitles" sId="2"/>
    <undo index="0" exp="area" ref3D="1" dr="$A$1:$O$535" dn="Z_DE0F5E73_EF4C_476D_B6AE_BFEFF57E867A_.wvu.PrintArea" sId="2"/>
    <undo index="0" exp="area" ref3D="1" dr="$A$4:$XFD$5" dn="Z_354784A5_404C_43C6_9215_508293194394_.wvu.PrintTitles" sId="2"/>
    <undo index="0" exp="area" ref3D="1" dr="$A$4:$XFD$5" dn="Z_A4D09F0F_4C69_4056_BD3D_99C01656B021_.wvu.PrintTitles" sId="2"/>
    <undo index="0" exp="area" ref3D="1" dr="$A$4:$XFD$5" dn="Z_B358A58E_8635_4813_99A2_4F1FD4FD075C_.wvu.PrintTitles" sId="2"/>
    <undo index="0" exp="area" ref3D="1" dr="$A$1:$O$535" dn="Z_87167B54_14FD_40B4_B520_8ADAF9DCA900_.wvu.PrintArea" sId="2"/>
    <undo index="0" exp="area" ref3D="1" dr="$A$1:$O$535" dn="Z_B358A58E_8635_4813_99A2_4F1FD4FD075C_.wvu.PrintArea" sId="2"/>
    <undo index="0" exp="area" ref3D="1" dr="$A$4:$XFD$5" dn="Z_B1E9D3A3_6A2B_4E76_A163_C3C5D3CBC4BC_.wvu.PrintTitles" sId="2"/>
    <undo index="0" exp="area" ref3D="1" dr="$A$1:$O$535" dn="Z_B1E9D3A3_6A2B_4E76_A163_C3C5D3CBC4BC_.wvu.PrintArea" sId="2"/>
    <undo index="0" exp="area" ref3D="1" dr="$A$4:$XFD$5" dn="Z_6943B490_3070_4625_8DEE_85B509FE6D1B_.wvu.PrintTitles" sId="2"/>
    <undo index="0" exp="area" ref3D="1" dr="$A$4:$XFD$5" dn="Z_8F1248FC_EA8E_4DC7_8B97_6406CD1514A9_.wvu.PrintTitles" sId="2"/>
    <undo index="0" exp="area" ref3D="1" dr="$A$1:$O$535" dn="Z_8F1248FC_EA8E_4DC7_8B97_6406CD1514A9_.wvu.PrintArea" sId="2"/>
    <rfmt sheetId="2" xfDxf="1" sqref="O1:O1048576" start="0" length="0">
      <dxf>
        <font>
          <name val="Times New Roman"/>
          <scheme val="none"/>
        </font>
        <alignment vertical="center" wrapText="1" readingOrder="0"/>
      </dxf>
    </rfmt>
    <rfmt sheetId="2" sqref="O1" start="0" length="0">
      <dxf>
        <numFmt numFmtId="4" formatCode="#,##0.00"/>
      </dxf>
    </rfmt>
    <rfmt sheetId="2" sqref="O3" start="0" length="0">
      <dxf>
        <numFmt numFmtId="4" formatCode="#,##0.00"/>
      </dxf>
    </rfmt>
    <rfmt sheetId="2" sqref="O4" start="0" length="0">
      <dxf>
        <font>
          <sz val="8"/>
          <name val="Times New Roman"/>
          <scheme val="none"/>
        </font>
        <numFmt numFmtId="4" formatCode="#,##0.00"/>
        <alignment horizontal="center" readingOrder="0"/>
      </dxf>
    </rfmt>
    <rfmt sheetId="2" sqref="O5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O6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cc rId="0" sId="2" dxf="1">
      <nc r="O7">
        <f>H7/J7-N7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">
        <f>H8/J8-N8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">
        <f>H9/J9-N9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">
        <f>H10/J10-N10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">
        <f>H11/J11-N11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">
        <f>H12/J12-N12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">
        <f>H13/J13-N13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">
        <f>H14/J14-N14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">
        <f>H15/J15-N15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">
        <f>H16/J16-N16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">
        <f>H17/J17-N17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">
        <f>H18/J18-N18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">
        <f>H19/J19-N19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">
        <f>H20/J20-N20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">
        <f>H21/J21-N21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">
        <f>H22/J22-N22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">
        <f>H23/J23-N23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">
        <f>H24/J24-N24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">
        <f>H25/J25-N25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">
        <f>H26/J26-N26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">
        <f>H27/J27-N27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">
        <f>H28/J28-N28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">
        <f>H29/J29-N29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">
        <f>H30/J30-N30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">
        <f>H31/J31-N31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">
        <f>H32/J32-N32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">
        <f>H33/J33-N33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">
        <f>H34/J34-N34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">
        <f>H35/J35-N35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">
        <f>H36/J36-N36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">
        <f>H37/J37-N37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">
        <f>H38/J38-N38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">
        <f>H39/J39-N39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">
        <f>H40/J40-N40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">
        <f>H41/J41-N41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">
        <f>H42/J42-N42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">
        <f>H43/J43-N43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">
        <f>H44/J44-N44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">
        <f>H45/J45-N45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">
        <f>H46/J46-N46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">
        <f>H47/J47-N47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">
        <f>H48/J48-N48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">
        <f>H49/J49-N49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">
        <f>H50/J50-N50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">
        <f>H51/J51-N51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">
        <f>H52/J52-N52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3">
        <f>H53/J53-N53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4">
        <f>H54/J54-N54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5">
        <f>H55/J55-N55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6">
        <f>H56/J56-N56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7">
        <f>H57/J57-N57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8">
        <f>H58/J58-N58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9">
        <f>H59/J59-N59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0">
        <f>H60/J60-N60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1">
        <f>H61/J61-N61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2">
        <f>H62/J62-N62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3">
        <f>H63/J63-N63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4">
        <f>H64/J64-N64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5">
        <f>H65/J65-N65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6">
        <f>H66/J66-N66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7">
        <f>H67/J67-N67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8">
        <f>H68/J68-N68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69">
        <f>H69/J69-N69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0">
        <f>H70/J70-N70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1">
        <f>H71/J71-N71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2">
        <f>H72/J72-N72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3">
        <f>H73/J73-N73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4">
        <f>H74/J74-N74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5">
        <f>H75/J75-N75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6">
        <f>H76/J76-N76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7">
        <f>H77/J77-N77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8">
        <f>H78/J78-N78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79">
        <f>H79/J79-N79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0">
        <f>H80/J80-N80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1">
        <f>H81/J81-N81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2">
        <f>H82/J82-N82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3">
        <f>H83/J83-N83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4">
        <f>H84/J84-N84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5">
        <f>H85/J85-N85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6">
        <f>H86/J86-N86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7">
        <f>H87/J87-N87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8">
        <f>H88/J88-N88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89">
        <f>H89/J89-N89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0">
        <f>H90/J90-N90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1">
        <f>H91/J91-N91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2">
        <f>H92/J92-N92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3">
        <f>H93/J93-N93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4">
        <f>H94/J94-N94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5">
        <f>H95/J95-N95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6">
        <f>H96/J96-N96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7">
        <f>H97/J97-N97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8">
        <f>H98/J98-N98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99">
        <f>H99/J99-N99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0">
        <f>H100/J100-N100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1">
        <f>H101/J101-N101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2">
        <f>H102/J102-N102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3">
        <f>H103/J103-N103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4">
        <f>H104/J104-N104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5">
        <f>H105/J105-N105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6">
        <f>H106/J106-N106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7">
        <f>H107/J107-N107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8">
        <f>H108/J108-N108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09">
        <f>H109/J109-N109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0">
        <f>H110/J110-N110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1">
        <f>H111/J111-N111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2">
        <f>H112/J112-N112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3">
        <f>H113/J113-N113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4">
        <f>H114/J114-N114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5">
        <f>H115/J115-N115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6">
        <f>H116/J116-N116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7">
        <f>H117/J117-N117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8">
        <f>H118/J118-N118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19">
        <f>H119/J119-N119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0">
        <f>H120/J120-N120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1">
        <f>H121/J121-N121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2">
        <f>H122/J122-N122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3">
        <f>H123/J123-N123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4">
        <f>H124/J124-N124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5">
        <f>H125/J125-N125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6">
        <f>H126/J126-N126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7">
        <f>H127/J127-N127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8">
        <f>H128/J128-N128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29">
        <f>H129/J129-N129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0">
        <f>H130/J130-N130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1">
        <f>H131/J131-N131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2">
        <f>H132/J132-N132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3">
        <f>H133/J133-N133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4">
        <f>H134/J134-N134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5">
        <f>H135/J135-N135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6">
        <f>H136/J136-N136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7">
        <f>H137/J137-N137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8">
        <f>H138/J138-N138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39">
        <f>H139/J139-N139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0">
        <f>H140/J140-N140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1">
        <f>H141/J141-N141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2">
        <f>H142/J142-N142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3">
        <f>H143/J143-N143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4">
        <f>H144/J144-N144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5">
        <f>H145/J145-N145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6">
        <f>H146/J146-N146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7">
        <f>H147/J147-N147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8">
        <f>H148/J148-N148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49">
        <f>H149/J149-N149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0">
        <f>H150/J150-N150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1">
        <f>H151/J151-N151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2">
        <f>H152/J152-N152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3">
        <f>H153/J153-N153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4">
        <f>H154/J154-N154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5">
        <f>H155/J155-N155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6">
        <f>H156/J156-N156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7">
        <f>H157/J157-N157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8">
        <f>H158/J158-N158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59">
        <f>H159/J159-N159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0">
        <f>H160/J160-N160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1">
        <f>H161/J161-N161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2">
        <f>H162/J162-N162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3">
        <f>H163/J163-N163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4">
        <f>H164/J164-N164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5">
        <f>H165/J165-N165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6">
        <f>H166/J166-N166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7">
        <f>H167/J167-N167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8">
        <f>H168/J168-N168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69">
        <f>H169/J169-N169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0">
        <f>H170/J170-N170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1">
        <f>H171/J171-N171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2">
        <f>H172/J172-N172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3">
        <f>H173/J173-N173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4">
        <f>H174/J174-N174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5">
        <f>H175/J175-N175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6">
        <f>H176/J176-N176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7">
        <f>H177/J177-N177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8">
        <f>H178/J178-N178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79">
        <f>H179/J179-N179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0">
        <f>H180/J180-N180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1">
        <f>H181/J181-N181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2">
        <f>H182/J182-N182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3">
        <f>H183/J183-N183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4">
        <f>H184/J184-N184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5">
        <f>H185/J185-N185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6">
        <f>H186/J186-N186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7">
        <f>H187/J187-N187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8">
        <f>H188/J188-N188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89">
        <f>H189/J189-N189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0">
        <f>H190/J190-N190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1">
        <f>H191/J191-N191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2">
        <f>H192/J192-N192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3">
        <f>H193/J193-N193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4">
        <f>H194/J194-N194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5">
        <f>H195/J195-N195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6">
        <f>H196/J196-N196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7">
        <f>H197/J197-N197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8">
        <f>H198/J198-N198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199">
        <f>H199/J199-N199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0">
        <f>H200/J200-N200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1">
        <f>H201/J201-N201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2">
        <f>H202/J202-N202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3">
        <f>H203/J203-N203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4">
        <f>H204/J204-N204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5">
        <f>H205/J205-N205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6">
        <f>H206/J206-N206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7">
        <f>H207/J207-N207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8">
        <f>H208/J208-N208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09">
        <f>H209/J209-N209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0">
        <f>H210/J210-N210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1">
        <f>H211/J211-N211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2">
        <f>H212/J212-N212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3">
        <f>H213/J213-N213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4">
        <f>H214/J214-N214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5">
        <f>H215/J215-N215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6">
        <f>H216/J216-N216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7">
        <f>H217/J217-N217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8">
        <f>H218/J218-N218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19">
        <f>H219/J219-N219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0">
        <f>H220/J220-N220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1">
        <f>H221/J221-N221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2">
        <f>H222/J222-N222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3">
        <f>H223/J223-N223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4">
        <f>H224/J224-N224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5">
        <f>H225/J225-N225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6">
        <f>H226/J226-N226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7">
        <f>H227/J227-N227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8">
        <f>H228/J228-N228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29">
        <f>H229/J229-N229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0">
        <f>H230/J230-N230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1">
        <f>H231/J231-N231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2">
        <f>H232/J232-N232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3">
        <f>H233/J233-N233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4">
        <f>H234/J234-N234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5">
        <f>H235/J235-N235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6">
        <f>H236/J236-N236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7">
        <f>H237/J237-N237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8">
        <f>H238/J238-N238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39">
        <f>H239/J239-N239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0">
        <f>H240/J240-N240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1">
        <f>H241/J241-N241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2">
        <f>H242/J242-N242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3">
        <f>H243/J243-N243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4">
        <f>H244/J244-N244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5">
        <f>H245/J245-N245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6">
        <f>H246/J246-N246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7">
        <f>H247/J247-N247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8">
        <f>H248/J248-N248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49">
        <f>H249/J249-N249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0">
        <f>H250/J250-N250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1">
        <f>H251/J251-N251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2">
        <f>H252/J252-N252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3">
        <f>H253/J253-N253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4">
        <f>H254/J254-N254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5">
        <f>H255/J255-N255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6">
        <f>H256/J256-N256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7">
        <f>H257/J257-N257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8">
        <f>H258/J258-N258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59">
        <f>H259/J259-N259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0">
        <f>H260/J260-N260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1">
        <f>H261/J261-N261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2">
        <f>H262/J262-N262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3">
        <f>H263/J263-N263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4">
        <f>H264/J264-N264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5">
        <f>H265/J265-N265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6">
        <f>H266/J266-N266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7">
        <f>H267/J267-N267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8">
        <f>H268/J268-N268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69">
        <f>H269/J269-N269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0">
        <f>H270/J270-N270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1">
        <f>H271/J271-N271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2">
        <f>H272/J272-N272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3">
        <f>H273/J273-N273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4">
        <f>H274/J274-N274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5">
        <f>H275/J275-N275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6">
        <f>H276/J276-N276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7">
        <f>H277/J277-N277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8">
        <f>H278/J278-N278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79">
        <f>H279/J279-N279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0">
        <f>H280/J280-N280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1">
        <f>H281/J281-N281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2">
        <f>H282/J282-N282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3">
        <f>H283/J283-N283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4">
        <f>H284/J284-N284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5">
        <f>H285/J285-N285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6">
        <f>H286/J286-N286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7">
        <f>H287/J287-N287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8">
        <f>H288/J288-N288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89">
        <f>H289/J289-N289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0">
        <f>H290/J290-N290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1">
        <f>H291/J291-N291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2">
        <f>H292/J292-N292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3">
        <f>H293/J293-N293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4">
        <f>H294/J294-N294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5">
        <f>H295/J295-N295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6">
        <f>H296/J296-N296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7">
        <f>H297/J297-N297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8">
        <f>H298/J298-N298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299">
        <f>H299/J299-N299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0">
        <f>H300/J300-N300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1">
        <f>H301/J301-N301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2">
        <f>H302/J302-N302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3">
        <f>H303/J303-N303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4">
        <f>H304/J304-N304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5">
        <f>H305/J305-N305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6">
        <f>H306/J306-N306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7">
        <f>H307/J307-N307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8">
        <f>H308/J308-N308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09">
        <f>H309/J309-N309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0">
        <f>H310/J310-N310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1">
        <f>H311/J311-N311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2">
        <f>H312/J312-N312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3">
        <f>H313/J313-N313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4">
        <f>H314/J314-N314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5">
        <f>H315/J315-N315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6">
        <f>H316/J316-N316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7">
        <f>H317/J317-N317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8">
        <f>H318/J318-N318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19">
        <f>H319/J319-N319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0">
        <f>H320/J320-N320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1">
        <f>H321/J321-N321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2">
        <f>H322/J322-N322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3">
        <f>H323/J323-N323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4">
        <f>H324/J324-N324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5">
        <f>H325/J325-N325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6">
        <f>H326/J326-N326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7">
        <f>H327/J327-N327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8">
        <f>H328/J328-N328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29">
        <f>H329/J329-N329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0">
        <f>H330/J330-N330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1">
        <f>H331/J331-N331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2">
        <f>H332/J332-N332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3">
        <f>H333/J333-N333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4">
        <f>H334/J334-N334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5">
        <f>H335/J335-N335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6">
        <f>H336/J336-N336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7">
        <f>H337/J337-N337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8">
        <f>H338/J338-N338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39">
        <f>H339/J339-N339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0">
        <f>H340/J340-N340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1">
        <f>H341/J341-N341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2">
        <f>H342/J342-N342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3">
        <f>H343/J343-N343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4">
        <f>H344/J344-N344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5">
        <f>H345/J345-N345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6">
        <f>H346/J346-N346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7">
        <f>H347/J347-N347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8">
        <f>H348/J348-N348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49">
        <f>H349/J349-N349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0">
        <f>H350/J350-N350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1">
        <f>H351/J351-N351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2">
        <f>H352/J352-N352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3">
        <f>H353/J353-N353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4">
        <f>H354/J354-N354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5">
        <f>H355/J355-N355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6">
        <f>H356/J356-N356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7">
        <f>H357/J357-N357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8">
        <f>H358/J358-N358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59">
        <f>H359/J359-N359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0">
        <f>H360/J360-N360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1">
        <f>H361/J361-N361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2">
        <f>H362/J362-N362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3">
        <f>H363/J363-N363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4">
        <f>H364/J364-N364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5">
        <f>H365/J365-N365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6">
        <f>H366/J366-N366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7">
        <f>H367/J367-N367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8">
        <f>H368/J368-N368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69">
        <f>H369/J369-N369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0">
        <f>H370/J370-N370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1">
        <f>H371/J371-N371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2">
        <f>H372/J372-N372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3">
        <f>H373/J373-N373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4">
        <f>H374/J374-N374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5">
        <f>H375/J375-N375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6">
        <f>H376/J376-N376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7">
        <f>H377/J377-N377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8">
        <f>H378/J378-N378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79">
        <f>H379/J379-N379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0">
        <f>H380/J380-N380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1">
        <f>H381/J381-N381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2">
        <f>H382/J382-N382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3">
        <f>H383/J383-N383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4">
        <f>H384/J384-N384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5">
        <f>H385/J385-N385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6">
        <f>H386/J386-N386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7">
        <f>H387/J387-N387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8">
        <f>H388/J388-N388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89">
        <f>H389/J389-N389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0">
        <f>H390/J390-N390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1">
        <f>H391/J391-N391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2">
        <f>H392/J392-N392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3">
        <f>H393/J393-N393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4">
        <f>H394/J394-N394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5">
        <f>H395/J395-N395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6">
        <f>H396/J396-N396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7">
        <f>H397/J397-N397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8">
        <f>H398/J398-N398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399">
        <f>H399/J399-N399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0">
        <f>H400/J400-N400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1">
        <f>H401/J401-N401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2">
        <f>H402/J402-N402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3">
        <f>H403/J403-N403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4">
        <f>H404/J404-N404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5">
        <f>H405/J405-N405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6">
        <f>H406/J406-N406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7">
        <f>H407/J407-N407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8">
        <f>H408/J408-N408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09">
        <f>H409/J409-N409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0">
        <f>H410/J410-N410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1">
        <f>H411/J411-N411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2">
        <f>H412/J412-N412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3">
        <f>H413/J413-N413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4">
        <f>H414/J414-N414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5">
        <f>H415/J415-N415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6">
        <f>H416/J416-N416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7">
        <f>H417/J417-N417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8">
        <f>H418/J418-N418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19">
        <f>H419/J419-N419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0">
        <f>H420/J420-N420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1">
        <f>H421/J421-N421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2">
        <f>H422/J422-N422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3">
        <f>H423/J423-N423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4">
        <f>H424/J424-N424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5">
        <f>H425/J425-N425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6">
        <f>H426/J426-N426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7">
        <f>H427/J427-N427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8">
        <f>H428/J428-N428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29">
        <f>H429/J429-N429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0">
        <f>H430/J430-N430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1">
        <f>H431/J431-N431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2">
        <f>H432/J432-N432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3">
        <f>H433/J433-N433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4">
        <f>H434/J434-N434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5">
        <f>H435/J435-N435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6">
        <f>H436/J436-N436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7">
        <f>H437/J437-N437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8">
        <f>H438/J438-N438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39">
        <f>H439/J439-N439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0">
        <f>H440/J440-N440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1">
        <f>H441/J441-N441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2">
        <f>H442/J442-N442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3">
        <f>H443/J443-N443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4">
        <f>H444/J444-N444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5">
        <f>H445/J445-N445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6">
        <f>H446/J446-N446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7">
        <f>H447/J447-N447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8">
        <f>H448/J448-N448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49">
        <f>H449/J449-N449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0">
        <f>H450/J450-N450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1">
        <f>H451/J451-N451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2">
        <f>H452/J452-N452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3">
        <f>H453/J453-N453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4">
        <f>H454/J454-N454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5">
        <f>H455/J455-N455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6">
        <f>H456/J456-N456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7">
        <f>H457/J457-N457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8">
        <f>H458/J458-N458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59">
        <f>H459/J459-N459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0">
        <f>H460/J460-N460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1">
        <f>H461/J461-N461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2">
        <f>H462/J462-N462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3">
        <f>H463/J463-N463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4">
        <f>H464/J464-N464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5">
        <f>H465/J465-N465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6">
        <f>H466/J466-N466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7">
        <f>H467/J467-N467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8">
        <f>H468/J468-N468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69">
        <f>H469/J469-N469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0">
        <f>H470/J470-N470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1">
        <f>H471/J471-N471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2">
        <f>H472/J472-N472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3">
        <f>H473/J473-N473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4">
        <f>H474/J474-N474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5">
        <f>H475/J475-N475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6">
        <f>H476/J476-N476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7">
        <f>H477/J477-N477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8">
        <f>H478/J478-N478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79">
        <f>H479/J479-N479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0">
        <f>H480/J480-N480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1">
        <f>H481/J481-N481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2">
        <f>H482/J482-N482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3">
        <f>H483/J483-N483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4">
        <f>H484/J484-N484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5">
        <f>H485/J485-N485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6">
        <f>H486/J486-N486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7">
        <f>H487/J487-N487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8">
        <f>H488/J488-N488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89">
        <f>H489/J489-N489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0">
        <f>H490/J490-N490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1">
        <f>H491/J491-N491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2">
        <f>H492/J492-N492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3">
        <f>H493/J493-N493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4">
        <f>H494/J494-N494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5">
        <f>H495/J495-N495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6">
        <f>H496/J496-N496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7">
        <f>H497/J497-N497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8">
        <f>H498/J498-N498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499">
        <f>H499/J499-N499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0">
        <f>H500/J500-N500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1">
        <f>H501/J501-N501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2">
        <f>H502/J502-N502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3">
        <f>H503/J503-N503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4">
        <f>H504/J504-N504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5">
        <f>H505/J505-N505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6">
        <f>H506/J506-N506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7">
        <f>H507/J507-N507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8">
        <f>H508/J508-N508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09">
        <f>H509/J509-N509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0">
        <f>H510/J510-N510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1">
        <f>H511/J511-N511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2">
        <f>H512/J512-N512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3">
        <f>H513/J513-N513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4">
        <f>H514/J514-N514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5">
        <f>H515/J515-N515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6">
        <f>H516/J516-N516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7">
        <f>H517/J517-N517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8">
        <f>H518/J518-N518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19">
        <f>H519/J519-N519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0">
        <f>H520/J520-N520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1">
        <f>H521/J521-N521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2">
        <f>H522/J522-N522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3">
        <f>H523/J523-N523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4">
        <f>H524/J524-N524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cc rId="0" sId="2" dxf="1">
      <nc r="O525">
        <f>H525/J525-N525</f>
      </nc>
      <ndxf>
        <font>
          <b/>
          <sz val="12"/>
          <name val="Times New Roman"/>
          <scheme val="none"/>
        </font>
        <numFmt numFmtId="170" formatCode="_-* #,##0.0\ _₽_-;\-* #,##0.0\ _₽_-;_-* &quot;-&quot;?\ _₽_-;_-@_-"/>
      </ndxf>
    </rcc>
    <rfmt sheetId="2" sqref="O526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O527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O529" start="0" length="0">
      <dxf>
        <font>
          <sz val="12"/>
          <name val="Times New Roman"/>
          <scheme val="none"/>
        </font>
      </dxf>
    </rfmt>
    <rfmt sheetId="2" sqref="O531" start="0" length="0">
      <dxf>
        <font>
          <b/>
          <sz val="12"/>
          <name val="Times New Roman"/>
          <scheme val="none"/>
        </font>
      </dxf>
    </rfmt>
  </rrc>
  <rcc rId="5925" sId="2">
    <oc r="O11">
      <f>#REF!+#REF!</f>
    </oc>
    <nc r="O11"/>
  </rcc>
  <rfmt sheetId="2" sqref="P11" start="0" length="0">
    <dxf>
      <font>
        <b/>
        <sz val="12"/>
        <name val="Times New Roman"/>
        <scheme val="none"/>
      </font>
    </dxf>
  </rfmt>
  <rfmt sheetId="2" sqref="P12" start="0" length="0">
    <dxf>
      <font>
        <b/>
        <sz val="12"/>
        <name val="Times New Roman"/>
        <scheme val="none"/>
      </font>
    </dxf>
  </rfmt>
  <rfmt sheetId="2" sqref="P13" start="0" length="0">
    <dxf>
      <font>
        <b/>
        <sz val="12"/>
        <name val="Times New Roman"/>
        <scheme val="none"/>
      </font>
    </dxf>
  </rfmt>
  <rfmt sheetId="2" sqref="P17" start="0" length="0">
    <dxf>
      <font>
        <b/>
        <sz val="12"/>
        <name val="Times New Roman"/>
        <scheme val="none"/>
      </font>
    </dxf>
  </rfmt>
  <rfmt sheetId="2" sqref="P18" start="0" length="0">
    <dxf>
      <font>
        <b/>
        <sz val="12"/>
        <name val="Times New Roman"/>
        <scheme val="none"/>
      </font>
    </dxf>
  </rfmt>
  <rfmt sheetId="2" sqref="P19" start="0" length="0">
    <dxf>
      <font>
        <b/>
        <sz val="12"/>
        <name val="Times New Roman"/>
        <scheme val="none"/>
      </font>
    </dxf>
  </rfmt>
  <rfmt sheetId="2" sqref="P20" start="0" length="0">
    <dxf>
      <font>
        <b/>
        <sz val="12"/>
        <name val="Times New Roman"/>
        <scheme val="none"/>
      </font>
    </dxf>
  </rfmt>
  <rfmt sheetId="2" sqref="P23" start="0" length="0">
    <dxf>
      <font>
        <b/>
        <sz val="12"/>
        <name val="Times New Roman"/>
        <scheme val="none"/>
      </font>
    </dxf>
  </rfmt>
  <rfmt sheetId="2" sqref="P26" start="0" length="0">
    <dxf>
      <font>
        <b/>
        <sz val="12"/>
        <name val="Times New Roman"/>
        <scheme val="none"/>
      </font>
    </dxf>
  </rfmt>
  <rfmt sheetId="2" sqref="P27" start="0" length="0">
    <dxf>
      <font>
        <b/>
        <sz val="12"/>
        <name val="Times New Roman"/>
        <scheme val="none"/>
      </font>
    </dxf>
  </rfmt>
  <rfmt sheetId="2" sqref="P28" start="0" length="0">
    <dxf>
      <font>
        <b/>
        <sz val="12"/>
        <name val="Times New Roman"/>
        <scheme val="none"/>
      </font>
    </dxf>
  </rfmt>
  <rfmt sheetId="2" sqref="P29" start="0" length="0">
    <dxf>
      <font>
        <b/>
        <sz val="12"/>
        <name val="Times New Roman"/>
        <scheme val="none"/>
      </font>
    </dxf>
  </rfmt>
  <rfmt sheetId="2" sqref="P30" start="0" length="0">
    <dxf>
      <font>
        <b/>
        <sz val="12"/>
        <name val="Times New Roman"/>
        <scheme val="none"/>
      </font>
    </dxf>
  </rfmt>
  <rfmt sheetId="2" sqref="P34" start="0" length="0">
    <dxf>
      <font>
        <b/>
        <sz val="12"/>
        <name val="Times New Roman"/>
        <scheme val="none"/>
      </font>
    </dxf>
  </rfmt>
  <rfmt sheetId="2" sqref="P35" start="0" length="0">
    <dxf>
      <font>
        <b/>
        <sz val="12"/>
        <name val="Times New Roman"/>
        <scheme val="none"/>
      </font>
    </dxf>
  </rfmt>
  <rfmt sheetId="2" sqref="P36" start="0" length="0">
    <dxf>
      <font>
        <b/>
        <sz val="12"/>
        <name val="Times New Roman"/>
        <scheme val="none"/>
      </font>
    </dxf>
  </rfmt>
  <rfmt sheetId="2" sqref="P39" start="0" length="0">
    <dxf>
      <font>
        <b/>
        <sz val="12"/>
        <name val="Times New Roman"/>
        <scheme val="none"/>
      </font>
    </dxf>
  </rfmt>
  <rfmt sheetId="2" sqref="P40" start="0" length="0">
    <dxf>
      <font>
        <b/>
        <sz val="12"/>
        <name val="Times New Roman"/>
        <scheme val="none"/>
      </font>
    </dxf>
  </rfmt>
  <rfmt sheetId="2" sqref="P41" start="0" length="0">
    <dxf>
      <font>
        <b/>
        <sz val="12"/>
        <name val="Times New Roman"/>
        <scheme val="none"/>
      </font>
    </dxf>
  </rfmt>
  <rfmt sheetId="2" sqref="P44" start="0" length="0">
    <dxf>
      <font>
        <b/>
        <sz val="12"/>
        <name val="Times New Roman"/>
        <scheme val="none"/>
      </font>
    </dxf>
  </rfmt>
  <rfmt sheetId="2" sqref="P48" start="0" length="0">
    <dxf>
      <font>
        <b/>
        <sz val="12"/>
        <name val="Times New Roman"/>
        <scheme val="none"/>
      </font>
    </dxf>
  </rfmt>
  <rfmt sheetId="2" sqref="P52" start="0" length="0">
    <dxf>
      <font>
        <b/>
        <sz val="12"/>
        <name val="Times New Roman"/>
        <scheme val="none"/>
      </font>
    </dxf>
  </rfmt>
  <rfmt sheetId="2" sqref="P56" start="0" length="0">
    <dxf>
      <font>
        <b/>
        <sz val="12"/>
        <name val="Times New Roman"/>
        <scheme val="none"/>
      </font>
    </dxf>
  </rfmt>
  <rfmt sheetId="2" sqref="P57" start="0" length="0">
    <dxf>
      <font>
        <b/>
        <sz val="12"/>
        <name val="Times New Roman"/>
        <scheme val="none"/>
      </font>
    </dxf>
  </rfmt>
  <rfmt sheetId="2" sqref="P58" start="0" length="0">
    <dxf>
      <font>
        <b/>
        <sz val="12"/>
        <name val="Times New Roman"/>
        <scheme val="none"/>
      </font>
    </dxf>
  </rfmt>
  <rfmt sheetId="2" sqref="P61" start="0" length="0">
    <dxf>
      <font>
        <b/>
        <sz val="12"/>
        <name val="Times New Roman"/>
        <scheme val="none"/>
      </font>
    </dxf>
  </rfmt>
  <rfmt sheetId="2" sqref="P62" start="0" length="0">
    <dxf>
      <font>
        <b/>
        <sz val="12"/>
        <name val="Times New Roman"/>
        <scheme val="none"/>
      </font>
    </dxf>
  </rfmt>
  <rfmt sheetId="2" sqref="P63" start="0" length="0">
    <dxf>
      <font>
        <b/>
        <sz val="12"/>
        <name val="Times New Roman"/>
        <scheme val="none"/>
      </font>
    </dxf>
  </rfmt>
  <rfmt sheetId="2" sqref="P66" start="0" length="0">
    <dxf>
      <font>
        <b/>
        <sz val="12"/>
        <name val="Times New Roman"/>
        <scheme val="none"/>
      </font>
    </dxf>
  </rfmt>
  <rfmt sheetId="2" sqref="P69" start="0" length="0">
    <dxf>
      <font>
        <b/>
        <sz val="12"/>
        <name val="Times New Roman"/>
        <scheme val="none"/>
      </font>
    </dxf>
  </rfmt>
  <rfmt sheetId="2" sqref="P70" start="0" length="0">
    <dxf>
      <font>
        <b/>
        <sz val="12"/>
        <name val="Times New Roman"/>
        <scheme val="none"/>
      </font>
    </dxf>
  </rfmt>
  <rfmt sheetId="2" sqref="P77" start="0" length="0">
    <dxf>
      <font>
        <b/>
        <sz val="12"/>
        <name val="Times New Roman"/>
        <scheme val="none"/>
      </font>
    </dxf>
  </rfmt>
  <rfmt sheetId="2" sqref="P78" start="0" length="0">
    <dxf>
      <font>
        <b/>
        <sz val="12"/>
        <name val="Times New Roman"/>
        <scheme val="none"/>
      </font>
    </dxf>
  </rfmt>
  <rfmt sheetId="2" sqref="P79" start="0" length="0">
    <dxf>
      <font>
        <b/>
        <sz val="12"/>
        <name val="Times New Roman"/>
        <scheme val="none"/>
      </font>
    </dxf>
  </rfmt>
  <rfmt sheetId="2" sqref="P81" start="0" length="0">
    <dxf>
      <font>
        <b/>
        <sz val="12"/>
        <name val="Times New Roman"/>
        <scheme val="none"/>
      </font>
    </dxf>
  </rfmt>
  <rfmt sheetId="2" sqref="P82" start="0" length="0">
    <dxf>
      <font>
        <b/>
        <sz val="12"/>
        <name val="Times New Roman"/>
        <scheme val="none"/>
      </font>
    </dxf>
  </rfmt>
  <rfmt sheetId="2" sqref="P83" start="0" length="0">
    <dxf>
      <font>
        <b/>
        <sz val="12"/>
        <name val="Times New Roman"/>
        <scheme val="none"/>
      </font>
    </dxf>
  </rfmt>
  <rfmt sheetId="2" sqref="P86" start="0" length="0">
    <dxf>
      <font>
        <b/>
        <sz val="12"/>
        <name val="Times New Roman"/>
        <scheme val="none"/>
      </font>
    </dxf>
  </rfmt>
  <rfmt sheetId="2" sqref="P87" start="0" length="0">
    <dxf>
      <font>
        <b/>
        <sz val="12"/>
        <name val="Times New Roman"/>
        <scheme val="none"/>
      </font>
    </dxf>
  </rfmt>
  <rfmt sheetId="2" sqref="P88" start="0" length="0">
    <dxf>
      <font>
        <b/>
        <sz val="12"/>
        <name val="Times New Roman"/>
        <scheme val="none"/>
      </font>
    </dxf>
  </rfmt>
  <rfmt sheetId="2" sqref="P91" start="0" length="0">
    <dxf>
      <font>
        <b/>
        <sz val="12"/>
        <name val="Times New Roman"/>
        <scheme val="none"/>
      </font>
    </dxf>
  </rfmt>
  <rfmt sheetId="2" sqref="P94" start="0" length="0">
    <dxf>
      <font>
        <b/>
        <sz val="12"/>
        <name val="Times New Roman"/>
        <scheme val="none"/>
      </font>
    </dxf>
  </rfmt>
  <rfmt sheetId="2" sqref="P97" start="0" length="0">
    <dxf>
      <font>
        <b/>
        <sz val="12"/>
        <name val="Times New Roman"/>
        <scheme val="none"/>
      </font>
    </dxf>
  </rfmt>
  <rfmt sheetId="2" sqref="P98" start="0" length="0">
    <dxf>
      <font>
        <b/>
        <sz val="12"/>
        <name val="Times New Roman"/>
        <scheme val="none"/>
      </font>
    </dxf>
  </rfmt>
  <rfmt sheetId="2" sqref="P100" start="0" length="0">
    <dxf>
      <font>
        <b/>
        <sz val="12"/>
        <name val="Times New Roman"/>
        <scheme val="none"/>
      </font>
    </dxf>
  </rfmt>
  <rfmt sheetId="2" sqref="P101" start="0" length="0">
    <dxf>
      <font>
        <b/>
        <sz val="12"/>
        <name val="Times New Roman"/>
        <scheme val="none"/>
      </font>
    </dxf>
  </rfmt>
  <rfmt sheetId="2" sqref="P104" start="0" length="0">
    <dxf>
      <font>
        <b/>
        <sz val="12"/>
        <name val="Times New Roman"/>
        <scheme val="none"/>
      </font>
    </dxf>
  </rfmt>
  <rfmt sheetId="2" sqref="P105" start="0" length="0">
    <dxf>
      <font>
        <b/>
        <sz val="12"/>
        <name val="Times New Roman"/>
        <scheme val="none"/>
      </font>
    </dxf>
  </rfmt>
  <rfmt sheetId="2" sqref="P107" start="0" length="0">
    <dxf>
      <font>
        <b/>
        <sz val="12"/>
        <name val="Times New Roman"/>
        <scheme val="none"/>
      </font>
    </dxf>
  </rfmt>
  <rfmt sheetId="2" sqref="P109" start="0" length="0">
    <dxf>
      <font>
        <b/>
        <sz val="12"/>
        <name val="Times New Roman"/>
        <scheme val="none"/>
      </font>
    </dxf>
  </rfmt>
  <rfmt sheetId="2" sqref="P110" start="0" length="0">
    <dxf>
      <font>
        <b/>
        <sz val="12"/>
        <name val="Times New Roman"/>
        <scheme val="none"/>
      </font>
    </dxf>
  </rfmt>
  <rfmt sheetId="2" sqref="P111" start="0" length="0">
    <dxf>
      <font>
        <b/>
        <sz val="12"/>
        <name val="Times New Roman"/>
        <scheme val="none"/>
      </font>
    </dxf>
  </rfmt>
  <rfmt sheetId="2" sqref="P116" start="0" length="0">
    <dxf>
      <font>
        <b/>
        <sz val="12"/>
        <name val="Times New Roman"/>
        <scheme val="none"/>
      </font>
    </dxf>
  </rfmt>
  <rfmt sheetId="2" sqref="P117" start="0" length="0">
    <dxf>
      <font>
        <b/>
        <sz val="12"/>
        <name val="Times New Roman"/>
        <scheme val="none"/>
      </font>
    </dxf>
  </rfmt>
  <rfmt sheetId="2" sqref="P118" start="0" length="0">
    <dxf>
      <font>
        <b/>
        <sz val="12"/>
        <name val="Times New Roman"/>
        <scheme val="none"/>
      </font>
    </dxf>
  </rfmt>
  <rfmt sheetId="2" sqref="P121" start="0" length="0">
    <dxf>
      <font>
        <b/>
        <sz val="12"/>
        <name val="Times New Roman"/>
        <scheme val="none"/>
      </font>
    </dxf>
  </rfmt>
  <rfmt sheetId="2" sqref="P122" start="0" length="0">
    <dxf>
      <font>
        <b/>
        <sz val="12"/>
        <name val="Times New Roman"/>
        <scheme val="none"/>
      </font>
    </dxf>
  </rfmt>
  <rfmt sheetId="2" sqref="P126" start="0" length="0">
    <dxf>
      <font>
        <b/>
        <sz val="12"/>
        <name val="Times New Roman"/>
        <scheme val="none"/>
      </font>
    </dxf>
  </rfmt>
  <rfmt sheetId="2" sqref="P127" start="0" length="0">
    <dxf>
      <font>
        <b/>
        <sz val="12"/>
        <name val="Times New Roman"/>
        <scheme val="none"/>
      </font>
    </dxf>
  </rfmt>
  <rfmt sheetId="2" sqref="P128" start="0" length="0">
    <dxf>
      <font>
        <b/>
        <sz val="12"/>
        <name val="Times New Roman"/>
        <scheme val="none"/>
      </font>
    </dxf>
  </rfmt>
  <rfmt sheetId="2" sqref="P131" start="0" length="0">
    <dxf>
      <font>
        <b/>
        <sz val="12"/>
        <name val="Times New Roman"/>
        <scheme val="none"/>
      </font>
    </dxf>
  </rfmt>
  <rfmt sheetId="2" sqref="P132" start="0" length="0">
    <dxf>
      <font>
        <b/>
        <sz val="12"/>
        <name val="Times New Roman"/>
        <scheme val="none"/>
      </font>
    </dxf>
  </rfmt>
  <rfmt sheetId="2" sqref="P135" start="0" length="0">
    <dxf>
      <font>
        <b/>
        <sz val="12"/>
        <name val="Times New Roman"/>
        <scheme val="none"/>
      </font>
    </dxf>
  </rfmt>
  <rfmt sheetId="2" sqref="P138" start="0" length="0">
    <dxf>
      <font>
        <b/>
        <sz val="12"/>
        <name val="Times New Roman"/>
        <scheme val="none"/>
      </font>
    </dxf>
  </rfmt>
  <rfmt sheetId="2" sqref="P142" start="0" length="0">
    <dxf>
      <font>
        <b/>
        <sz val="12"/>
        <name val="Times New Roman"/>
        <scheme val="none"/>
      </font>
    </dxf>
  </rfmt>
  <rfmt sheetId="2" sqref="P143" start="0" length="0">
    <dxf>
      <font>
        <b/>
        <sz val="12"/>
        <name val="Times New Roman"/>
        <scheme val="none"/>
      </font>
    </dxf>
  </rfmt>
  <rfmt sheetId="2" sqref="P146" start="0" length="0">
    <dxf>
      <font>
        <b/>
        <sz val="12"/>
        <name val="Times New Roman"/>
        <scheme val="none"/>
      </font>
    </dxf>
  </rfmt>
  <rfmt sheetId="2" sqref="P147" start="0" length="0">
    <dxf>
      <font>
        <b/>
        <sz val="12"/>
        <name val="Times New Roman"/>
        <scheme val="none"/>
      </font>
    </dxf>
  </rfmt>
  <rfmt sheetId="2" sqref="P149" start="0" length="0">
    <dxf>
      <font>
        <b/>
        <sz val="12"/>
        <name val="Times New Roman"/>
        <scheme val="none"/>
      </font>
    </dxf>
  </rfmt>
  <rfmt sheetId="2" sqref="P154" start="0" length="0">
    <dxf>
      <font>
        <b/>
        <sz val="12"/>
        <name val="Times New Roman"/>
        <scheme val="none"/>
      </font>
    </dxf>
  </rfmt>
  <rfmt sheetId="2" sqref="P157" start="0" length="0">
    <dxf>
      <font>
        <b/>
        <sz val="12"/>
        <name val="Times New Roman"/>
        <scheme val="none"/>
      </font>
    </dxf>
  </rfmt>
  <rfmt sheetId="2" sqref="P158" start="0" length="0">
    <dxf>
      <font>
        <b/>
        <sz val="12"/>
        <name val="Times New Roman"/>
        <scheme val="none"/>
      </font>
    </dxf>
  </rfmt>
  <rfmt sheetId="2" sqref="P162" start="0" length="0">
    <dxf>
      <font>
        <b/>
        <sz val="12"/>
        <name val="Times New Roman"/>
        <scheme val="none"/>
      </font>
    </dxf>
  </rfmt>
  <rfmt sheetId="2" sqref="P163" start="0" length="0">
    <dxf>
      <font>
        <b/>
        <sz val="12"/>
        <name val="Times New Roman"/>
        <scheme val="none"/>
      </font>
    </dxf>
  </rfmt>
  <rfmt sheetId="2" sqref="P164" start="0" length="0">
    <dxf>
      <font>
        <b/>
        <sz val="12"/>
        <name val="Times New Roman"/>
        <scheme val="none"/>
      </font>
    </dxf>
  </rfmt>
  <rfmt sheetId="2" sqref="P167" start="0" length="0">
    <dxf>
      <font>
        <b/>
        <sz val="12"/>
        <name val="Times New Roman"/>
        <scheme val="none"/>
      </font>
    </dxf>
  </rfmt>
  <rfmt sheetId="2" sqref="P168" start="0" length="0">
    <dxf>
      <font>
        <b/>
        <sz val="12"/>
        <name val="Times New Roman"/>
        <scheme val="none"/>
      </font>
    </dxf>
  </rfmt>
  <rfmt sheetId="2" sqref="P169" start="0" length="0">
    <dxf>
      <font>
        <b/>
        <sz val="12"/>
        <name val="Times New Roman"/>
        <scheme val="none"/>
      </font>
    </dxf>
  </rfmt>
  <rfmt sheetId="2" sqref="P172" start="0" length="0">
    <dxf>
      <font>
        <b/>
        <sz val="12"/>
        <name val="Times New Roman"/>
        <scheme val="none"/>
      </font>
    </dxf>
  </rfmt>
  <rfmt sheetId="2" sqref="P175" start="0" length="0">
    <dxf>
      <font>
        <b/>
        <sz val="12"/>
        <name val="Times New Roman"/>
        <scheme val="none"/>
      </font>
    </dxf>
  </rfmt>
  <rfmt sheetId="2" sqref="P178" start="0" length="0">
    <dxf>
      <font>
        <b/>
        <sz val="12"/>
        <name val="Times New Roman"/>
        <scheme val="none"/>
      </font>
    </dxf>
  </rfmt>
  <rfmt sheetId="2" sqref="P180" start="0" length="0">
    <dxf>
      <font>
        <b/>
        <sz val="12"/>
        <name val="Times New Roman"/>
        <scheme val="none"/>
      </font>
    </dxf>
  </rfmt>
  <rfmt sheetId="2" sqref="P184" start="0" length="0">
    <dxf>
      <font>
        <b/>
        <sz val="12"/>
        <name val="Times New Roman"/>
        <scheme val="none"/>
      </font>
    </dxf>
  </rfmt>
  <rfmt sheetId="2" sqref="P185" start="0" length="0">
    <dxf>
      <font>
        <b/>
        <sz val="12"/>
        <name val="Times New Roman"/>
        <scheme val="none"/>
      </font>
    </dxf>
  </rfmt>
  <rfmt sheetId="2" sqref="P186" start="0" length="0">
    <dxf>
      <font>
        <b/>
        <sz val="12"/>
        <name val="Times New Roman"/>
        <scheme val="none"/>
      </font>
    </dxf>
  </rfmt>
  <rfmt sheetId="2" sqref="P189" start="0" length="0">
    <dxf>
      <font>
        <b/>
        <sz val="12"/>
        <name val="Times New Roman"/>
        <scheme val="none"/>
      </font>
    </dxf>
  </rfmt>
  <rfmt sheetId="2" sqref="P193" start="0" length="0">
    <dxf>
      <font>
        <b/>
        <sz val="12"/>
        <name val="Times New Roman"/>
        <scheme val="none"/>
      </font>
    </dxf>
  </rfmt>
  <rfmt sheetId="2" sqref="P198" start="0" length="0">
    <dxf>
      <font>
        <b/>
        <sz val="12"/>
        <name val="Times New Roman"/>
        <scheme val="none"/>
      </font>
    </dxf>
  </rfmt>
  <rfmt sheetId="2" sqref="P203" start="0" length="0">
    <dxf>
      <font>
        <b/>
        <sz val="12"/>
        <name val="Times New Roman"/>
        <scheme val="none"/>
      </font>
    </dxf>
  </rfmt>
  <rfmt sheetId="2" sqref="P206" start="0" length="0">
    <dxf>
      <font>
        <b/>
        <sz val="12"/>
        <name val="Times New Roman"/>
        <scheme val="none"/>
      </font>
    </dxf>
  </rfmt>
  <rfmt sheetId="2" sqref="P209" start="0" length="0">
    <dxf>
      <font>
        <b/>
        <sz val="12"/>
        <name val="Times New Roman"/>
        <scheme val="none"/>
      </font>
    </dxf>
  </rfmt>
  <rfmt sheetId="2" sqref="P211" start="0" length="0">
    <dxf>
      <font>
        <b/>
        <sz val="12"/>
        <name val="Times New Roman"/>
        <scheme val="none"/>
      </font>
    </dxf>
  </rfmt>
  <rfmt sheetId="2" sqref="P213" start="0" length="0">
    <dxf>
      <font>
        <b/>
        <sz val="12"/>
        <name val="Times New Roman"/>
        <scheme val="none"/>
      </font>
    </dxf>
  </rfmt>
  <rfmt sheetId="2" sqref="P217" start="0" length="0">
    <dxf>
      <font>
        <b/>
        <sz val="12"/>
        <name val="Times New Roman"/>
        <scheme val="none"/>
      </font>
    </dxf>
  </rfmt>
  <rfmt sheetId="2" sqref="P218" start="0" length="0">
    <dxf>
      <font>
        <b/>
        <sz val="12"/>
        <name val="Times New Roman"/>
        <scheme val="none"/>
      </font>
    </dxf>
  </rfmt>
  <rfmt sheetId="2" sqref="P221" start="0" length="0">
    <dxf>
      <font>
        <b/>
        <sz val="12"/>
        <name val="Times New Roman"/>
        <scheme val="none"/>
      </font>
    </dxf>
  </rfmt>
  <rfmt sheetId="2" sqref="P222" start="0" length="0">
    <dxf>
      <font>
        <b/>
        <sz val="12"/>
        <name val="Times New Roman"/>
        <scheme val="none"/>
      </font>
    </dxf>
  </rfmt>
  <rfmt sheetId="2" sqref="P223" start="0" length="0">
    <dxf>
      <font>
        <b/>
        <sz val="12"/>
        <name val="Times New Roman"/>
        <scheme val="none"/>
      </font>
    </dxf>
  </rfmt>
  <rfmt sheetId="2" sqref="P224" start="0" length="0">
    <dxf>
      <font>
        <b/>
        <sz val="12"/>
        <name val="Times New Roman"/>
        <scheme val="none"/>
      </font>
    </dxf>
  </rfmt>
  <rfmt sheetId="2" sqref="P225" start="0" length="0">
    <dxf>
      <font>
        <b/>
        <sz val="12"/>
        <name val="Times New Roman"/>
        <scheme val="none"/>
      </font>
    </dxf>
  </rfmt>
  <rfmt sheetId="2" sqref="P226" start="0" length="0">
    <dxf>
      <font>
        <b/>
        <sz val="12"/>
        <name val="Times New Roman"/>
        <scheme val="none"/>
      </font>
    </dxf>
  </rfmt>
  <rfmt sheetId="2" sqref="P230" start="0" length="0">
    <dxf>
      <font>
        <b/>
        <sz val="12"/>
        <name val="Times New Roman"/>
        <scheme val="none"/>
      </font>
    </dxf>
  </rfmt>
  <rfmt sheetId="2" sqref="P231" start="0" length="0">
    <dxf>
      <font>
        <b/>
        <sz val="12"/>
        <name val="Times New Roman"/>
        <scheme val="none"/>
      </font>
    </dxf>
  </rfmt>
  <rfmt sheetId="2" sqref="P234" start="0" length="0">
    <dxf>
      <font>
        <b/>
        <sz val="12"/>
        <name val="Times New Roman"/>
        <scheme val="none"/>
      </font>
    </dxf>
  </rfmt>
  <rfmt sheetId="2" sqref="P237" start="0" length="0">
    <dxf>
      <font>
        <b/>
        <sz val="12"/>
        <name val="Times New Roman"/>
        <scheme val="none"/>
      </font>
    </dxf>
  </rfmt>
  <rfmt sheetId="2" sqref="P238" start="0" length="0">
    <dxf>
      <font>
        <b/>
        <sz val="12"/>
        <name val="Times New Roman"/>
        <scheme val="none"/>
      </font>
    </dxf>
  </rfmt>
  <rfmt sheetId="2" sqref="P239" start="0" length="0">
    <dxf>
      <font>
        <b/>
        <sz val="12"/>
        <name val="Times New Roman"/>
        <scheme val="none"/>
      </font>
    </dxf>
  </rfmt>
  <rfmt sheetId="2" sqref="P243" start="0" length="0">
    <dxf>
      <font>
        <b/>
        <sz val="12"/>
        <name val="Times New Roman"/>
        <scheme val="none"/>
      </font>
    </dxf>
  </rfmt>
  <rfmt sheetId="2" sqref="P244" start="0" length="0">
    <dxf>
      <font>
        <b/>
        <sz val="12"/>
        <name val="Times New Roman"/>
        <scheme val="none"/>
      </font>
    </dxf>
  </rfmt>
  <rfmt sheetId="2" sqref="P245" start="0" length="0">
    <dxf>
      <font>
        <b/>
        <sz val="12"/>
        <name val="Times New Roman"/>
        <scheme val="none"/>
      </font>
    </dxf>
  </rfmt>
  <rfmt sheetId="2" sqref="P247" start="0" length="0">
    <dxf>
      <font>
        <b/>
        <sz val="12"/>
        <name val="Times New Roman"/>
        <scheme val="none"/>
      </font>
    </dxf>
  </rfmt>
  <rfmt sheetId="2" sqref="P248" start="0" length="0">
    <dxf>
      <font>
        <b/>
        <sz val="12"/>
        <name val="Times New Roman"/>
        <scheme val="none"/>
      </font>
    </dxf>
  </rfmt>
  <rfmt sheetId="2" sqref="P249" start="0" length="0">
    <dxf>
      <font>
        <b/>
        <sz val="12"/>
        <name val="Times New Roman"/>
        <scheme val="none"/>
      </font>
    </dxf>
  </rfmt>
  <rfmt sheetId="2" sqref="P252" start="0" length="0">
    <dxf>
      <font>
        <b/>
        <sz val="12"/>
        <name val="Times New Roman"/>
        <scheme val="none"/>
      </font>
    </dxf>
  </rfmt>
  <rfmt sheetId="2" sqref="P253" start="0" length="0">
    <dxf>
      <font>
        <b/>
        <sz val="12"/>
        <name val="Times New Roman"/>
        <scheme val="none"/>
      </font>
    </dxf>
  </rfmt>
  <rfmt sheetId="2" sqref="P254" start="0" length="0">
    <dxf>
      <font>
        <b/>
        <sz val="12"/>
        <name val="Times New Roman"/>
        <scheme val="none"/>
      </font>
    </dxf>
  </rfmt>
  <rfmt sheetId="2" sqref="P257" start="0" length="0">
    <dxf>
      <font>
        <b/>
        <sz val="12"/>
        <name val="Times New Roman"/>
        <scheme val="none"/>
      </font>
    </dxf>
  </rfmt>
  <rfmt sheetId="2" sqref="P260" start="0" length="0">
    <dxf>
      <font>
        <b/>
        <sz val="12"/>
        <name val="Times New Roman"/>
        <scheme val="none"/>
      </font>
    </dxf>
  </rfmt>
  <rfmt sheetId="2" sqref="P262" start="0" length="0">
    <dxf>
      <font>
        <b/>
        <sz val="12"/>
        <name val="Times New Roman"/>
        <scheme val="none"/>
      </font>
    </dxf>
  </rfmt>
  <rfmt sheetId="2" sqref="P267" start="0" length="0">
    <dxf>
      <font>
        <b/>
        <sz val="12"/>
        <name val="Times New Roman"/>
        <scheme val="none"/>
      </font>
    </dxf>
  </rfmt>
  <rfmt sheetId="2" sqref="P271" start="0" length="0">
    <dxf>
      <font>
        <b/>
        <sz val="12"/>
        <name val="Times New Roman"/>
        <scheme val="none"/>
      </font>
    </dxf>
  </rfmt>
  <rfmt sheetId="2" sqref="P272" start="0" length="0">
    <dxf>
      <font>
        <b/>
        <sz val="12"/>
        <name val="Times New Roman"/>
        <scheme val="none"/>
      </font>
    </dxf>
  </rfmt>
  <rfmt sheetId="2" sqref="P275" start="0" length="0">
    <dxf>
      <font>
        <b/>
        <sz val="12"/>
        <name val="Times New Roman"/>
        <scheme val="none"/>
      </font>
    </dxf>
  </rfmt>
  <rfmt sheetId="2" sqref="P279" start="0" length="0">
    <dxf>
      <font>
        <b/>
        <sz val="12"/>
        <name val="Times New Roman"/>
        <scheme val="none"/>
      </font>
    </dxf>
  </rfmt>
  <rfmt sheetId="2" sqref="P280" start="0" length="0">
    <dxf>
      <font>
        <b/>
        <sz val="12"/>
        <name val="Times New Roman"/>
        <scheme val="none"/>
      </font>
    </dxf>
  </rfmt>
  <rfmt sheetId="2" sqref="P281" start="0" length="0">
    <dxf>
      <font>
        <b/>
        <sz val="12"/>
        <name val="Times New Roman"/>
        <scheme val="none"/>
      </font>
    </dxf>
  </rfmt>
  <rfmt sheetId="2" sqref="P284" start="0" length="0">
    <dxf>
      <font>
        <b/>
        <sz val="12"/>
        <name val="Times New Roman"/>
        <scheme val="none"/>
      </font>
    </dxf>
  </rfmt>
  <rfmt sheetId="2" sqref="P285" start="0" length="0">
    <dxf>
      <font>
        <b/>
        <sz val="12"/>
        <name val="Times New Roman"/>
        <scheme val="none"/>
      </font>
    </dxf>
  </rfmt>
  <rfmt sheetId="2" sqref="P286" start="0" length="0">
    <dxf>
      <font>
        <b/>
        <sz val="12"/>
        <name val="Times New Roman"/>
        <scheme val="none"/>
      </font>
    </dxf>
  </rfmt>
  <rfmt sheetId="2" sqref="P287" start="0" length="0">
    <dxf>
      <font>
        <b/>
        <sz val="12"/>
        <name val="Times New Roman"/>
        <scheme val="none"/>
      </font>
    </dxf>
  </rfmt>
  <rfmt sheetId="2" sqref="P292" start="0" length="0">
    <dxf>
      <font>
        <b/>
        <sz val="12"/>
        <name val="Times New Roman"/>
        <scheme val="none"/>
      </font>
    </dxf>
  </rfmt>
  <rfmt sheetId="2" sqref="P295" start="0" length="0">
    <dxf>
      <font>
        <b/>
        <sz val="12"/>
        <name val="Times New Roman"/>
        <scheme val="none"/>
      </font>
    </dxf>
  </rfmt>
  <rfmt sheetId="2" sqref="P296" start="0" length="0">
    <dxf>
      <font>
        <b/>
        <sz val="12"/>
        <name val="Times New Roman"/>
        <scheme val="none"/>
      </font>
    </dxf>
  </rfmt>
  <rfmt sheetId="2" sqref="P298" start="0" length="0">
    <dxf>
      <font>
        <b/>
        <sz val="12"/>
        <name val="Times New Roman"/>
        <scheme val="none"/>
      </font>
    </dxf>
  </rfmt>
  <rfmt sheetId="2" sqref="P299" start="0" length="0">
    <dxf>
      <font>
        <b/>
        <sz val="12"/>
        <name val="Times New Roman"/>
        <scheme val="none"/>
      </font>
    </dxf>
  </rfmt>
  <rfmt sheetId="2" sqref="P303" start="0" length="0">
    <dxf>
      <font>
        <b/>
        <sz val="12"/>
        <name val="Times New Roman"/>
        <scheme val="none"/>
      </font>
    </dxf>
  </rfmt>
  <rfmt sheetId="2" sqref="P304" start="0" length="0">
    <dxf>
      <font>
        <b/>
        <sz val="12"/>
        <name val="Times New Roman"/>
        <scheme val="none"/>
      </font>
    </dxf>
  </rfmt>
  <rfmt sheetId="2" sqref="P305" start="0" length="0">
    <dxf>
      <font>
        <b/>
        <sz val="12"/>
        <name val="Times New Roman"/>
        <scheme val="none"/>
      </font>
    </dxf>
  </rfmt>
  <rfmt sheetId="2" sqref="P306" start="0" length="0">
    <dxf>
      <font>
        <b/>
        <sz val="12"/>
        <name val="Times New Roman"/>
        <scheme val="none"/>
      </font>
    </dxf>
  </rfmt>
  <rfmt sheetId="2" sqref="P309" start="0" length="0">
    <dxf>
      <font>
        <b/>
        <sz val="12"/>
        <name val="Times New Roman"/>
        <scheme val="none"/>
      </font>
    </dxf>
  </rfmt>
  <rfmt sheetId="2" sqref="P310" start="0" length="0">
    <dxf>
      <font>
        <b/>
        <sz val="12"/>
        <name val="Times New Roman"/>
        <scheme val="none"/>
      </font>
    </dxf>
  </rfmt>
  <rfmt sheetId="2" sqref="P312" start="0" length="0">
    <dxf>
      <font>
        <b/>
        <sz val="12"/>
        <name val="Times New Roman"/>
        <scheme val="none"/>
      </font>
    </dxf>
  </rfmt>
  <rfmt sheetId="2" sqref="P313" start="0" length="0">
    <dxf>
      <font>
        <b/>
        <sz val="12"/>
        <name val="Times New Roman"/>
        <scheme val="none"/>
      </font>
    </dxf>
  </rfmt>
  <rfmt sheetId="2" sqref="P317" start="0" length="0">
    <dxf>
      <font>
        <b/>
        <sz val="12"/>
        <name val="Times New Roman"/>
        <scheme val="none"/>
      </font>
    </dxf>
  </rfmt>
  <rfmt sheetId="2" sqref="P320" start="0" length="0">
    <dxf>
      <font>
        <b/>
        <sz val="12"/>
        <name val="Times New Roman"/>
        <scheme val="none"/>
      </font>
    </dxf>
  </rfmt>
  <rfmt sheetId="2" sqref="P321" start="0" length="0">
    <dxf>
      <font>
        <b/>
        <sz val="12"/>
        <name val="Times New Roman"/>
        <scheme val="none"/>
      </font>
    </dxf>
  </rfmt>
  <rfmt sheetId="2" sqref="P322" start="0" length="0">
    <dxf>
      <font>
        <b/>
        <sz val="12"/>
        <name val="Times New Roman"/>
        <scheme val="none"/>
      </font>
    </dxf>
  </rfmt>
  <rfmt sheetId="2" sqref="P323" start="0" length="0">
    <dxf>
      <font>
        <b/>
        <sz val="12"/>
        <name val="Times New Roman"/>
        <scheme val="none"/>
      </font>
    </dxf>
  </rfmt>
  <rfmt sheetId="2" sqref="P325" start="0" length="0">
    <dxf>
      <font>
        <b/>
        <sz val="12"/>
        <name val="Times New Roman"/>
        <scheme val="none"/>
      </font>
    </dxf>
  </rfmt>
  <rfmt sheetId="2" sqref="P326" start="0" length="0">
    <dxf>
      <font>
        <b/>
        <sz val="12"/>
        <name val="Times New Roman"/>
        <scheme val="none"/>
      </font>
    </dxf>
  </rfmt>
  <rfmt sheetId="2" sqref="P327" start="0" length="0">
    <dxf>
      <font>
        <b/>
        <sz val="12"/>
        <name val="Times New Roman"/>
        <scheme val="none"/>
      </font>
    </dxf>
  </rfmt>
  <rfmt sheetId="2" sqref="P328" start="0" length="0">
    <dxf>
      <font>
        <b/>
        <sz val="12"/>
        <name val="Times New Roman"/>
        <scheme val="none"/>
      </font>
    </dxf>
  </rfmt>
  <rfmt sheetId="2" sqref="P329" start="0" length="0">
    <dxf>
      <font>
        <b/>
        <sz val="12"/>
        <name val="Times New Roman"/>
        <scheme val="none"/>
      </font>
    </dxf>
  </rfmt>
  <rfmt sheetId="2" sqref="P330" start="0" length="0">
    <dxf>
      <font>
        <b/>
        <sz val="12"/>
        <name val="Times New Roman"/>
        <scheme val="none"/>
      </font>
    </dxf>
  </rfmt>
  <rfmt sheetId="2" sqref="P333" start="0" length="0">
    <dxf>
      <font>
        <b/>
        <sz val="12"/>
        <name val="Times New Roman"/>
        <scheme val="none"/>
      </font>
    </dxf>
  </rfmt>
  <rfmt sheetId="2" sqref="P337" start="0" length="0">
    <dxf>
      <font>
        <b/>
        <sz val="12"/>
        <name val="Times New Roman"/>
        <scheme val="none"/>
      </font>
    </dxf>
  </rfmt>
  <rfmt sheetId="2" sqref="P341" start="0" length="0">
    <dxf>
      <font>
        <b/>
        <sz val="12"/>
        <name val="Times New Roman"/>
        <scheme val="none"/>
      </font>
    </dxf>
  </rfmt>
  <rfmt sheetId="2" sqref="P344" start="0" length="0">
    <dxf>
      <font>
        <b/>
        <sz val="12"/>
        <name val="Times New Roman"/>
        <scheme val="none"/>
      </font>
    </dxf>
  </rfmt>
  <rfmt sheetId="2" sqref="P345" start="0" length="0">
    <dxf>
      <font>
        <b/>
        <sz val="12"/>
        <name val="Times New Roman"/>
        <scheme val="none"/>
      </font>
    </dxf>
  </rfmt>
  <rfmt sheetId="2" sqref="P351" start="0" length="0">
    <dxf>
      <font>
        <b/>
        <sz val="12"/>
        <name val="Times New Roman"/>
        <scheme val="none"/>
      </font>
    </dxf>
  </rfmt>
  <rfmt sheetId="2" sqref="P352" start="0" length="0">
    <dxf>
      <font>
        <b/>
        <sz val="12"/>
        <name val="Times New Roman"/>
        <scheme val="none"/>
      </font>
    </dxf>
  </rfmt>
  <rfmt sheetId="2" sqref="P354" start="0" length="0">
    <dxf>
      <font>
        <b/>
        <sz val="12"/>
        <name val="Times New Roman"/>
        <scheme val="none"/>
      </font>
    </dxf>
  </rfmt>
  <rfmt sheetId="2" sqref="P356" start="0" length="0">
    <dxf>
      <font>
        <b/>
        <sz val="12"/>
        <name val="Times New Roman"/>
        <scheme val="none"/>
      </font>
    </dxf>
  </rfmt>
  <rfmt sheetId="2" sqref="P360" start="0" length="0">
    <dxf>
      <font>
        <b/>
        <sz val="12"/>
        <name val="Times New Roman"/>
        <scheme val="none"/>
      </font>
    </dxf>
  </rfmt>
  <rfmt sheetId="2" sqref="P361" start="0" length="0">
    <dxf>
      <font>
        <b/>
        <sz val="12"/>
        <name val="Times New Roman"/>
        <scheme val="none"/>
      </font>
    </dxf>
  </rfmt>
  <rfmt sheetId="2" sqref="P362" start="0" length="0">
    <dxf>
      <font>
        <b/>
        <sz val="12"/>
        <name val="Times New Roman"/>
        <scheme val="none"/>
      </font>
    </dxf>
  </rfmt>
  <rfmt sheetId="2" sqref="P363" start="0" length="0">
    <dxf>
      <font>
        <b/>
        <sz val="12"/>
        <name val="Times New Roman"/>
        <scheme val="none"/>
      </font>
    </dxf>
  </rfmt>
  <rfmt sheetId="2" sqref="P365" start="0" length="0">
    <dxf>
      <font>
        <b/>
        <sz val="12"/>
        <name val="Times New Roman"/>
        <scheme val="none"/>
      </font>
    </dxf>
  </rfmt>
  <rfmt sheetId="2" sqref="P366" start="0" length="0">
    <dxf>
      <font>
        <b/>
        <sz val="12"/>
        <name val="Times New Roman"/>
        <scheme val="none"/>
      </font>
    </dxf>
  </rfmt>
  <rfmt sheetId="2" sqref="P367" start="0" length="0">
    <dxf>
      <font>
        <b/>
        <sz val="12"/>
        <name val="Times New Roman"/>
        <scheme val="none"/>
      </font>
    </dxf>
  </rfmt>
  <rfmt sheetId="2" sqref="P368" start="0" length="0">
    <dxf>
      <font>
        <b/>
        <sz val="12"/>
        <name val="Times New Roman"/>
        <scheme val="none"/>
      </font>
    </dxf>
  </rfmt>
  <rfmt sheetId="2" sqref="P372" start="0" length="0">
    <dxf>
      <font>
        <b/>
        <sz val="12"/>
        <name val="Times New Roman"/>
        <scheme val="none"/>
      </font>
    </dxf>
  </rfmt>
  <rfmt sheetId="2" sqref="P373" start="0" length="0">
    <dxf>
      <font>
        <b/>
        <sz val="12"/>
        <name val="Times New Roman"/>
        <scheme val="none"/>
      </font>
    </dxf>
  </rfmt>
  <rfmt sheetId="2" sqref="P376" start="0" length="0">
    <dxf>
      <font>
        <b/>
        <sz val="12"/>
        <name val="Times New Roman"/>
        <scheme val="none"/>
      </font>
    </dxf>
  </rfmt>
  <rfmt sheetId="2" sqref="P377" start="0" length="0">
    <dxf>
      <font>
        <b/>
        <sz val="12"/>
        <name val="Times New Roman"/>
        <scheme val="none"/>
      </font>
    </dxf>
  </rfmt>
  <rfmt sheetId="2" sqref="P380" start="0" length="0">
    <dxf>
      <font>
        <b/>
        <sz val="12"/>
        <name val="Times New Roman"/>
        <scheme val="none"/>
      </font>
    </dxf>
  </rfmt>
  <rfmt sheetId="2" sqref="P381" start="0" length="0">
    <dxf>
      <font>
        <b/>
        <sz val="12"/>
        <name val="Times New Roman"/>
        <scheme val="none"/>
      </font>
    </dxf>
  </rfmt>
  <rfmt sheetId="2" sqref="P383" start="0" length="0">
    <dxf>
      <font>
        <b/>
        <sz val="12"/>
        <name val="Times New Roman"/>
        <scheme val="none"/>
      </font>
    </dxf>
  </rfmt>
  <rfmt sheetId="2" sqref="P386" start="0" length="0">
    <dxf>
      <font>
        <b/>
        <sz val="12"/>
        <name val="Times New Roman"/>
        <scheme val="none"/>
      </font>
    </dxf>
  </rfmt>
  <rfmt sheetId="2" sqref="P387" start="0" length="0">
    <dxf>
      <font>
        <b/>
        <sz val="12"/>
        <name val="Times New Roman"/>
        <scheme val="none"/>
      </font>
    </dxf>
  </rfmt>
  <rfmt sheetId="2" sqref="P392" start="0" length="0">
    <dxf>
      <font>
        <b/>
        <sz val="12"/>
        <name val="Times New Roman"/>
        <scheme val="none"/>
      </font>
    </dxf>
  </rfmt>
  <rfmt sheetId="2" sqref="P395" start="0" length="0">
    <dxf>
      <font>
        <b/>
        <sz val="12"/>
        <name val="Times New Roman"/>
        <scheme val="none"/>
      </font>
    </dxf>
  </rfmt>
  <rfmt sheetId="2" sqref="P396" start="0" length="0">
    <dxf>
      <font>
        <b/>
        <sz val="12"/>
        <name val="Times New Roman"/>
        <scheme val="none"/>
      </font>
    </dxf>
  </rfmt>
  <rfmt sheetId="2" sqref="P400" start="0" length="0">
    <dxf>
      <font>
        <b/>
        <sz val="12"/>
        <name val="Times New Roman"/>
        <scheme val="none"/>
      </font>
    </dxf>
  </rfmt>
  <rfmt sheetId="2" sqref="P401" start="0" length="0">
    <dxf>
      <font>
        <b/>
        <sz val="12"/>
        <name val="Times New Roman"/>
        <scheme val="none"/>
      </font>
    </dxf>
  </rfmt>
  <rfmt sheetId="2" sqref="P402" start="0" length="0">
    <dxf>
      <font>
        <b/>
        <sz val="12"/>
        <name val="Times New Roman"/>
        <scheme val="none"/>
      </font>
    </dxf>
  </rfmt>
  <rfmt sheetId="2" sqref="P404" start="0" length="0">
    <dxf>
      <font>
        <b/>
        <sz val="12"/>
        <name val="Times New Roman"/>
        <scheme val="none"/>
      </font>
    </dxf>
  </rfmt>
  <rfmt sheetId="2" sqref="P405" start="0" length="0">
    <dxf>
      <font>
        <b/>
        <sz val="12"/>
        <name val="Times New Roman"/>
        <scheme val="none"/>
      </font>
    </dxf>
  </rfmt>
  <rfmt sheetId="2" sqref="P406" start="0" length="0">
    <dxf>
      <font>
        <b/>
        <sz val="12"/>
        <name val="Times New Roman"/>
        <scheme val="none"/>
      </font>
    </dxf>
  </rfmt>
  <rfmt sheetId="2" sqref="P409" start="0" length="0">
    <dxf>
      <font>
        <b/>
        <sz val="12"/>
        <name val="Times New Roman"/>
        <scheme val="none"/>
      </font>
    </dxf>
  </rfmt>
  <rfmt sheetId="2" sqref="P410" start="0" length="0">
    <dxf>
      <font>
        <b/>
        <sz val="12"/>
        <name val="Times New Roman"/>
        <scheme val="none"/>
      </font>
    </dxf>
  </rfmt>
  <rfmt sheetId="2" sqref="P413" start="0" length="0">
    <dxf>
      <font>
        <b/>
        <sz val="12"/>
        <name val="Times New Roman"/>
        <scheme val="none"/>
      </font>
    </dxf>
  </rfmt>
  <rfmt sheetId="2" sqref="P416" start="0" length="0">
    <dxf>
      <font>
        <b/>
        <sz val="12"/>
        <name val="Times New Roman"/>
        <scheme val="none"/>
      </font>
    </dxf>
  </rfmt>
  <rfmt sheetId="2" sqref="P421" start="0" length="0">
    <dxf>
      <font>
        <b/>
        <sz val="12"/>
        <name val="Times New Roman"/>
        <scheme val="none"/>
      </font>
    </dxf>
  </rfmt>
  <rfmt sheetId="2" sqref="P424" start="0" length="0">
    <dxf>
      <font>
        <b/>
        <sz val="12"/>
        <name val="Times New Roman"/>
        <scheme val="none"/>
      </font>
    </dxf>
  </rfmt>
  <rfmt sheetId="2" sqref="P426" start="0" length="0">
    <dxf>
      <font>
        <b/>
        <sz val="12"/>
        <name val="Times New Roman"/>
        <scheme val="none"/>
      </font>
    </dxf>
  </rfmt>
  <rfmt sheetId="2" sqref="P430" start="0" length="0">
    <dxf>
      <font>
        <b/>
        <sz val="12"/>
        <name val="Times New Roman"/>
        <scheme val="none"/>
      </font>
    </dxf>
  </rfmt>
  <rfmt sheetId="2" sqref="P433" start="0" length="0">
    <dxf>
      <font>
        <b/>
        <sz val="12"/>
        <name val="Times New Roman"/>
        <scheme val="none"/>
      </font>
    </dxf>
  </rfmt>
  <rfmt sheetId="2" sqref="P435" start="0" length="0">
    <dxf>
      <font>
        <b/>
        <sz val="12"/>
        <name val="Times New Roman"/>
        <scheme val="none"/>
      </font>
    </dxf>
  </rfmt>
  <rfmt sheetId="2" sqref="P436" start="0" length="0">
    <dxf>
      <font>
        <b/>
        <sz val="12"/>
        <name val="Times New Roman"/>
        <scheme val="none"/>
      </font>
    </dxf>
  </rfmt>
  <rfmt sheetId="2" sqref="P437" start="0" length="0">
    <dxf>
      <font>
        <b/>
        <sz val="12"/>
        <name val="Times New Roman"/>
        <scheme val="none"/>
      </font>
    </dxf>
  </rfmt>
  <rfmt sheetId="2" sqref="P441" start="0" length="0">
    <dxf>
      <font>
        <b/>
        <sz val="12"/>
        <name val="Times New Roman"/>
        <scheme val="none"/>
      </font>
    </dxf>
  </rfmt>
  <rfmt sheetId="2" sqref="P443" start="0" length="0">
    <dxf>
      <font>
        <b/>
        <sz val="12"/>
        <name val="Times New Roman"/>
        <scheme val="none"/>
      </font>
    </dxf>
  </rfmt>
  <rfmt sheetId="2" sqref="P446" start="0" length="0">
    <dxf>
      <font>
        <b/>
        <sz val="12"/>
        <name val="Times New Roman"/>
        <scheme val="none"/>
      </font>
    </dxf>
  </rfmt>
  <rfmt sheetId="2" sqref="P450" start="0" length="0">
    <dxf>
      <font>
        <b/>
        <sz val="12"/>
        <name val="Times New Roman"/>
        <scheme val="none"/>
      </font>
    </dxf>
  </rfmt>
  <rfmt sheetId="2" sqref="P451" start="0" length="0">
    <dxf>
      <font>
        <b/>
        <sz val="12"/>
        <name val="Times New Roman"/>
        <scheme val="none"/>
      </font>
    </dxf>
  </rfmt>
  <rfmt sheetId="2" sqref="P454" start="0" length="0">
    <dxf>
      <font>
        <b/>
        <sz val="12"/>
        <name val="Times New Roman"/>
        <scheme val="none"/>
      </font>
    </dxf>
  </rfmt>
  <rfmt sheetId="2" sqref="P457" start="0" length="0">
    <dxf>
      <font>
        <b/>
        <sz val="12"/>
        <name val="Times New Roman"/>
        <scheme val="none"/>
      </font>
    </dxf>
  </rfmt>
  <rfmt sheetId="2" sqref="P461" start="0" length="0">
    <dxf>
      <font>
        <b/>
        <sz val="12"/>
        <name val="Times New Roman"/>
        <scheme val="none"/>
      </font>
    </dxf>
  </rfmt>
  <rfmt sheetId="2" sqref="P462" start="0" length="0">
    <dxf>
      <font>
        <b/>
        <sz val="12"/>
        <name val="Times New Roman"/>
        <scheme val="none"/>
      </font>
    </dxf>
  </rfmt>
  <rfmt sheetId="2" sqref="P463" start="0" length="0">
    <dxf>
      <font>
        <b/>
        <sz val="12"/>
        <name val="Times New Roman"/>
        <scheme val="none"/>
      </font>
    </dxf>
  </rfmt>
  <rfmt sheetId="2" sqref="P466" start="0" length="0">
    <dxf>
      <font>
        <b/>
        <sz val="12"/>
        <name val="Times New Roman"/>
        <scheme val="none"/>
      </font>
    </dxf>
  </rfmt>
  <rfmt sheetId="2" sqref="P467" start="0" length="0">
    <dxf>
      <font>
        <b/>
        <sz val="12"/>
        <name val="Times New Roman"/>
        <scheme val="none"/>
      </font>
    </dxf>
  </rfmt>
  <rfmt sheetId="2" sqref="P472" start="0" length="0">
    <dxf>
      <font>
        <b/>
        <sz val="12"/>
        <name val="Times New Roman"/>
        <scheme val="none"/>
      </font>
    </dxf>
  </rfmt>
  <rfmt sheetId="2" sqref="P477" start="0" length="0">
    <dxf>
      <font>
        <b/>
        <sz val="12"/>
        <name val="Times New Roman"/>
        <scheme val="none"/>
      </font>
    </dxf>
  </rfmt>
  <rfmt sheetId="2" sqref="P478" start="0" length="0">
    <dxf>
      <font>
        <b/>
        <sz val="12"/>
        <name val="Times New Roman"/>
        <scheme val="none"/>
      </font>
    </dxf>
  </rfmt>
  <rfmt sheetId="2" sqref="P479" start="0" length="0">
    <dxf>
      <font>
        <b/>
        <sz val="12"/>
        <name val="Times New Roman"/>
        <scheme val="none"/>
      </font>
    </dxf>
  </rfmt>
  <rfmt sheetId="2" sqref="P480" start="0" length="0">
    <dxf>
      <font>
        <b/>
        <sz val="12"/>
        <name val="Times New Roman"/>
        <scheme val="none"/>
      </font>
    </dxf>
  </rfmt>
  <rfmt sheetId="2" sqref="P483" start="0" length="0">
    <dxf>
      <font>
        <b/>
        <sz val="12"/>
        <name val="Times New Roman"/>
        <scheme val="none"/>
      </font>
    </dxf>
  </rfmt>
  <rfmt sheetId="2" sqref="P484" start="0" length="0">
    <dxf>
      <font>
        <b/>
        <sz val="12"/>
        <name val="Times New Roman"/>
        <scheme val="none"/>
      </font>
    </dxf>
  </rfmt>
  <rfmt sheetId="2" sqref="P491" start="0" length="0">
    <dxf>
      <font>
        <b/>
        <sz val="12"/>
        <name val="Times New Roman"/>
        <scheme val="none"/>
      </font>
    </dxf>
  </rfmt>
  <rfmt sheetId="2" sqref="P495" start="0" length="0">
    <dxf>
      <font>
        <b/>
        <sz val="12"/>
        <name val="Times New Roman"/>
        <scheme val="none"/>
      </font>
    </dxf>
  </rfmt>
  <rfmt sheetId="2" sqref="P496" start="0" length="0">
    <dxf>
      <font>
        <b/>
        <sz val="12"/>
        <name val="Times New Roman"/>
        <scheme val="none"/>
      </font>
    </dxf>
  </rfmt>
  <rfmt sheetId="2" sqref="P497" start="0" length="0">
    <dxf>
      <font>
        <b/>
        <sz val="12"/>
        <name val="Times New Roman"/>
        <scheme val="none"/>
      </font>
    </dxf>
  </rfmt>
  <rfmt sheetId="2" sqref="P499" start="0" length="0">
    <dxf>
      <font>
        <b/>
        <sz val="12"/>
        <name val="Times New Roman"/>
        <scheme val="none"/>
      </font>
    </dxf>
  </rfmt>
  <rfmt sheetId="2" sqref="P500" start="0" length="0">
    <dxf>
      <font>
        <b/>
        <sz val="12"/>
        <name val="Times New Roman"/>
        <scheme val="none"/>
      </font>
    </dxf>
  </rfmt>
  <rfmt sheetId="2" sqref="P501" start="0" length="0">
    <dxf>
      <font>
        <b/>
        <sz val="12"/>
        <name val="Times New Roman"/>
        <scheme val="none"/>
      </font>
    </dxf>
  </rfmt>
  <rfmt sheetId="2" sqref="P504" start="0" length="0">
    <dxf>
      <font>
        <b/>
        <sz val="12"/>
        <name val="Times New Roman"/>
        <scheme val="none"/>
      </font>
    </dxf>
  </rfmt>
  <rfmt sheetId="2" sqref="P505" start="0" length="0">
    <dxf>
      <font>
        <b/>
        <sz val="12"/>
        <name val="Times New Roman"/>
        <scheme val="none"/>
      </font>
    </dxf>
  </rfmt>
  <rfmt sheetId="2" sqref="P508" start="0" length="0">
    <dxf>
      <font>
        <b/>
        <sz val="12"/>
        <name val="Times New Roman"/>
        <scheme val="none"/>
      </font>
    </dxf>
  </rfmt>
  <rfmt sheetId="2" sqref="P513" start="0" length="0">
    <dxf>
      <font>
        <b/>
        <sz val="12"/>
        <name val="Times New Roman"/>
        <scheme val="none"/>
      </font>
    </dxf>
  </rfmt>
  <rfmt sheetId="2" sqref="P514" start="0" length="0">
    <dxf>
      <font>
        <b/>
        <sz val="12"/>
        <name val="Times New Roman"/>
        <scheme val="none"/>
      </font>
    </dxf>
  </rfmt>
  <rfmt sheetId="2" sqref="P521" start="0" length="0">
    <dxf>
      <font>
        <b/>
        <sz val="12"/>
        <name val="Times New Roman"/>
        <scheme val="none"/>
      </font>
    </dxf>
  </rfmt>
  <rfmt sheetId="2" sqref="P522" start="0" length="0">
    <dxf>
      <font>
        <b/>
        <sz val="12"/>
        <name val="Times New Roman"/>
        <scheme val="none"/>
      </font>
    </dxf>
  </rfmt>
  <rfmt sheetId="2" sqref="P7" start="0" length="0">
    <dxf>
      <fill>
        <patternFill patternType="none">
          <bgColor indexed="65"/>
        </patternFill>
      </fill>
    </dxf>
  </rfmt>
  <rfmt sheetId="2" xfDxf="1" sqref="Q7" start="0" length="0">
    <dxf>
      <font>
        <name val="Times New Roman"/>
        <scheme val="none"/>
      </font>
      <fill>
        <patternFill patternType="solid">
          <bgColor theme="6" tint="0.59999389629810485"/>
        </patternFill>
      </fill>
      <alignment vertical="center" wrapText="1" readingOrder="0"/>
    </dxf>
  </rfmt>
  <rfmt sheetId="2" sqref="Q8" start="0" length="0">
    <dxf>
      <fill>
        <patternFill patternType="solid">
          <bgColor theme="6" tint="0.59999389629810485"/>
        </patternFill>
      </fill>
    </dxf>
  </rfmt>
  <rfmt sheetId="2" sqref="Q9" start="0" length="0">
    <dxf>
      <fill>
        <patternFill patternType="solid">
          <bgColor theme="6" tint="0.59999389629810485"/>
        </patternFill>
      </fill>
    </dxf>
  </rfmt>
  <rfmt sheetId="2" sqref="Q10" start="0" length="0">
    <dxf>
      <fill>
        <patternFill patternType="solid">
          <bgColor theme="6" tint="0.59999389629810485"/>
        </patternFill>
      </fill>
    </dxf>
  </rfmt>
  <rfmt sheetId="2" sqref="Q11" start="0" length="0">
    <dxf>
      <fill>
        <patternFill patternType="solid">
          <bgColor theme="6" tint="0.59999389629810485"/>
        </patternFill>
      </fill>
    </dxf>
  </rfmt>
  <rfmt sheetId="2" sqref="Q12" start="0" length="0">
    <dxf>
      <fill>
        <patternFill patternType="solid">
          <bgColor theme="6" tint="0.59999389629810485"/>
        </patternFill>
      </fill>
    </dxf>
  </rfmt>
  <rfmt sheetId="2" sqref="Q13" start="0" length="0">
    <dxf>
      <fill>
        <patternFill patternType="solid">
          <bgColor theme="6" tint="0.59999389629810485"/>
        </patternFill>
      </fill>
    </dxf>
  </rfmt>
  <rfmt sheetId="2" sqref="Q14" start="0" length="0">
    <dxf>
      <fill>
        <patternFill patternType="solid">
          <bgColor theme="6" tint="0.59999389629810485"/>
        </patternFill>
      </fill>
    </dxf>
  </rfmt>
  <rfmt sheetId="2" sqref="Q15" start="0" length="0">
    <dxf>
      <fill>
        <patternFill patternType="solid">
          <bgColor theme="6" tint="0.59999389629810485"/>
        </patternFill>
      </fill>
    </dxf>
  </rfmt>
  <rfmt sheetId="2" sqref="Q16" start="0" length="0">
    <dxf>
      <fill>
        <patternFill patternType="solid">
          <bgColor theme="6" tint="0.59999389629810485"/>
        </patternFill>
      </fill>
    </dxf>
  </rfmt>
  <rfmt sheetId="2" sqref="Q17" start="0" length="0">
    <dxf>
      <fill>
        <patternFill patternType="solid">
          <bgColor theme="6" tint="0.59999389629810485"/>
        </patternFill>
      </fill>
    </dxf>
  </rfmt>
  <rfmt sheetId="2" sqref="Q18" start="0" length="0">
    <dxf>
      <fill>
        <patternFill patternType="solid">
          <bgColor theme="6" tint="0.59999389629810485"/>
        </patternFill>
      </fill>
    </dxf>
  </rfmt>
  <rfmt sheetId="2" sqref="Q19" start="0" length="0">
    <dxf>
      <fill>
        <patternFill patternType="solid">
          <bgColor theme="6" tint="0.59999389629810485"/>
        </patternFill>
      </fill>
    </dxf>
  </rfmt>
  <rfmt sheetId="2" sqref="Q20" start="0" length="0">
    <dxf>
      <fill>
        <patternFill patternType="solid">
          <bgColor theme="6" tint="0.59999389629810485"/>
        </patternFill>
      </fill>
    </dxf>
  </rfmt>
  <rfmt sheetId="2" sqref="Q21" start="0" length="0">
    <dxf>
      <fill>
        <patternFill patternType="solid">
          <bgColor theme="6" tint="0.59999389629810485"/>
        </patternFill>
      </fill>
    </dxf>
  </rfmt>
  <rfmt sheetId="2" sqref="Q22" start="0" length="0">
    <dxf>
      <fill>
        <patternFill patternType="solid">
          <bgColor theme="6" tint="0.59999389629810485"/>
        </patternFill>
      </fill>
    </dxf>
  </rfmt>
  <rfmt sheetId="2" sqref="Q23" start="0" length="0">
    <dxf>
      <fill>
        <patternFill patternType="solid">
          <bgColor theme="6" tint="0.59999389629810485"/>
        </patternFill>
      </fill>
    </dxf>
  </rfmt>
  <rfmt sheetId="2" sqref="Q24" start="0" length="0">
    <dxf>
      <fill>
        <patternFill patternType="solid">
          <bgColor theme="6" tint="0.59999389629810485"/>
        </patternFill>
      </fill>
    </dxf>
  </rfmt>
  <rfmt sheetId="2" sqref="Q25" start="0" length="0">
    <dxf>
      <fill>
        <patternFill patternType="solid">
          <bgColor theme="6" tint="0.59999389629810485"/>
        </patternFill>
      </fill>
    </dxf>
  </rfmt>
  <rfmt sheetId="2" sqref="Q26" start="0" length="0">
    <dxf>
      <fill>
        <patternFill patternType="solid">
          <bgColor theme="6" tint="0.59999389629810485"/>
        </patternFill>
      </fill>
    </dxf>
  </rfmt>
  <rfmt sheetId="2" sqref="Q27" start="0" length="0">
    <dxf>
      <fill>
        <patternFill patternType="solid">
          <bgColor theme="6" tint="0.59999389629810485"/>
        </patternFill>
      </fill>
    </dxf>
  </rfmt>
  <rfmt sheetId="2" sqref="Q28" start="0" length="0">
    <dxf>
      <fill>
        <patternFill patternType="solid">
          <bgColor theme="6" tint="0.59999389629810485"/>
        </patternFill>
      </fill>
    </dxf>
  </rfmt>
  <rfmt sheetId="2" sqref="Q29" start="0" length="0">
    <dxf>
      <fill>
        <patternFill patternType="solid">
          <bgColor theme="6" tint="0.59999389629810485"/>
        </patternFill>
      </fill>
    </dxf>
  </rfmt>
  <rfmt sheetId="2" sqref="Q30" start="0" length="0">
    <dxf>
      <fill>
        <patternFill patternType="solid">
          <bgColor theme="6" tint="0.59999389629810485"/>
        </patternFill>
      </fill>
    </dxf>
  </rfmt>
  <rfmt sheetId="2" sqref="Q31" start="0" length="0">
    <dxf>
      <fill>
        <patternFill patternType="solid">
          <bgColor theme="6" tint="0.59999389629810485"/>
        </patternFill>
      </fill>
    </dxf>
  </rfmt>
  <rfmt sheetId="2" sqref="Q32" start="0" length="0">
    <dxf>
      <fill>
        <patternFill patternType="solid">
          <bgColor theme="6" tint="0.59999389629810485"/>
        </patternFill>
      </fill>
    </dxf>
  </rfmt>
  <rfmt sheetId="2" sqref="Q33" start="0" length="0">
    <dxf>
      <fill>
        <patternFill patternType="solid">
          <bgColor theme="6" tint="0.59999389629810485"/>
        </patternFill>
      </fill>
    </dxf>
  </rfmt>
  <rfmt sheetId="2" sqref="Q34" start="0" length="0">
    <dxf>
      <fill>
        <patternFill patternType="solid">
          <bgColor theme="6" tint="0.59999389629810485"/>
        </patternFill>
      </fill>
    </dxf>
  </rfmt>
  <rfmt sheetId="2" sqref="Q35" start="0" length="0">
    <dxf>
      <fill>
        <patternFill patternType="solid">
          <bgColor theme="6" tint="0.59999389629810485"/>
        </patternFill>
      </fill>
    </dxf>
  </rfmt>
  <rfmt sheetId="2" sqref="Q36" start="0" length="0">
    <dxf>
      <fill>
        <patternFill patternType="solid">
          <bgColor theme="6" tint="0.59999389629810485"/>
        </patternFill>
      </fill>
    </dxf>
  </rfmt>
  <rfmt sheetId="2" sqref="Q37" start="0" length="0">
    <dxf>
      <fill>
        <patternFill patternType="solid">
          <bgColor theme="6" tint="0.59999389629810485"/>
        </patternFill>
      </fill>
    </dxf>
  </rfmt>
  <rfmt sheetId="2" sqref="Q38" start="0" length="0">
    <dxf>
      <fill>
        <patternFill patternType="solid">
          <bgColor theme="6" tint="0.59999389629810485"/>
        </patternFill>
      </fill>
    </dxf>
  </rfmt>
  <rfmt sheetId="2" sqref="Q39" start="0" length="0">
    <dxf>
      <fill>
        <patternFill patternType="solid">
          <bgColor theme="6" tint="0.59999389629810485"/>
        </patternFill>
      </fill>
    </dxf>
  </rfmt>
  <rfmt sheetId="2" sqref="Q40" start="0" length="0">
    <dxf>
      <fill>
        <patternFill patternType="solid">
          <bgColor theme="6" tint="0.59999389629810485"/>
        </patternFill>
      </fill>
    </dxf>
  </rfmt>
  <rfmt sheetId="2" sqref="Q41" start="0" length="0">
    <dxf>
      <fill>
        <patternFill patternType="solid">
          <bgColor theme="6" tint="0.59999389629810485"/>
        </patternFill>
      </fill>
    </dxf>
  </rfmt>
  <rfmt sheetId="2" sqref="Q42" start="0" length="0">
    <dxf>
      <fill>
        <patternFill patternType="solid">
          <bgColor theme="6" tint="0.59999389629810485"/>
        </patternFill>
      </fill>
    </dxf>
  </rfmt>
  <rfmt sheetId="2" sqref="Q43" start="0" length="0">
    <dxf>
      <fill>
        <patternFill patternType="solid">
          <bgColor theme="6" tint="0.59999389629810485"/>
        </patternFill>
      </fill>
    </dxf>
  </rfmt>
  <rfmt sheetId="2" sqref="Q44" start="0" length="0">
    <dxf>
      <fill>
        <patternFill patternType="solid">
          <bgColor theme="6" tint="0.59999389629810485"/>
        </patternFill>
      </fill>
    </dxf>
  </rfmt>
  <rfmt sheetId="2" sqref="Q45" start="0" length="0">
    <dxf>
      <fill>
        <patternFill patternType="solid">
          <bgColor theme="6" tint="0.59999389629810485"/>
        </patternFill>
      </fill>
    </dxf>
  </rfmt>
  <rfmt sheetId="2" sqref="Q46" start="0" length="0">
    <dxf>
      <fill>
        <patternFill patternType="solid">
          <bgColor theme="6" tint="0.59999389629810485"/>
        </patternFill>
      </fill>
    </dxf>
  </rfmt>
  <rfmt sheetId="2" sqref="Q47" start="0" length="0">
    <dxf>
      <fill>
        <patternFill patternType="solid">
          <bgColor theme="6" tint="0.59999389629810485"/>
        </patternFill>
      </fill>
    </dxf>
  </rfmt>
  <rfmt sheetId="2" sqref="Q48" start="0" length="0">
    <dxf>
      <fill>
        <patternFill patternType="solid">
          <bgColor theme="6" tint="0.59999389629810485"/>
        </patternFill>
      </fill>
    </dxf>
  </rfmt>
  <rfmt sheetId="2" sqref="Q49" start="0" length="0">
    <dxf>
      <fill>
        <patternFill patternType="solid">
          <bgColor theme="6" tint="0.59999389629810485"/>
        </patternFill>
      </fill>
    </dxf>
  </rfmt>
  <rfmt sheetId="2" sqref="Q50" start="0" length="0">
    <dxf>
      <fill>
        <patternFill patternType="solid">
          <bgColor theme="6" tint="0.59999389629810485"/>
        </patternFill>
      </fill>
    </dxf>
  </rfmt>
  <rfmt sheetId="2" sqref="Q51" start="0" length="0">
    <dxf>
      <fill>
        <patternFill patternType="solid">
          <bgColor theme="6" tint="0.59999389629810485"/>
        </patternFill>
      </fill>
    </dxf>
  </rfmt>
  <rfmt sheetId="2" sqref="Q52" start="0" length="0">
    <dxf>
      <fill>
        <patternFill patternType="solid">
          <bgColor theme="6" tint="0.59999389629810485"/>
        </patternFill>
      </fill>
    </dxf>
  </rfmt>
  <rfmt sheetId="2" sqref="Q53" start="0" length="0">
    <dxf>
      <fill>
        <patternFill patternType="solid">
          <bgColor theme="6" tint="0.59999389629810485"/>
        </patternFill>
      </fill>
    </dxf>
  </rfmt>
  <rfmt sheetId="2" sqref="Q54" start="0" length="0">
    <dxf>
      <fill>
        <patternFill patternType="solid">
          <bgColor theme="6" tint="0.59999389629810485"/>
        </patternFill>
      </fill>
    </dxf>
  </rfmt>
  <rfmt sheetId="2" sqref="Q55" start="0" length="0">
    <dxf>
      <fill>
        <patternFill patternType="solid">
          <bgColor theme="6" tint="0.59999389629810485"/>
        </patternFill>
      </fill>
    </dxf>
  </rfmt>
  <rfmt sheetId="2" sqref="Q56" start="0" length="0">
    <dxf>
      <fill>
        <patternFill patternType="solid">
          <bgColor theme="6" tint="0.59999389629810485"/>
        </patternFill>
      </fill>
    </dxf>
  </rfmt>
  <rfmt sheetId="2" sqref="Q57" start="0" length="0">
    <dxf>
      <fill>
        <patternFill patternType="solid">
          <bgColor theme="6" tint="0.59999389629810485"/>
        </patternFill>
      </fill>
    </dxf>
  </rfmt>
  <rfmt sheetId="2" sqref="Q58" start="0" length="0">
    <dxf>
      <fill>
        <patternFill patternType="solid">
          <bgColor theme="6" tint="0.59999389629810485"/>
        </patternFill>
      </fill>
    </dxf>
  </rfmt>
  <rfmt sheetId="2" sqref="Q59" start="0" length="0">
    <dxf>
      <fill>
        <patternFill patternType="solid">
          <bgColor theme="6" tint="0.59999389629810485"/>
        </patternFill>
      </fill>
    </dxf>
  </rfmt>
  <rfmt sheetId="2" sqref="Q60" start="0" length="0">
    <dxf>
      <fill>
        <patternFill patternType="solid">
          <bgColor theme="6" tint="0.59999389629810485"/>
        </patternFill>
      </fill>
    </dxf>
  </rfmt>
  <rfmt sheetId="2" sqref="Q61" start="0" length="0">
    <dxf>
      <fill>
        <patternFill patternType="solid">
          <bgColor theme="6" tint="0.59999389629810485"/>
        </patternFill>
      </fill>
    </dxf>
  </rfmt>
  <rfmt sheetId="2" sqref="Q62" start="0" length="0">
    <dxf>
      <fill>
        <patternFill patternType="solid">
          <bgColor theme="6" tint="0.59999389629810485"/>
        </patternFill>
      </fill>
    </dxf>
  </rfmt>
  <rfmt sheetId="2" sqref="Q63" start="0" length="0">
    <dxf>
      <fill>
        <patternFill patternType="solid">
          <bgColor theme="6" tint="0.59999389629810485"/>
        </patternFill>
      </fill>
    </dxf>
  </rfmt>
  <rfmt sheetId="2" sqref="Q64" start="0" length="0">
    <dxf>
      <fill>
        <patternFill patternType="solid">
          <bgColor theme="6" tint="0.59999389629810485"/>
        </patternFill>
      </fill>
    </dxf>
  </rfmt>
  <rfmt sheetId="2" sqref="Q65" start="0" length="0">
    <dxf>
      <fill>
        <patternFill patternType="solid">
          <bgColor theme="6" tint="0.59999389629810485"/>
        </patternFill>
      </fill>
    </dxf>
  </rfmt>
  <rfmt sheetId="2" sqref="Q66" start="0" length="0">
    <dxf>
      <fill>
        <patternFill patternType="solid">
          <bgColor theme="6" tint="0.59999389629810485"/>
        </patternFill>
      </fill>
    </dxf>
  </rfmt>
  <rfmt sheetId="2" sqref="Q67" start="0" length="0">
    <dxf>
      <fill>
        <patternFill patternType="solid">
          <bgColor theme="6" tint="0.59999389629810485"/>
        </patternFill>
      </fill>
    </dxf>
  </rfmt>
  <rfmt sheetId="2" sqref="Q68" start="0" length="0">
    <dxf>
      <fill>
        <patternFill patternType="solid">
          <bgColor theme="6" tint="0.59999389629810485"/>
        </patternFill>
      </fill>
    </dxf>
  </rfmt>
  <rfmt sheetId="2" sqref="Q69" start="0" length="0">
    <dxf>
      <fill>
        <patternFill patternType="solid">
          <bgColor theme="6" tint="0.59999389629810485"/>
        </patternFill>
      </fill>
    </dxf>
  </rfmt>
  <rfmt sheetId="2" sqref="Q70" start="0" length="0">
    <dxf>
      <fill>
        <patternFill patternType="solid">
          <bgColor theme="6" tint="0.59999389629810485"/>
        </patternFill>
      </fill>
    </dxf>
  </rfmt>
  <rfmt sheetId="2" sqref="Q71" start="0" length="0">
    <dxf>
      <fill>
        <patternFill patternType="solid">
          <bgColor theme="6" tint="0.59999389629810485"/>
        </patternFill>
      </fill>
    </dxf>
  </rfmt>
  <rfmt sheetId="2" sqref="Q72" start="0" length="0">
    <dxf>
      <fill>
        <patternFill patternType="solid">
          <bgColor theme="6" tint="0.59999389629810485"/>
        </patternFill>
      </fill>
    </dxf>
  </rfmt>
  <rfmt sheetId="2" sqref="Q73" start="0" length="0">
    <dxf>
      <fill>
        <patternFill patternType="solid">
          <bgColor theme="6" tint="0.59999389629810485"/>
        </patternFill>
      </fill>
    </dxf>
  </rfmt>
  <rfmt sheetId="2" sqref="Q74" start="0" length="0">
    <dxf>
      <fill>
        <patternFill patternType="solid">
          <bgColor theme="6" tint="0.59999389629810485"/>
        </patternFill>
      </fill>
    </dxf>
  </rfmt>
  <rfmt sheetId="2" sqref="Q75" start="0" length="0">
    <dxf>
      <fill>
        <patternFill patternType="solid">
          <bgColor theme="6" tint="0.59999389629810485"/>
        </patternFill>
      </fill>
    </dxf>
  </rfmt>
  <rfmt sheetId="2" sqref="Q76" start="0" length="0">
    <dxf>
      <fill>
        <patternFill patternType="solid">
          <bgColor theme="6" tint="0.59999389629810485"/>
        </patternFill>
      </fill>
    </dxf>
  </rfmt>
  <rfmt sheetId="2" sqref="Q77" start="0" length="0">
    <dxf>
      <fill>
        <patternFill patternType="solid">
          <bgColor theme="6" tint="0.59999389629810485"/>
        </patternFill>
      </fill>
    </dxf>
  </rfmt>
  <rfmt sheetId="2" sqref="Q78" start="0" length="0">
    <dxf>
      <fill>
        <patternFill patternType="solid">
          <bgColor theme="6" tint="0.59999389629810485"/>
        </patternFill>
      </fill>
    </dxf>
  </rfmt>
  <rfmt sheetId="2" sqref="Q79" start="0" length="0">
    <dxf>
      <fill>
        <patternFill patternType="solid">
          <bgColor theme="6" tint="0.59999389629810485"/>
        </patternFill>
      </fill>
    </dxf>
  </rfmt>
  <rfmt sheetId="2" sqref="Q80" start="0" length="0">
    <dxf>
      <fill>
        <patternFill patternType="solid">
          <bgColor theme="6" tint="0.59999389629810485"/>
        </patternFill>
      </fill>
    </dxf>
  </rfmt>
  <rfmt sheetId="2" sqref="Q81" start="0" length="0">
    <dxf>
      <fill>
        <patternFill patternType="solid">
          <bgColor theme="6" tint="0.59999389629810485"/>
        </patternFill>
      </fill>
    </dxf>
  </rfmt>
  <rfmt sheetId="2" sqref="Q82" start="0" length="0">
    <dxf>
      <fill>
        <patternFill patternType="solid">
          <bgColor theme="6" tint="0.59999389629810485"/>
        </patternFill>
      </fill>
    </dxf>
  </rfmt>
  <rfmt sheetId="2" sqref="Q83" start="0" length="0">
    <dxf>
      <fill>
        <patternFill patternType="solid">
          <bgColor theme="6" tint="0.59999389629810485"/>
        </patternFill>
      </fill>
    </dxf>
  </rfmt>
  <rfmt sheetId="2" sqref="Q84" start="0" length="0">
    <dxf>
      <fill>
        <patternFill patternType="solid">
          <bgColor theme="6" tint="0.59999389629810485"/>
        </patternFill>
      </fill>
    </dxf>
  </rfmt>
  <rfmt sheetId="2" sqref="Q85" start="0" length="0">
    <dxf>
      <fill>
        <patternFill patternType="solid">
          <bgColor theme="6" tint="0.59999389629810485"/>
        </patternFill>
      </fill>
    </dxf>
  </rfmt>
  <rfmt sheetId="2" sqref="Q86" start="0" length="0">
    <dxf>
      <fill>
        <patternFill patternType="solid">
          <bgColor theme="6" tint="0.59999389629810485"/>
        </patternFill>
      </fill>
    </dxf>
  </rfmt>
  <rfmt sheetId="2" sqref="Q87" start="0" length="0">
    <dxf>
      <fill>
        <patternFill patternType="solid">
          <bgColor theme="6" tint="0.59999389629810485"/>
        </patternFill>
      </fill>
    </dxf>
  </rfmt>
  <rfmt sheetId="2" sqref="Q88" start="0" length="0">
    <dxf>
      <fill>
        <patternFill patternType="solid">
          <bgColor theme="6" tint="0.59999389629810485"/>
        </patternFill>
      </fill>
    </dxf>
  </rfmt>
  <rfmt sheetId="2" sqref="Q89" start="0" length="0">
    <dxf>
      <fill>
        <patternFill patternType="solid">
          <bgColor theme="6" tint="0.59999389629810485"/>
        </patternFill>
      </fill>
    </dxf>
  </rfmt>
  <rfmt sheetId="2" sqref="Q90" start="0" length="0">
    <dxf>
      <fill>
        <patternFill patternType="solid">
          <bgColor theme="6" tint="0.59999389629810485"/>
        </patternFill>
      </fill>
    </dxf>
  </rfmt>
  <rfmt sheetId="2" sqref="Q91" start="0" length="0">
    <dxf>
      <fill>
        <patternFill patternType="solid">
          <bgColor theme="6" tint="0.59999389629810485"/>
        </patternFill>
      </fill>
    </dxf>
  </rfmt>
  <rfmt sheetId="2" sqref="Q92" start="0" length="0">
    <dxf>
      <fill>
        <patternFill patternType="solid">
          <bgColor theme="6" tint="0.59999389629810485"/>
        </patternFill>
      </fill>
    </dxf>
  </rfmt>
  <rfmt sheetId="2" sqref="Q93" start="0" length="0">
    <dxf>
      <fill>
        <patternFill patternType="solid">
          <bgColor theme="6" tint="0.59999389629810485"/>
        </patternFill>
      </fill>
    </dxf>
  </rfmt>
  <rfmt sheetId="2" sqref="Q94" start="0" length="0">
    <dxf>
      <fill>
        <patternFill patternType="solid">
          <bgColor theme="6" tint="0.59999389629810485"/>
        </patternFill>
      </fill>
    </dxf>
  </rfmt>
  <rfmt sheetId="2" sqref="Q95" start="0" length="0">
    <dxf>
      <fill>
        <patternFill patternType="solid">
          <bgColor theme="6" tint="0.59999389629810485"/>
        </patternFill>
      </fill>
    </dxf>
  </rfmt>
  <rfmt sheetId="2" sqref="Q96" start="0" length="0">
    <dxf>
      <fill>
        <patternFill patternType="solid">
          <bgColor theme="6" tint="0.59999389629810485"/>
        </patternFill>
      </fill>
    </dxf>
  </rfmt>
  <rfmt sheetId="2" sqref="Q97" start="0" length="0">
    <dxf>
      <fill>
        <patternFill patternType="solid">
          <bgColor theme="6" tint="0.59999389629810485"/>
        </patternFill>
      </fill>
    </dxf>
  </rfmt>
  <rfmt sheetId="2" sqref="Q98" start="0" length="0">
    <dxf>
      <fill>
        <patternFill patternType="solid">
          <bgColor theme="6" tint="0.59999389629810485"/>
        </patternFill>
      </fill>
    </dxf>
  </rfmt>
  <rfmt sheetId="2" sqref="Q99" start="0" length="0">
    <dxf>
      <fill>
        <patternFill patternType="solid">
          <bgColor theme="6" tint="0.59999389629810485"/>
        </patternFill>
      </fill>
    </dxf>
  </rfmt>
  <rfmt sheetId="2" sqref="Q100" start="0" length="0">
    <dxf>
      <fill>
        <patternFill patternType="solid">
          <bgColor theme="6" tint="0.59999389629810485"/>
        </patternFill>
      </fill>
    </dxf>
  </rfmt>
  <rfmt sheetId="2" sqref="Q101" start="0" length="0">
    <dxf>
      <fill>
        <patternFill patternType="solid">
          <bgColor theme="6" tint="0.59999389629810485"/>
        </patternFill>
      </fill>
    </dxf>
  </rfmt>
  <rfmt sheetId="2" sqref="Q102" start="0" length="0">
    <dxf>
      <fill>
        <patternFill patternType="solid">
          <bgColor theme="6" tint="0.59999389629810485"/>
        </patternFill>
      </fill>
    </dxf>
  </rfmt>
  <rfmt sheetId="2" sqref="Q103" start="0" length="0">
    <dxf>
      <fill>
        <patternFill patternType="solid">
          <bgColor theme="6" tint="0.59999389629810485"/>
        </patternFill>
      </fill>
    </dxf>
  </rfmt>
  <rfmt sheetId="2" sqref="Q104" start="0" length="0">
    <dxf>
      <fill>
        <patternFill patternType="solid">
          <bgColor theme="6" tint="0.59999389629810485"/>
        </patternFill>
      </fill>
    </dxf>
  </rfmt>
  <rfmt sheetId="2" sqref="Q105" start="0" length="0">
    <dxf>
      <fill>
        <patternFill patternType="solid">
          <bgColor theme="6" tint="0.59999389629810485"/>
        </patternFill>
      </fill>
    </dxf>
  </rfmt>
  <rfmt sheetId="2" sqref="Q106" start="0" length="0">
    <dxf>
      <fill>
        <patternFill patternType="solid">
          <bgColor theme="6" tint="0.59999389629810485"/>
        </patternFill>
      </fill>
    </dxf>
  </rfmt>
  <rfmt sheetId="2" sqref="Q107" start="0" length="0">
    <dxf>
      <fill>
        <patternFill patternType="solid">
          <bgColor theme="6" tint="0.59999389629810485"/>
        </patternFill>
      </fill>
    </dxf>
  </rfmt>
  <rfmt sheetId="2" sqref="Q108" start="0" length="0">
    <dxf>
      <fill>
        <patternFill patternType="solid">
          <bgColor theme="6" tint="0.59999389629810485"/>
        </patternFill>
      </fill>
    </dxf>
  </rfmt>
  <rfmt sheetId="2" sqref="Q109" start="0" length="0">
    <dxf>
      <fill>
        <patternFill patternType="solid">
          <bgColor theme="6" tint="0.59999389629810485"/>
        </patternFill>
      </fill>
    </dxf>
  </rfmt>
  <rfmt sheetId="2" sqref="Q110" start="0" length="0">
    <dxf>
      <fill>
        <patternFill patternType="solid">
          <bgColor theme="6" tint="0.59999389629810485"/>
        </patternFill>
      </fill>
    </dxf>
  </rfmt>
  <rfmt sheetId="2" sqref="Q111" start="0" length="0">
    <dxf>
      <fill>
        <patternFill patternType="solid">
          <bgColor theme="6" tint="0.59999389629810485"/>
        </patternFill>
      </fill>
    </dxf>
  </rfmt>
  <rfmt sheetId="2" sqref="Q11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13" start="0" length="0">
    <dxf>
      <fill>
        <patternFill patternType="solid">
          <bgColor theme="6" tint="0.59999389629810485"/>
        </patternFill>
      </fill>
    </dxf>
  </rfmt>
  <rfmt sheetId="2" sqref="Q114" start="0" length="0">
    <dxf>
      <fill>
        <patternFill patternType="solid">
          <bgColor theme="6" tint="0.59999389629810485"/>
        </patternFill>
      </fill>
    </dxf>
  </rfmt>
  <rfmt sheetId="2" sqref="Q115" start="0" length="0">
    <dxf>
      <fill>
        <patternFill patternType="solid">
          <bgColor theme="6" tint="0.59999389629810485"/>
        </patternFill>
      </fill>
    </dxf>
  </rfmt>
  <rfmt sheetId="2" sqref="Q116" start="0" length="0">
    <dxf>
      <fill>
        <patternFill patternType="solid">
          <bgColor theme="6" tint="0.59999389629810485"/>
        </patternFill>
      </fill>
    </dxf>
  </rfmt>
  <rfmt sheetId="2" sqref="Q117" start="0" length="0">
    <dxf>
      <fill>
        <patternFill patternType="solid">
          <bgColor theme="6" tint="0.59999389629810485"/>
        </patternFill>
      </fill>
    </dxf>
  </rfmt>
  <rfmt sheetId="2" sqref="Q118" start="0" length="0">
    <dxf>
      <fill>
        <patternFill patternType="solid">
          <bgColor theme="6" tint="0.59999389629810485"/>
        </patternFill>
      </fill>
    </dxf>
  </rfmt>
  <rfmt sheetId="2" sqref="Q119" start="0" length="0">
    <dxf>
      <fill>
        <patternFill patternType="solid">
          <bgColor theme="6" tint="0.59999389629810485"/>
        </patternFill>
      </fill>
    </dxf>
  </rfmt>
  <rfmt sheetId="2" sqref="Q120" start="0" length="0">
    <dxf>
      <fill>
        <patternFill patternType="solid">
          <bgColor theme="6" tint="0.59999389629810485"/>
        </patternFill>
      </fill>
    </dxf>
  </rfmt>
  <rfmt sheetId="2" sqref="Q121" start="0" length="0">
    <dxf>
      <fill>
        <patternFill patternType="solid">
          <bgColor theme="6" tint="0.59999389629810485"/>
        </patternFill>
      </fill>
    </dxf>
  </rfmt>
  <rfmt sheetId="2" sqref="Q122" start="0" length="0">
    <dxf>
      <fill>
        <patternFill patternType="solid">
          <bgColor theme="6" tint="0.59999389629810485"/>
        </patternFill>
      </fill>
    </dxf>
  </rfmt>
  <rfmt sheetId="2" sqref="Q123" start="0" length="0">
    <dxf>
      <fill>
        <patternFill patternType="solid">
          <bgColor theme="6" tint="0.59999389629810485"/>
        </patternFill>
      </fill>
    </dxf>
  </rfmt>
  <rfmt sheetId="2" sqref="Q124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25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26" start="0" length="0">
    <dxf>
      <fill>
        <patternFill patternType="solid">
          <bgColor theme="6" tint="0.59999389629810485"/>
        </patternFill>
      </fill>
    </dxf>
  </rfmt>
  <rfmt sheetId="2" sqref="Q127" start="0" length="0">
    <dxf>
      <fill>
        <patternFill patternType="solid">
          <bgColor theme="6" tint="0.59999389629810485"/>
        </patternFill>
      </fill>
    </dxf>
  </rfmt>
  <rfmt sheetId="2" sqref="Q128" start="0" length="0">
    <dxf>
      <fill>
        <patternFill patternType="solid">
          <bgColor theme="6" tint="0.59999389629810485"/>
        </patternFill>
      </fill>
    </dxf>
  </rfmt>
  <rfmt sheetId="2" sqref="Q129" start="0" length="0">
    <dxf>
      <fill>
        <patternFill patternType="solid">
          <bgColor theme="6" tint="0.59999389629810485"/>
        </patternFill>
      </fill>
    </dxf>
  </rfmt>
  <rfmt sheetId="2" sqref="Q13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31" start="0" length="0">
    <dxf>
      <fill>
        <patternFill patternType="solid">
          <bgColor theme="6" tint="0.59999389629810485"/>
        </patternFill>
      </fill>
    </dxf>
  </rfmt>
  <rfmt sheetId="2" sqref="Q132" start="0" length="0">
    <dxf>
      <fill>
        <patternFill patternType="solid">
          <bgColor theme="6" tint="0.59999389629810485"/>
        </patternFill>
      </fill>
    </dxf>
  </rfmt>
  <rfmt sheetId="2" sqref="Q133" start="0" length="0">
    <dxf>
      <fill>
        <patternFill patternType="solid">
          <bgColor theme="6" tint="0.59999389629810485"/>
        </patternFill>
      </fill>
    </dxf>
  </rfmt>
  <rfmt sheetId="2" sqref="Q134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35" start="0" length="0">
    <dxf>
      <fill>
        <patternFill patternType="solid">
          <bgColor theme="6" tint="0.59999389629810485"/>
        </patternFill>
      </fill>
    </dxf>
  </rfmt>
  <rfmt sheetId="2" sqref="Q136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37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38" start="0" length="0">
    <dxf>
      <fill>
        <patternFill patternType="solid">
          <bgColor theme="6" tint="0.59999389629810485"/>
        </patternFill>
      </fill>
    </dxf>
  </rfmt>
  <rfmt sheetId="2" sqref="Q139" start="0" length="0">
    <dxf>
      <fill>
        <patternFill patternType="solid">
          <bgColor theme="6" tint="0.59999389629810485"/>
        </patternFill>
      </fill>
    </dxf>
  </rfmt>
  <rfmt sheetId="2" sqref="Q14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41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42" start="0" length="0">
    <dxf>
      <fill>
        <patternFill patternType="solid">
          <bgColor theme="6" tint="0.59999389629810485"/>
        </patternFill>
      </fill>
    </dxf>
  </rfmt>
  <rfmt sheetId="2" sqref="Q143" start="0" length="0">
    <dxf>
      <fill>
        <patternFill patternType="solid">
          <bgColor theme="6" tint="0.59999389629810485"/>
        </patternFill>
      </fill>
    </dxf>
  </rfmt>
  <rfmt sheetId="2" sqref="Q144" start="0" length="0">
    <dxf>
      <fill>
        <patternFill patternType="solid">
          <bgColor theme="6" tint="0.59999389629810485"/>
        </patternFill>
      </fill>
    </dxf>
  </rfmt>
  <rfmt sheetId="2" sqref="Q145" start="0" length="0">
    <dxf>
      <fill>
        <patternFill patternType="solid">
          <bgColor theme="6" tint="0.59999389629810485"/>
        </patternFill>
      </fill>
    </dxf>
  </rfmt>
  <rfmt sheetId="2" sqref="Q146" start="0" length="0">
    <dxf>
      <fill>
        <patternFill patternType="solid">
          <bgColor theme="6" tint="0.59999389629810485"/>
        </patternFill>
      </fill>
    </dxf>
  </rfmt>
  <rfmt sheetId="2" sqref="Q147" start="0" length="0">
    <dxf>
      <fill>
        <patternFill patternType="solid">
          <bgColor theme="6" tint="0.59999389629810485"/>
        </patternFill>
      </fill>
    </dxf>
  </rfmt>
  <rfmt sheetId="2" sqref="Q148" start="0" length="0">
    <dxf>
      <fill>
        <patternFill patternType="solid">
          <bgColor theme="6" tint="0.59999389629810485"/>
        </patternFill>
      </fill>
    </dxf>
  </rfmt>
  <rfmt sheetId="2" sqref="Q149" start="0" length="0">
    <dxf>
      <fill>
        <patternFill patternType="solid">
          <bgColor theme="6" tint="0.59999389629810485"/>
        </patternFill>
      </fill>
    </dxf>
  </rfmt>
  <rfmt sheetId="2" sqref="Q15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151" start="0" length="0">
    <dxf>
      <fill>
        <patternFill patternType="solid">
          <bgColor theme="6" tint="0.59999389629810485"/>
        </patternFill>
      </fill>
    </dxf>
  </rfmt>
  <rfmt sheetId="2" sqref="Q152" start="0" length="0">
    <dxf>
      <fill>
        <patternFill patternType="solid">
          <bgColor theme="6" tint="0.59999389629810485"/>
        </patternFill>
      </fill>
    </dxf>
  </rfmt>
  <rfmt sheetId="2" sqref="Q153" start="0" length="0">
    <dxf>
      <fill>
        <patternFill patternType="solid">
          <bgColor theme="6" tint="0.59999389629810485"/>
        </patternFill>
      </fill>
    </dxf>
  </rfmt>
  <rfmt sheetId="2" sqref="Q154" start="0" length="0">
    <dxf>
      <fill>
        <patternFill patternType="solid">
          <bgColor theme="6" tint="0.59999389629810485"/>
        </patternFill>
      </fill>
    </dxf>
  </rfmt>
  <rfmt sheetId="2" sqref="Q155" start="0" length="0">
    <dxf>
      <fill>
        <patternFill patternType="solid">
          <bgColor theme="6" tint="0.59999389629810485"/>
        </patternFill>
      </fill>
    </dxf>
  </rfmt>
  <rfmt sheetId="2" sqref="Q156" start="0" length="0">
    <dxf>
      <fill>
        <patternFill patternType="solid">
          <bgColor theme="6" tint="0.59999389629810485"/>
        </patternFill>
      </fill>
    </dxf>
  </rfmt>
  <rfmt sheetId="2" sqref="Q157" start="0" length="0">
    <dxf>
      <fill>
        <patternFill patternType="solid">
          <bgColor theme="6" tint="0.59999389629810485"/>
        </patternFill>
      </fill>
    </dxf>
  </rfmt>
  <rfmt sheetId="2" sqref="Q158" start="0" length="0">
    <dxf>
      <fill>
        <patternFill patternType="solid">
          <bgColor theme="6" tint="0.59999389629810485"/>
        </patternFill>
      </fill>
    </dxf>
  </rfmt>
  <rfmt sheetId="2" sqref="Q159" start="0" length="0">
    <dxf>
      <fill>
        <patternFill patternType="solid">
          <bgColor theme="6" tint="0.59999389629810485"/>
        </patternFill>
      </fill>
    </dxf>
  </rfmt>
  <rfmt sheetId="2" sqref="Q160" start="0" length="0">
    <dxf>
      <fill>
        <patternFill patternType="solid">
          <bgColor theme="6" tint="0.59999389629810485"/>
        </patternFill>
      </fill>
    </dxf>
  </rfmt>
  <rfmt sheetId="2" sqref="Q161" start="0" length="0">
    <dxf>
      <fill>
        <patternFill patternType="solid">
          <bgColor theme="6" tint="0.59999389629810485"/>
        </patternFill>
      </fill>
    </dxf>
  </rfmt>
  <rfmt sheetId="2" sqref="Q162" start="0" length="0">
    <dxf>
      <fill>
        <patternFill patternType="solid">
          <bgColor theme="6" tint="0.59999389629810485"/>
        </patternFill>
      </fill>
    </dxf>
  </rfmt>
  <rfmt sheetId="2" sqref="Q163" start="0" length="0">
    <dxf>
      <fill>
        <patternFill patternType="solid">
          <bgColor theme="6" tint="0.59999389629810485"/>
        </patternFill>
      </fill>
    </dxf>
  </rfmt>
  <rfmt sheetId="2" sqref="Q164" start="0" length="0">
    <dxf>
      <fill>
        <patternFill patternType="solid">
          <bgColor theme="6" tint="0.59999389629810485"/>
        </patternFill>
      </fill>
    </dxf>
  </rfmt>
  <rfmt sheetId="2" sqref="Q165" start="0" length="0">
    <dxf>
      <fill>
        <patternFill patternType="solid">
          <bgColor theme="6" tint="0.59999389629810485"/>
        </patternFill>
      </fill>
    </dxf>
  </rfmt>
  <rfmt sheetId="2" sqref="Q166" start="0" length="0">
    <dxf>
      <fill>
        <patternFill patternType="solid">
          <bgColor theme="6" tint="0.59999389629810485"/>
        </patternFill>
      </fill>
    </dxf>
  </rfmt>
  <rfmt sheetId="2" sqref="Q167" start="0" length="0">
    <dxf>
      <fill>
        <patternFill patternType="solid">
          <bgColor theme="6" tint="0.59999389629810485"/>
        </patternFill>
      </fill>
    </dxf>
  </rfmt>
  <rfmt sheetId="2" sqref="Q168" start="0" length="0">
    <dxf>
      <fill>
        <patternFill patternType="solid">
          <bgColor theme="6" tint="0.59999389629810485"/>
        </patternFill>
      </fill>
    </dxf>
  </rfmt>
  <rfmt sheetId="2" sqref="Q169" start="0" length="0">
    <dxf>
      <fill>
        <patternFill patternType="solid">
          <bgColor theme="6" tint="0.59999389629810485"/>
        </patternFill>
      </fill>
    </dxf>
  </rfmt>
  <rfmt sheetId="2" sqref="Q170" start="0" length="0">
    <dxf>
      <fill>
        <patternFill patternType="solid">
          <bgColor theme="6" tint="0.59999389629810485"/>
        </patternFill>
      </fill>
    </dxf>
  </rfmt>
  <rfmt sheetId="2" sqref="Q171" start="0" length="0">
    <dxf>
      <fill>
        <patternFill patternType="solid">
          <bgColor theme="6" tint="0.59999389629810485"/>
        </patternFill>
      </fill>
    </dxf>
  </rfmt>
  <rfmt sheetId="2" sqref="Q172" start="0" length="0">
    <dxf>
      <fill>
        <patternFill patternType="solid">
          <bgColor theme="6" tint="0.59999389629810485"/>
        </patternFill>
      </fill>
    </dxf>
  </rfmt>
  <rfmt sheetId="2" sqref="Q173" start="0" length="0">
    <dxf>
      <fill>
        <patternFill patternType="solid">
          <bgColor theme="6" tint="0.59999389629810485"/>
        </patternFill>
      </fill>
    </dxf>
  </rfmt>
  <rfmt sheetId="2" sqref="Q174" start="0" length="0">
    <dxf>
      <fill>
        <patternFill patternType="solid">
          <bgColor theme="6" tint="0.59999389629810485"/>
        </patternFill>
      </fill>
    </dxf>
  </rfmt>
  <rfmt sheetId="2" sqref="Q175" start="0" length="0">
    <dxf>
      <fill>
        <patternFill patternType="solid">
          <bgColor theme="6" tint="0.59999389629810485"/>
        </patternFill>
      </fill>
    </dxf>
  </rfmt>
  <rfmt sheetId="2" sqref="Q176" start="0" length="0">
    <dxf>
      <fill>
        <patternFill patternType="solid">
          <bgColor theme="6" tint="0.59999389629810485"/>
        </patternFill>
      </fill>
    </dxf>
  </rfmt>
  <rfmt sheetId="2" sqref="Q177" start="0" length="0">
    <dxf>
      <fill>
        <patternFill patternType="solid">
          <bgColor theme="6" tint="0.59999389629810485"/>
        </patternFill>
      </fill>
    </dxf>
  </rfmt>
  <rfmt sheetId="2" sqref="Q178" start="0" length="0">
    <dxf>
      <fill>
        <patternFill patternType="solid">
          <bgColor theme="6" tint="0.59999389629810485"/>
        </patternFill>
      </fill>
    </dxf>
  </rfmt>
  <rfmt sheetId="2" sqref="Q179" start="0" length="0">
    <dxf>
      <fill>
        <patternFill patternType="solid">
          <bgColor theme="6" tint="0.59999389629810485"/>
        </patternFill>
      </fill>
    </dxf>
  </rfmt>
  <rfmt sheetId="2" sqref="Q180" start="0" length="0">
    <dxf>
      <fill>
        <patternFill patternType="solid">
          <bgColor theme="6" tint="0.59999389629810485"/>
        </patternFill>
      </fill>
    </dxf>
  </rfmt>
  <rfmt sheetId="2" sqref="Q181" start="0" length="0">
    <dxf>
      <fill>
        <patternFill patternType="solid">
          <bgColor theme="6" tint="0.59999389629810485"/>
        </patternFill>
      </fill>
    </dxf>
  </rfmt>
  <rfmt sheetId="2" sqref="Q182" start="0" length="0">
    <dxf>
      <fill>
        <patternFill patternType="solid">
          <bgColor theme="6" tint="0.59999389629810485"/>
        </patternFill>
      </fill>
    </dxf>
  </rfmt>
  <rfmt sheetId="2" sqref="Q183" start="0" length="0">
    <dxf>
      <fill>
        <patternFill patternType="solid">
          <bgColor theme="6" tint="0.59999389629810485"/>
        </patternFill>
      </fill>
    </dxf>
  </rfmt>
  <rfmt sheetId="2" sqref="Q184" start="0" length="0">
    <dxf>
      <fill>
        <patternFill patternType="solid">
          <bgColor theme="6" tint="0.59999389629810485"/>
        </patternFill>
      </fill>
    </dxf>
  </rfmt>
  <rfmt sheetId="2" sqref="Q185" start="0" length="0">
    <dxf>
      <fill>
        <patternFill patternType="solid">
          <bgColor theme="6" tint="0.59999389629810485"/>
        </patternFill>
      </fill>
    </dxf>
  </rfmt>
  <rfmt sheetId="2" sqref="Q186" start="0" length="0">
    <dxf>
      <fill>
        <patternFill patternType="solid">
          <bgColor theme="6" tint="0.59999389629810485"/>
        </patternFill>
      </fill>
    </dxf>
  </rfmt>
  <rfmt sheetId="2" sqref="Q187" start="0" length="0">
    <dxf>
      <fill>
        <patternFill patternType="solid">
          <bgColor theme="6" tint="0.59999389629810485"/>
        </patternFill>
      </fill>
    </dxf>
  </rfmt>
  <rfmt sheetId="2" sqref="Q188" start="0" length="0">
    <dxf>
      <fill>
        <patternFill patternType="solid">
          <bgColor theme="6" tint="0.59999389629810485"/>
        </patternFill>
      </fill>
    </dxf>
  </rfmt>
  <rfmt sheetId="2" sqref="Q189" start="0" length="0">
    <dxf>
      <fill>
        <patternFill patternType="solid">
          <bgColor theme="6" tint="0.59999389629810485"/>
        </patternFill>
      </fill>
    </dxf>
  </rfmt>
  <rfmt sheetId="2" sqref="Q190" start="0" length="0">
    <dxf>
      <fill>
        <patternFill patternType="solid">
          <bgColor theme="6" tint="0.59999389629810485"/>
        </patternFill>
      </fill>
    </dxf>
  </rfmt>
  <rfmt sheetId="2" sqref="Q191" start="0" length="0">
    <dxf>
      <fill>
        <patternFill patternType="solid">
          <bgColor theme="6" tint="0.59999389629810485"/>
        </patternFill>
      </fill>
    </dxf>
  </rfmt>
  <rfmt sheetId="2" sqref="Q192" start="0" length="0">
    <dxf>
      <fill>
        <patternFill patternType="solid">
          <bgColor theme="6" tint="0.59999389629810485"/>
        </patternFill>
      </fill>
    </dxf>
  </rfmt>
  <rfmt sheetId="2" sqref="Q193" start="0" length="0">
    <dxf>
      <fill>
        <patternFill patternType="solid">
          <bgColor theme="6" tint="0.59999389629810485"/>
        </patternFill>
      </fill>
    </dxf>
  </rfmt>
  <rfmt sheetId="2" sqref="Q194" start="0" length="0">
    <dxf>
      <fill>
        <patternFill patternType="solid">
          <bgColor theme="6" tint="0.59999389629810485"/>
        </patternFill>
      </fill>
    </dxf>
  </rfmt>
  <rfmt sheetId="2" sqref="Q195" start="0" length="0">
    <dxf>
      <fill>
        <patternFill patternType="solid">
          <bgColor theme="6" tint="0.59999389629810485"/>
        </patternFill>
      </fill>
    </dxf>
  </rfmt>
  <rfmt sheetId="2" sqref="Q196" start="0" length="0">
    <dxf>
      <fill>
        <patternFill patternType="solid">
          <bgColor theme="6" tint="0.59999389629810485"/>
        </patternFill>
      </fill>
    </dxf>
  </rfmt>
  <rfmt sheetId="2" sqref="Q197" start="0" length="0">
    <dxf>
      <fill>
        <patternFill patternType="solid">
          <bgColor theme="6" tint="0.59999389629810485"/>
        </patternFill>
      </fill>
    </dxf>
  </rfmt>
  <rfmt sheetId="2" sqref="Q198" start="0" length="0">
    <dxf>
      <fill>
        <patternFill patternType="solid">
          <bgColor theme="6" tint="0.59999389629810485"/>
        </patternFill>
      </fill>
    </dxf>
  </rfmt>
  <rfmt sheetId="2" sqref="Q19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200" start="0" length="0">
    <dxf>
      <fill>
        <patternFill patternType="solid">
          <bgColor theme="6" tint="0.59999389629810485"/>
        </patternFill>
      </fill>
    </dxf>
  </rfmt>
  <rfmt sheetId="2" sqref="Q201" start="0" length="0">
    <dxf>
      <fill>
        <patternFill patternType="solid">
          <bgColor theme="6" tint="0.59999389629810485"/>
        </patternFill>
      </fill>
    </dxf>
  </rfmt>
  <rfmt sheetId="2" sqref="Q202" start="0" length="0">
    <dxf>
      <fill>
        <patternFill patternType="solid">
          <bgColor theme="6" tint="0.59999389629810485"/>
        </patternFill>
      </fill>
    </dxf>
  </rfmt>
  <rfmt sheetId="2" sqref="Q203" start="0" length="0">
    <dxf>
      <fill>
        <patternFill patternType="solid">
          <bgColor theme="6" tint="0.59999389629810485"/>
        </patternFill>
      </fill>
    </dxf>
  </rfmt>
  <rfmt sheetId="2" sqref="Q204" start="0" length="0">
    <dxf>
      <fill>
        <patternFill patternType="solid">
          <bgColor theme="6" tint="0.59999389629810485"/>
        </patternFill>
      </fill>
    </dxf>
  </rfmt>
  <rfmt sheetId="2" sqref="Q205" start="0" length="0">
    <dxf>
      <fill>
        <patternFill patternType="solid">
          <bgColor theme="6" tint="0.59999389629810485"/>
        </patternFill>
      </fill>
    </dxf>
  </rfmt>
  <rfmt sheetId="2" sqref="Q206" start="0" length="0">
    <dxf>
      <fill>
        <patternFill patternType="solid">
          <bgColor theme="6" tint="0.59999389629810485"/>
        </patternFill>
      </fill>
    </dxf>
  </rfmt>
  <rfmt sheetId="2" sqref="Q207" start="0" length="0">
    <dxf>
      <fill>
        <patternFill patternType="solid">
          <bgColor theme="6" tint="0.59999389629810485"/>
        </patternFill>
      </fill>
    </dxf>
  </rfmt>
  <rfmt sheetId="2" sqref="Q208" start="0" length="0">
    <dxf>
      <fill>
        <patternFill patternType="solid">
          <bgColor theme="6" tint="0.59999389629810485"/>
        </patternFill>
      </fill>
    </dxf>
  </rfmt>
  <rfmt sheetId="2" sqref="Q209" start="0" length="0">
    <dxf>
      <fill>
        <patternFill patternType="solid">
          <bgColor theme="6" tint="0.59999389629810485"/>
        </patternFill>
      </fill>
    </dxf>
  </rfmt>
  <rfmt sheetId="2" sqref="Q210" start="0" length="0">
    <dxf>
      <fill>
        <patternFill patternType="solid">
          <bgColor theme="6" tint="0.59999389629810485"/>
        </patternFill>
      </fill>
    </dxf>
  </rfmt>
  <rfmt sheetId="2" sqref="Q211" start="0" length="0">
    <dxf>
      <fill>
        <patternFill patternType="solid">
          <bgColor theme="6" tint="0.59999389629810485"/>
        </patternFill>
      </fill>
    </dxf>
  </rfmt>
  <rfmt sheetId="2" sqref="Q212" start="0" length="0">
    <dxf>
      <fill>
        <patternFill patternType="solid">
          <bgColor theme="6" tint="0.59999389629810485"/>
        </patternFill>
      </fill>
    </dxf>
  </rfmt>
  <rfmt sheetId="2" sqref="Q213" start="0" length="0">
    <dxf>
      <fill>
        <patternFill patternType="solid">
          <bgColor theme="6" tint="0.59999389629810485"/>
        </patternFill>
      </fill>
    </dxf>
  </rfmt>
  <rfmt sheetId="2" sqref="Q214" start="0" length="0">
    <dxf>
      <fill>
        <patternFill patternType="solid">
          <bgColor theme="6" tint="0.59999389629810485"/>
        </patternFill>
      </fill>
    </dxf>
  </rfmt>
  <rfmt sheetId="2" sqref="Q215" start="0" length="0">
    <dxf>
      <fill>
        <patternFill patternType="solid">
          <bgColor theme="6" tint="0.59999389629810485"/>
        </patternFill>
      </fill>
    </dxf>
  </rfmt>
  <rfmt sheetId="2" sqref="Q216" start="0" length="0">
    <dxf>
      <fill>
        <patternFill patternType="solid">
          <bgColor theme="6" tint="0.59999389629810485"/>
        </patternFill>
      </fill>
    </dxf>
  </rfmt>
  <rfmt sheetId="2" sqref="Q217" start="0" length="0">
    <dxf>
      <fill>
        <patternFill patternType="solid">
          <bgColor theme="6" tint="0.59999389629810485"/>
        </patternFill>
      </fill>
    </dxf>
  </rfmt>
  <rfmt sheetId="2" sqref="Q218" start="0" length="0">
    <dxf>
      <fill>
        <patternFill patternType="solid">
          <bgColor theme="6" tint="0.59999389629810485"/>
        </patternFill>
      </fill>
    </dxf>
  </rfmt>
  <rfmt sheetId="2" sqref="Q219" start="0" length="0">
    <dxf>
      <fill>
        <patternFill patternType="solid">
          <bgColor theme="6" tint="0.59999389629810485"/>
        </patternFill>
      </fill>
    </dxf>
  </rfmt>
  <rfmt sheetId="2" sqref="Q220" start="0" length="0">
    <dxf>
      <fill>
        <patternFill patternType="solid">
          <bgColor theme="6" tint="0.59999389629810485"/>
        </patternFill>
      </fill>
    </dxf>
  </rfmt>
  <rfmt sheetId="2" sqref="Q221" start="0" length="0">
    <dxf>
      <fill>
        <patternFill patternType="solid">
          <bgColor theme="6" tint="0.59999389629810485"/>
        </patternFill>
      </fill>
    </dxf>
  </rfmt>
  <rfmt sheetId="2" sqref="Q222" start="0" length="0">
    <dxf>
      <fill>
        <patternFill patternType="solid">
          <bgColor theme="6" tint="0.59999389629810485"/>
        </patternFill>
      </fill>
    </dxf>
  </rfmt>
  <rfmt sheetId="2" sqref="Q223" start="0" length="0">
    <dxf>
      <fill>
        <patternFill patternType="solid">
          <bgColor theme="6" tint="0.59999389629810485"/>
        </patternFill>
      </fill>
    </dxf>
  </rfmt>
  <rfmt sheetId="2" sqref="Q224" start="0" length="0">
    <dxf>
      <fill>
        <patternFill patternType="solid">
          <bgColor theme="6" tint="0.59999389629810485"/>
        </patternFill>
      </fill>
    </dxf>
  </rfmt>
  <rfmt sheetId="2" sqref="Q225" start="0" length="0">
    <dxf>
      <fill>
        <patternFill patternType="solid">
          <bgColor theme="6" tint="0.59999389629810485"/>
        </patternFill>
      </fill>
    </dxf>
  </rfmt>
  <rfmt sheetId="2" sqref="Q226" start="0" length="0">
    <dxf>
      <fill>
        <patternFill patternType="solid">
          <bgColor theme="6" tint="0.59999389629810485"/>
        </patternFill>
      </fill>
    </dxf>
  </rfmt>
  <rfmt sheetId="2" sqref="Q227" start="0" length="0">
    <dxf>
      <fill>
        <patternFill patternType="solid">
          <bgColor theme="6" tint="0.59999389629810485"/>
        </patternFill>
      </fill>
    </dxf>
  </rfmt>
  <rfmt sheetId="2" sqref="Q228" start="0" length="0">
    <dxf>
      <fill>
        <patternFill patternType="solid">
          <bgColor theme="6" tint="0.59999389629810485"/>
        </patternFill>
      </fill>
    </dxf>
  </rfmt>
  <rfmt sheetId="2" sqref="Q229" start="0" length="0">
    <dxf>
      <fill>
        <patternFill patternType="solid">
          <bgColor theme="6" tint="0.59999389629810485"/>
        </patternFill>
      </fill>
    </dxf>
  </rfmt>
  <rfmt sheetId="2" sqref="Q230" start="0" length="0">
    <dxf>
      <fill>
        <patternFill patternType="solid">
          <bgColor theme="6" tint="0.59999389629810485"/>
        </patternFill>
      </fill>
    </dxf>
  </rfmt>
  <rfmt sheetId="2" sqref="Q231" start="0" length="0">
    <dxf>
      <fill>
        <patternFill patternType="solid">
          <bgColor theme="6" tint="0.59999389629810485"/>
        </patternFill>
      </fill>
    </dxf>
  </rfmt>
  <rfmt sheetId="2" sqref="Q232" start="0" length="0">
    <dxf>
      <fill>
        <patternFill patternType="solid">
          <bgColor theme="6" tint="0.59999389629810485"/>
        </patternFill>
      </fill>
    </dxf>
  </rfmt>
  <rfmt sheetId="2" sqref="Q233" start="0" length="0">
    <dxf>
      <fill>
        <patternFill patternType="solid">
          <bgColor theme="6" tint="0.59999389629810485"/>
        </patternFill>
      </fill>
    </dxf>
  </rfmt>
  <rfmt sheetId="2" sqref="Q234" start="0" length="0">
    <dxf>
      <fill>
        <patternFill patternType="solid">
          <bgColor theme="6" tint="0.59999389629810485"/>
        </patternFill>
      </fill>
    </dxf>
  </rfmt>
  <rfmt sheetId="2" sqref="Q235" start="0" length="0">
    <dxf>
      <fill>
        <patternFill patternType="solid">
          <bgColor theme="6" tint="0.59999389629810485"/>
        </patternFill>
      </fill>
    </dxf>
  </rfmt>
  <rfmt sheetId="2" sqref="Q236" start="0" length="0">
    <dxf>
      <fill>
        <patternFill patternType="solid">
          <bgColor theme="6" tint="0.59999389629810485"/>
        </patternFill>
      </fill>
    </dxf>
  </rfmt>
  <rfmt sheetId="2" sqref="Q237" start="0" length="0">
    <dxf>
      <fill>
        <patternFill patternType="solid">
          <bgColor theme="6" tint="0.59999389629810485"/>
        </patternFill>
      </fill>
    </dxf>
  </rfmt>
  <rfmt sheetId="2" sqref="Q238" start="0" length="0">
    <dxf>
      <fill>
        <patternFill patternType="solid">
          <bgColor theme="6" tint="0.59999389629810485"/>
        </patternFill>
      </fill>
    </dxf>
  </rfmt>
  <rfmt sheetId="2" sqref="Q239" start="0" length="0">
    <dxf>
      <fill>
        <patternFill patternType="solid">
          <bgColor theme="6" tint="0.59999389629810485"/>
        </patternFill>
      </fill>
    </dxf>
  </rfmt>
  <rfmt sheetId="2" sqref="Q24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241" start="0" length="0">
    <dxf>
      <fill>
        <patternFill patternType="solid">
          <bgColor theme="6" tint="0.59999389629810485"/>
        </patternFill>
      </fill>
    </dxf>
  </rfmt>
  <rfmt sheetId="2" sqref="Q242" start="0" length="0">
    <dxf>
      <fill>
        <patternFill patternType="solid">
          <bgColor theme="6" tint="0.59999389629810485"/>
        </patternFill>
      </fill>
    </dxf>
  </rfmt>
  <rfmt sheetId="2" sqref="Q243" start="0" length="0">
    <dxf>
      <fill>
        <patternFill patternType="solid">
          <bgColor theme="6" tint="0.59999389629810485"/>
        </patternFill>
      </fill>
    </dxf>
  </rfmt>
  <rfmt sheetId="2" sqref="Q244" start="0" length="0">
    <dxf>
      <fill>
        <patternFill patternType="solid">
          <bgColor theme="6" tint="0.59999389629810485"/>
        </patternFill>
      </fill>
    </dxf>
  </rfmt>
  <rfmt sheetId="2" sqref="Q245" start="0" length="0">
    <dxf>
      <fill>
        <patternFill patternType="solid">
          <bgColor theme="6" tint="0.59999389629810485"/>
        </patternFill>
      </fill>
    </dxf>
  </rfmt>
  <rfmt sheetId="2" sqref="Q246" start="0" length="0">
    <dxf>
      <fill>
        <patternFill patternType="solid">
          <bgColor theme="6" tint="0.59999389629810485"/>
        </patternFill>
      </fill>
    </dxf>
  </rfmt>
  <rfmt sheetId="2" sqref="Q247" start="0" length="0">
    <dxf>
      <fill>
        <patternFill patternType="solid">
          <bgColor theme="6" tint="0.59999389629810485"/>
        </patternFill>
      </fill>
    </dxf>
  </rfmt>
  <rfmt sheetId="2" sqref="Q248" start="0" length="0">
    <dxf>
      <fill>
        <patternFill patternType="solid">
          <bgColor theme="6" tint="0.59999389629810485"/>
        </patternFill>
      </fill>
    </dxf>
  </rfmt>
  <rfmt sheetId="2" sqref="Q249" start="0" length="0">
    <dxf>
      <fill>
        <patternFill patternType="solid">
          <bgColor theme="6" tint="0.59999389629810485"/>
        </patternFill>
      </fill>
    </dxf>
  </rfmt>
  <rfmt sheetId="2" sqref="Q250" start="0" length="0">
    <dxf>
      <fill>
        <patternFill patternType="solid">
          <bgColor theme="6" tint="0.59999389629810485"/>
        </patternFill>
      </fill>
    </dxf>
  </rfmt>
  <rfmt sheetId="2" sqref="Q251" start="0" length="0">
    <dxf>
      <fill>
        <patternFill patternType="solid">
          <bgColor theme="6" tint="0.59999389629810485"/>
        </patternFill>
      </fill>
    </dxf>
  </rfmt>
  <rfmt sheetId="2" sqref="Q252" start="0" length="0">
    <dxf>
      <fill>
        <patternFill patternType="solid">
          <bgColor theme="6" tint="0.59999389629810485"/>
        </patternFill>
      </fill>
    </dxf>
  </rfmt>
  <rfmt sheetId="2" sqref="Q253" start="0" length="0">
    <dxf>
      <fill>
        <patternFill patternType="solid">
          <bgColor theme="6" tint="0.59999389629810485"/>
        </patternFill>
      </fill>
    </dxf>
  </rfmt>
  <rfmt sheetId="2" sqref="Q254" start="0" length="0">
    <dxf>
      <fill>
        <patternFill patternType="solid">
          <bgColor theme="6" tint="0.59999389629810485"/>
        </patternFill>
      </fill>
    </dxf>
  </rfmt>
  <rfmt sheetId="2" sqref="Q255" start="0" length="0">
    <dxf>
      <fill>
        <patternFill patternType="solid">
          <bgColor theme="6" tint="0.59999389629810485"/>
        </patternFill>
      </fill>
    </dxf>
  </rfmt>
  <rfmt sheetId="2" sqref="Q256" start="0" length="0">
    <dxf>
      <fill>
        <patternFill patternType="solid">
          <bgColor theme="6" tint="0.59999389629810485"/>
        </patternFill>
      </fill>
    </dxf>
  </rfmt>
  <rfmt sheetId="2" sqref="Q257" start="0" length="0">
    <dxf>
      <fill>
        <patternFill patternType="solid">
          <bgColor theme="6" tint="0.59999389629810485"/>
        </patternFill>
      </fill>
    </dxf>
  </rfmt>
  <rfmt sheetId="2" sqref="Q258" start="0" length="0">
    <dxf>
      <fill>
        <patternFill patternType="solid">
          <bgColor theme="6" tint="0.59999389629810485"/>
        </patternFill>
      </fill>
    </dxf>
  </rfmt>
  <rfmt sheetId="2" sqref="Q259" start="0" length="0">
    <dxf>
      <fill>
        <patternFill patternType="solid">
          <bgColor theme="6" tint="0.59999389629810485"/>
        </patternFill>
      </fill>
    </dxf>
  </rfmt>
  <rfmt sheetId="2" sqref="Q260" start="0" length="0">
    <dxf>
      <fill>
        <patternFill patternType="solid">
          <bgColor theme="6" tint="0.59999389629810485"/>
        </patternFill>
      </fill>
    </dxf>
  </rfmt>
  <rfmt sheetId="2" sqref="Q261" start="0" length="0">
    <dxf>
      <fill>
        <patternFill patternType="solid">
          <bgColor theme="6" tint="0.59999389629810485"/>
        </patternFill>
      </fill>
    </dxf>
  </rfmt>
  <rfmt sheetId="2" sqref="Q262" start="0" length="0">
    <dxf>
      <fill>
        <patternFill patternType="solid">
          <bgColor theme="6" tint="0.59999389629810485"/>
        </patternFill>
      </fill>
    </dxf>
  </rfmt>
  <rfmt sheetId="2" sqref="Q26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264" start="0" length="0">
    <dxf>
      <fill>
        <patternFill patternType="solid">
          <bgColor theme="6" tint="0.59999389629810485"/>
        </patternFill>
      </fill>
    </dxf>
  </rfmt>
  <rfmt sheetId="2" sqref="Q265" start="0" length="0">
    <dxf>
      <fill>
        <patternFill patternType="solid">
          <bgColor theme="6" tint="0.59999389629810485"/>
        </patternFill>
      </fill>
    </dxf>
  </rfmt>
  <rfmt sheetId="2" sqref="Q266" start="0" length="0">
    <dxf>
      <fill>
        <patternFill patternType="solid">
          <bgColor theme="6" tint="0.59999389629810485"/>
        </patternFill>
      </fill>
    </dxf>
  </rfmt>
  <rfmt sheetId="2" sqref="Q267" start="0" length="0">
    <dxf>
      <fill>
        <patternFill patternType="solid">
          <bgColor theme="6" tint="0.59999389629810485"/>
        </patternFill>
      </fill>
    </dxf>
  </rfmt>
  <rfmt sheetId="2" sqref="Q268" start="0" length="0">
    <dxf>
      <fill>
        <patternFill patternType="solid">
          <bgColor theme="6" tint="0.59999389629810485"/>
        </patternFill>
      </fill>
    </dxf>
  </rfmt>
  <rfmt sheetId="2" sqref="Q269" start="0" length="0">
    <dxf>
      <fill>
        <patternFill patternType="solid">
          <bgColor theme="6" tint="0.59999389629810485"/>
        </patternFill>
      </fill>
    </dxf>
  </rfmt>
  <rfmt sheetId="2" sqref="Q270" start="0" length="0">
    <dxf>
      <fill>
        <patternFill patternType="solid">
          <bgColor theme="6" tint="0.59999389629810485"/>
        </patternFill>
      </fill>
    </dxf>
  </rfmt>
  <rfmt sheetId="2" sqref="Q271" start="0" length="0">
    <dxf>
      <fill>
        <patternFill patternType="solid">
          <bgColor theme="6" tint="0.59999389629810485"/>
        </patternFill>
      </fill>
    </dxf>
  </rfmt>
  <rfmt sheetId="2" sqref="Q272" start="0" length="0">
    <dxf>
      <fill>
        <patternFill patternType="solid">
          <bgColor theme="6" tint="0.59999389629810485"/>
        </patternFill>
      </fill>
    </dxf>
  </rfmt>
  <rfmt sheetId="2" sqref="Q273" start="0" length="0">
    <dxf>
      <fill>
        <patternFill patternType="solid">
          <bgColor theme="6" tint="0.59999389629810485"/>
        </patternFill>
      </fill>
    </dxf>
  </rfmt>
  <rfmt sheetId="2" sqref="Q274" start="0" length="0">
    <dxf>
      <fill>
        <patternFill patternType="solid">
          <bgColor theme="6" tint="0.59999389629810485"/>
        </patternFill>
      </fill>
    </dxf>
  </rfmt>
  <rfmt sheetId="2" sqref="Q275" start="0" length="0">
    <dxf>
      <fill>
        <patternFill patternType="solid">
          <bgColor theme="6" tint="0.59999389629810485"/>
        </patternFill>
      </fill>
    </dxf>
  </rfmt>
  <rfmt sheetId="2" sqref="Q276" start="0" length="0">
    <dxf>
      <fill>
        <patternFill patternType="solid">
          <bgColor theme="6" tint="0.59999389629810485"/>
        </patternFill>
      </fill>
    </dxf>
  </rfmt>
  <rfmt sheetId="2" sqref="Q277" start="0" length="0">
    <dxf>
      <fill>
        <patternFill patternType="solid">
          <bgColor theme="6" tint="0.59999389629810485"/>
        </patternFill>
      </fill>
    </dxf>
  </rfmt>
  <rfmt sheetId="2" sqref="Q278" start="0" length="0">
    <dxf>
      <fill>
        <patternFill patternType="solid">
          <bgColor theme="6" tint="0.59999389629810485"/>
        </patternFill>
      </fill>
    </dxf>
  </rfmt>
  <rfmt sheetId="2" sqref="Q279" start="0" length="0">
    <dxf>
      <fill>
        <patternFill patternType="solid">
          <bgColor theme="6" tint="0.59999389629810485"/>
        </patternFill>
      </fill>
    </dxf>
  </rfmt>
  <rfmt sheetId="2" sqref="Q280" start="0" length="0">
    <dxf>
      <fill>
        <patternFill patternType="solid">
          <bgColor theme="6" tint="0.59999389629810485"/>
        </patternFill>
      </fill>
    </dxf>
  </rfmt>
  <rfmt sheetId="2" sqref="Q281" start="0" length="0">
    <dxf>
      <fill>
        <patternFill patternType="solid">
          <bgColor theme="6" tint="0.59999389629810485"/>
        </patternFill>
      </fill>
    </dxf>
  </rfmt>
  <rfmt sheetId="2" sqref="Q28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283" start="0" length="0">
    <dxf>
      <fill>
        <patternFill patternType="solid">
          <bgColor theme="6" tint="0.59999389629810485"/>
        </patternFill>
      </fill>
    </dxf>
  </rfmt>
  <rfmt sheetId="2" sqref="Q284" start="0" length="0">
    <dxf>
      <fill>
        <patternFill patternType="solid">
          <bgColor theme="6" tint="0.59999389629810485"/>
        </patternFill>
      </fill>
    </dxf>
  </rfmt>
  <rfmt sheetId="2" sqref="Q285" start="0" length="0">
    <dxf>
      <fill>
        <patternFill patternType="solid">
          <bgColor theme="6" tint="0.59999389629810485"/>
        </patternFill>
      </fill>
    </dxf>
  </rfmt>
  <rfmt sheetId="2" sqref="Q286" start="0" length="0">
    <dxf>
      <fill>
        <patternFill patternType="solid">
          <bgColor theme="6" tint="0.59999389629810485"/>
        </patternFill>
      </fill>
    </dxf>
  </rfmt>
  <rfmt sheetId="2" sqref="Q287" start="0" length="0">
    <dxf>
      <fill>
        <patternFill patternType="solid">
          <bgColor theme="6" tint="0.59999389629810485"/>
        </patternFill>
      </fill>
    </dxf>
  </rfmt>
  <rfmt sheetId="2" sqref="Q2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289" start="0" length="0">
    <dxf>
      <fill>
        <patternFill patternType="solid">
          <bgColor theme="6" tint="0.59999389629810485"/>
        </patternFill>
      </fill>
    </dxf>
  </rfmt>
  <rfmt sheetId="2" sqref="Q290" start="0" length="0">
    <dxf>
      <fill>
        <patternFill patternType="solid">
          <bgColor theme="6" tint="0.59999389629810485"/>
        </patternFill>
      </fill>
    </dxf>
  </rfmt>
  <rfmt sheetId="2" sqref="Q291" start="0" length="0">
    <dxf>
      <fill>
        <patternFill patternType="solid">
          <bgColor theme="6" tint="0.59999389629810485"/>
        </patternFill>
      </fill>
    </dxf>
  </rfmt>
  <rfmt sheetId="2" sqref="Q292" start="0" length="0">
    <dxf>
      <fill>
        <patternFill patternType="solid">
          <bgColor theme="6" tint="0.59999389629810485"/>
        </patternFill>
      </fill>
    </dxf>
  </rfmt>
  <rfmt sheetId="2" sqref="Q293" start="0" length="0">
    <dxf>
      <fill>
        <patternFill patternType="solid">
          <bgColor theme="6" tint="0.59999389629810485"/>
        </patternFill>
      </fill>
    </dxf>
  </rfmt>
  <rfmt sheetId="2" sqref="Q294" start="0" length="0">
    <dxf>
      <fill>
        <patternFill patternType="solid">
          <bgColor theme="6" tint="0.59999389629810485"/>
        </patternFill>
      </fill>
    </dxf>
  </rfmt>
  <rfmt sheetId="2" sqref="Q295" start="0" length="0">
    <dxf>
      <fill>
        <patternFill patternType="solid">
          <bgColor theme="6" tint="0.59999389629810485"/>
        </patternFill>
      </fill>
    </dxf>
  </rfmt>
  <rfmt sheetId="2" sqref="Q296" start="0" length="0">
    <dxf>
      <fill>
        <patternFill patternType="solid">
          <bgColor theme="6" tint="0.59999389629810485"/>
        </patternFill>
      </fill>
    </dxf>
  </rfmt>
  <rfmt sheetId="2" sqref="Q297" start="0" length="0">
    <dxf>
      <fill>
        <patternFill patternType="solid">
          <bgColor theme="6" tint="0.59999389629810485"/>
        </patternFill>
      </fill>
    </dxf>
  </rfmt>
  <rfmt sheetId="2" sqref="Q298" start="0" length="0">
    <dxf>
      <fill>
        <patternFill patternType="solid">
          <bgColor theme="6" tint="0.59999389629810485"/>
        </patternFill>
      </fill>
    </dxf>
  </rfmt>
  <rfmt sheetId="2" sqref="Q299" start="0" length="0">
    <dxf>
      <fill>
        <patternFill patternType="solid">
          <bgColor theme="6" tint="0.59999389629810485"/>
        </patternFill>
      </fill>
    </dxf>
  </rfmt>
  <rfmt sheetId="2" sqref="Q300" start="0" length="0">
    <dxf>
      <fill>
        <patternFill patternType="solid">
          <bgColor theme="6" tint="0.59999389629810485"/>
        </patternFill>
      </fill>
    </dxf>
  </rfmt>
  <rfmt sheetId="2" sqref="Q301" start="0" length="0">
    <dxf>
      <fill>
        <patternFill patternType="solid">
          <bgColor theme="6" tint="0.59999389629810485"/>
        </patternFill>
      </fill>
    </dxf>
  </rfmt>
  <rfmt sheetId="2" sqref="Q302" start="0" length="0">
    <dxf>
      <fill>
        <patternFill patternType="solid">
          <bgColor theme="6" tint="0.59999389629810485"/>
        </patternFill>
      </fill>
    </dxf>
  </rfmt>
  <rfmt sheetId="2" sqref="Q303" start="0" length="0">
    <dxf>
      <fill>
        <patternFill patternType="solid">
          <bgColor theme="6" tint="0.59999389629810485"/>
        </patternFill>
      </fill>
    </dxf>
  </rfmt>
  <rfmt sheetId="2" sqref="Q304" start="0" length="0">
    <dxf>
      <fill>
        <patternFill patternType="solid">
          <bgColor theme="6" tint="0.59999389629810485"/>
        </patternFill>
      </fill>
    </dxf>
  </rfmt>
  <rfmt sheetId="2" sqref="Q305" start="0" length="0">
    <dxf>
      <fill>
        <patternFill patternType="solid">
          <bgColor theme="6" tint="0.59999389629810485"/>
        </patternFill>
      </fill>
    </dxf>
  </rfmt>
  <rfmt sheetId="2" sqref="Q306" start="0" length="0">
    <dxf>
      <fill>
        <patternFill patternType="solid">
          <bgColor theme="6" tint="0.59999389629810485"/>
        </patternFill>
      </fill>
    </dxf>
  </rfmt>
  <rfmt sheetId="2" sqref="Q307" start="0" length="0">
    <dxf>
      <fill>
        <patternFill patternType="solid">
          <bgColor theme="6" tint="0.59999389629810485"/>
        </patternFill>
      </fill>
    </dxf>
  </rfmt>
  <rfmt sheetId="2" sqref="Q308" start="0" length="0">
    <dxf>
      <fill>
        <patternFill patternType="solid">
          <bgColor theme="6" tint="0.59999389629810485"/>
        </patternFill>
      </fill>
    </dxf>
  </rfmt>
  <rfmt sheetId="2" sqref="Q309" start="0" length="0">
    <dxf>
      <fill>
        <patternFill patternType="solid">
          <bgColor theme="6" tint="0.59999389629810485"/>
        </patternFill>
      </fill>
    </dxf>
  </rfmt>
  <rfmt sheetId="2" sqref="Q310" start="0" length="0">
    <dxf>
      <fill>
        <patternFill patternType="solid">
          <bgColor theme="6" tint="0.59999389629810485"/>
        </patternFill>
      </fill>
    </dxf>
  </rfmt>
  <rfmt sheetId="2" sqref="Q311" start="0" length="0">
    <dxf>
      <fill>
        <patternFill patternType="solid">
          <bgColor theme="6" tint="0.59999389629810485"/>
        </patternFill>
      </fill>
    </dxf>
  </rfmt>
  <rfmt sheetId="2" sqref="Q312" start="0" length="0">
    <dxf>
      <fill>
        <patternFill patternType="solid">
          <bgColor theme="6" tint="0.59999389629810485"/>
        </patternFill>
      </fill>
    </dxf>
  </rfmt>
  <rfmt sheetId="2" sqref="Q313" start="0" length="0">
    <dxf>
      <fill>
        <patternFill patternType="solid">
          <bgColor theme="6" tint="0.59999389629810485"/>
        </patternFill>
      </fill>
    </dxf>
  </rfmt>
  <rfmt sheetId="2" sqref="Q314" start="0" length="0">
    <dxf>
      <fill>
        <patternFill patternType="solid">
          <bgColor theme="6" tint="0.59999389629810485"/>
        </patternFill>
      </fill>
    </dxf>
  </rfmt>
  <rfmt sheetId="2" sqref="Q315" start="0" length="0">
    <dxf>
      <fill>
        <patternFill patternType="solid">
          <bgColor theme="6" tint="0.59999389629810485"/>
        </patternFill>
      </fill>
    </dxf>
  </rfmt>
  <rfmt sheetId="2" sqref="Q316" start="0" length="0">
    <dxf>
      <fill>
        <patternFill patternType="solid">
          <bgColor theme="6" tint="0.59999389629810485"/>
        </patternFill>
      </fill>
    </dxf>
  </rfmt>
  <rfmt sheetId="2" sqref="Q317" start="0" length="0">
    <dxf>
      <fill>
        <patternFill patternType="solid">
          <bgColor theme="6" tint="0.59999389629810485"/>
        </patternFill>
      </fill>
    </dxf>
  </rfmt>
  <rfmt sheetId="2" sqref="Q31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319" start="0" length="0">
    <dxf>
      <fill>
        <patternFill patternType="solid">
          <bgColor theme="6" tint="0.59999389629810485"/>
        </patternFill>
      </fill>
    </dxf>
  </rfmt>
  <rfmt sheetId="2" sqref="Q320" start="0" length="0">
    <dxf>
      <fill>
        <patternFill patternType="solid">
          <bgColor theme="6" tint="0.59999389629810485"/>
        </patternFill>
      </fill>
    </dxf>
  </rfmt>
  <rfmt sheetId="2" sqref="Q321" start="0" length="0">
    <dxf>
      <fill>
        <patternFill patternType="solid">
          <bgColor theme="6" tint="0.59999389629810485"/>
        </patternFill>
      </fill>
    </dxf>
  </rfmt>
  <rfmt sheetId="2" sqref="Q322" start="0" length="0">
    <dxf>
      <fill>
        <patternFill patternType="solid">
          <bgColor theme="6" tint="0.59999389629810485"/>
        </patternFill>
      </fill>
    </dxf>
  </rfmt>
  <rfmt sheetId="2" sqref="Q323" start="0" length="0">
    <dxf>
      <fill>
        <patternFill patternType="solid">
          <bgColor theme="6" tint="0.59999389629810485"/>
        </patternFill>
      </fill>
    </dxf>
  </rfmt>
  <rfmt sheetId="2" sqref="Q324" start="0" length="0">
    <dxf>
      <fill>
        <patternFill patternType="solid">
          <bgColor theme="6" tint="0.59999389629810485"/>
        </patternFill>
      </fill>
    </dxf>
  </rfmt>
  <rfmt sheetId="2" sqref="Q325" start="0" length="0">
    <dxf>
      <fill>
        <patternFill patternType="solid">
          <bgColor theme="6" tint="0.59999389629810485"/>
        </patternFill>
      </fill>
    </dxf>
  </rfmt>
  <rfmt sheetId="2" sqref="Q326" start="0" length="0">
    <dxf>
      <fill>
        <patternFill patternType="solid">
          <bgColor theme="6" tint="0.59999389629810485"/>
        </patternFill>
      </fill>
    </dxf>
  </rfmt>
  <rfmt sheetId="2" sqref="Q327" start="0" length="0">
    <dxf>
      <fill>
        <patternFill patternType="solid">
          <bgColor theme="6" tint="0.59999389629810485"/>
        </patternFill>
      </fill>
    </dxf>
  </rfmt>
  <rfmt sheetId="2" sqref="Q328" start="0" length="0">
    <dxf>
      <fill>
        <patternFill patternType="solid">
          <bgColor theme="6" tint="0.59999389629810485"/>
        </patternFill>
      </fill>
    </dxf>
  </rfmt>
  <rfmt sheetId="2" sqref="Q329" start="0" length="0">
    <dxf>
      <fill>
        <patternFill patternType="solid">
          <bgColor theme="6" tint="0.59999389629810485"/>
        </patternFill>
      </fill>
    </dxf>
  </rfmt>
  <rfmt sheetId="2" sqref="Q330" start="0" length="0">
    <dxf>
      <fill>
        <patternFill patternType="solid">
          <bgColor theme="6" tint="0.59999389629810485"/>
        </patternFill>
      </fill>
    </dxf>
  </rfmt>
  <rfmt sheetId="2" sqref="Q331" start="0" length="0">
    <dxf>
      <fill>
        <patternFill patternType="solid">
          <bgColor theme="6" tint="0.59999389629810485"/>
        </patternFill>
      </fill>
    </dxf>
  </rfmt>
  <rfmt sheetId="2" sqref="Q332" start="0" length="0">
    <dxf>
      <fill>
        <patternFill patternType="solid">
          <bgColor theme="6" tint="0.59999389629810485"/>
        </patternFill>
      </fill>
    </dxf>
  </rfmt>
  <rfmt sheetId="2" sqref="Q333" start="0" length="0">
    <dxf>
      <fill>
        <patternFill patternType="solid">
          <bgColor theme="6" tint="0.59999389629810485"/>
        </patternFill>
      </fill>
    </dxf>
  </rfmt>
  <rfmt sheetId="2" sqref="Q334" start="0" length="0">
    <dxf>
      <fill>
        <patternFill patternType="solid">
          <bgColor theme="6" tint="0.59999389629810485"/>
        </patternFill>
      </fill>
    </dxf>
  </rfmt>
  <rfmt sheetId="2" sqref="Q335" start="0" length="0">
    <dxf>
      <fill>
        <patternFill patternType="solid">
          <bgColor theme="6" tint="0.59999389629810485"/>
        </patternFill>
      </fill>
    </dxf>
  </rfmt>
  <rfmt sheetId="2" sqref="Q336" start="0" length="0">
    <dxf>
      <fill>
        <patternFill patternType="solid">
          <bgColor theme="6" tint="0.59999389629810485"/>
        </patternFill>
      </fill>
    </dxf>
  </rfmt>
  <rfmt sheetId="2" sqref="Q337" start="0" length="0">
    <dxf>
      <fill>
        <patternFill patternType="solid">
          <bgColor theme="6" tint="0.59999389629810485"/>
        </patternFill>
      </fill>
    </dxf>
  </rfmt>
  <rfmt sheetId="2" sqref="Q338" start="0" length="0">
    <dxf>
      <fill>
        <patternFill patternType="solid">
          <bgColor theme="6" tint="0.59999389629810485"/>
        </patternFill>
      </fill>
    </dxf>
  </rfmt>
  <rfmt sheetId="2" sqref="Q339" start="0" length="0">
    <dxf>
      <fill>
        <patternFill patternType="solid">
          <bgColor theme="6" tint="0.59999389629810485"/>
        </patternFill>
      </fill>
    </dxf>
  </rfmt>
  <rfmt sheetId="2" sqref="Q340" start="0" length="0">
    <dxf>
      <fill>
        <patternFill patternType="solid">
          <bgColor theme="6" tint="0.59999389629810485"/>
        </patternFill>
      </fill>
    </dxf>
  </rfmt>
  <rfmt sheetId="2" sqref="Q341" start="0" length="0">
    <dxf>
      <fill>
        <patternFill patternType="solid">
          <bgColor theme="6" tint="0.59999389629810485"/>
        </patternFill>
      </fill>
    </dxf>
  </rfmt>
  <rfmt sheetId="2" sqref="Q342" start="0" length="0">
    <dxf>
      <fill>
        <patternFill patternType="solid">
          <bgColor theme="6" tint="0.59999389629810485"/>
        </patternFill>
      </fill>
    </dxf>
  </rfmt>
  <rfmt sheetId="2" sqref="Q343" start="0" length="0">
    <dxf>
      <fill>
        <patternFill patternType="solid">
          <bgColor theme="6" tint="0.59999389629810485"/>
        </patternFill>
      </fill>
    </dxf>
  </rfmt>
  <rfmt sheetId="2" sqref="Q344" start="0" length="0">
    <dxf>
      <fill>
        <patternFill patternType="solid">
          <bgColor theme="6" tint="0.59999389629810485"/>
        </patternFill>
      </fill>
    </dxf>
  </rfmt>
  <rfmt sheetId="2" sqref="Q345" start="0" length="0">
    <dxf>
      <fill>
        <patternFill patternType="solid">
          <bgColor theme="6" tint="0.59999389629810485"/>
        </patternFill>
      </fill>
    </dxf>
  </rfmt>
  <rfmt sheetId="2" sqref="Q346" start="0" length="0">
    <dxf>
      <fill>
        <patternFill patternType="solid">
          <bgColor theme="6" tint="0.59999389629810485"/>
        </patternFill>
      </fill>
    </dxf>
  </rfmt>
  <rfmt sheetId="2" sqref="Q347" start="0" length="0">
    <dxf>
      <fill>
        <patternFill patternType="solid">
          <bgColor theme="6" tint="0.59999389629810485"/>
        </patternFill>
      </fill>
    </dxf>
  </rfmt>
  <rfmt sheetId="2" sqref="Q348" start="0" length="0">
    <dxf>
      <fill>
        <patternFill patternType="solid">
          <bgColor theme="6" tint="0.59999389629810485"/>
        </patternFill>
      </fill>
    </dxf>
  </rfmt>
  <rfmt sheetId="2" sqref="Q349" start="0" length="0">
    <dxf>
      <fill>
        <patternFill patternType="solid">
          <bgColor theme="6" tint="0.59999389629810485"/>
        </patternFill>
      </fill>
    </dxf>
  </rfmt>
  <rfmt sheetId="2" sqref="Q350" start="0" length="0">
    <dxf>
      <fill>
        <patternFill patternType="solid">
          <bgColor theme="6" tint="0.59999389629810485"/>
        </patternFill>
      </fill>
    </dxf>
  </rfmt>
  <rfmt sheetId="2" sqref="Q351" start="0" length="0">
    <dxf>
      <fill>
        <patternFill patternType="solid">
          <bgColor theme="6" tint="0.59999389629810485"/>
        </patternFill>
      </fill>
    </dxf>
  </rfmt>
  <rfmt sheetId="2" sqref="Q352" start="0" length="0">
    <dxf>
      <fill>
        <patternFill patternType="solid">
          <bgColor theme="6" tint="0.59999389629810485"/>
        </patternFill>
      </fill>
    </dxf>
  </rfmt>
  <rfmt sheetId="2" sqref="Q353" start="0" length="0">
    <dxf>
      <fill>
        <patternFill patternType="solid">
          <bgColor theme="6" tint="0.59999389629810485"/>
        </patternFill>
      </fill>
    </dxf>
  </rfmt>
  <rfmt sheetId="2" sqref="Q354" start="0" length="0">
    <dxf>
      <fill>
        <patternFill patternType="solid">
          <bgColor theme="6" tint="0.59999389629810485"/>
        </patternFill>
      </fill>
    </dxf>
  </rfmt>
  <rfmt sheetId="2" sqref="Q355" start="0" length="0">
    <dxf>
      <fill>
        <patternFill patternType="solid">
          <bgColor theme="6" tint="0.59999389629810485"/>
        </patternFill>
      </fill>
    </dxf>
  </rfmt>
  <rfmt sheetId="2" sqref="Q356" start="0" length="0">
    <dxf>
      <fill>
        <patternFill patternType="solid">
          <bgColor theme="6" tint="0.59999389629810485"/>
        </patternFill>
      </fill>
    </dxf>
  </rfmt>
  <rfmt sheetId="2" sqref="Q357" start="0" length="0">
    <dxf>
      <fill>
        <patternFill patternType="solid">
          <bgColor theme="6" tint="0.59999389629810485"/>
        </patternFill>
      </fill>
    </dxf>
  </rfmt>
  <rfmt sheetId="2" sqref="Q358" start="0" length="0">
    <dxf>
      <fill>
        <patternFill patternType="solid">
          <bgColor theme="6" tint="0.59999389629810485"/>
        </patternFill>
      </fill>
    </dxf>
  </rfmt>
  <rfmt sheetId="2" sqref="Q359" start="0" length="0">
    <dxf>
      <fill>
        <patternFill patternType="solid">
          <bgColor theme="6" tint="0.59999389629810485"/>
        </patternFill>
      </fill>
    </dxf>
  </rfmt>
  <rfmt sheetId="2" sqref="Q360" start="0" length="0">
    <dxf>
      <fill>
        <patternFill patternType="solid">
          <bgColor theme="6" tint="0.59999389629810485"/>
        </patternFill>
      </fill>
    </dxf>
  </rfmt>
  <rfmt sheetId="2" sqref="Q361" start="0" length="0">
    <dxf>
      <fill>
        <patternFill patternType="solid">
          <bgColor theme="6" tint="0.59999389629810485"/>
        </patternFill>
      </fill>
    </dxf>
  </rfmt>
  <rfmt sheetId="2" sqref="Q362" start="0" length="0">
    <dxf>
      <fill>
        <patternFill patternType="solid">
          <bgColor theme="6" tint="0.59999389629810485"/>
        </patternFill>
      </fill>
    </dxf>
  </rfmt>
  <rfmt sheetId="2" sqref="Q363" start="0" length="0">
    <dxf>
      <fill>
        <patternFill patternType="solid">
          <bgColor theme="6" tint="0.59999389629810485"/>
        </patternFill>
      </fill>
    </dxf>
  </rfmt>
  <rfmt sheetId="2" sqref="Q364" start="0" length="0">
    <dxf>
      <fill>
        <patternFill patternType="solid">
          <bgColor theme="6" tint="0.59999389629810485"/>
        </patternFill>
      </fill>
    </dxf>
  </rfmt>
  <rfmt sheetId="2" sqref="Q365" start="0" length="0">
    <dxf>
      <fill>
        <patternFill patternType="solid">
          <bgColor theme="6" tint="0.59999389629810485"/>
        </patternFill>
      </fill>
    </dxf>
  </rfmt>
  <rfmt sheetId="2" sqref="Q366" start="0" length="0">
    <dxf>
      <fill>
        <patternFill patternType="solid">
          <bgColor theme="6" tint="0.59999389629810485"/>
        </patternFill>
      </fill>
    </dxf>
  </rfmt>
  <rfmt sheetId="2" sqref="Q367" start="0" length="0">
    <dxf>
      <fill>
        <patternFill patternType="solid">
          <bgColor theme="6" tint="0.59999389629810485"/>
        </patternFill>
      </fill>
    </dxf>
  </rfmt>
  <rfmt sheetId="2" sqref="Q368" start="0" length="0">
    <dxf>
      <fill>
        <patternFill patternType="solid">
          <bgColor theme="6" tint="0.59999389629810485"/>
        </patternFill>
      </fill>
    </dxf>
  </rfmt>
  <rfmt sheetId="2" sqref="Q369" start="0" length="0">
    <dxf>
      <fill>
        <patternFill patternType="solid">
          <bgColor theme="6" tint="0.59999389629810485"/>
        </patternFill>
      </fill>
    </dxf>
  </rfmt>
  <rfmt sheetId="2" sqref="Q370" start="0" length="0">
    <dxf>
      <fill>
        <patternFill patternType="solid">
          <bgColor theme="6" tint="0.59999389629810485"/>
        </patternFill>
      </fill>
    </dxf>
  </rfmt>
  <rfmt sheetId="2" sqref="Q371" start="0" length="0">
    <dxf>
      <fill>
        <patternFill patternType="solid">
          <bgColor theme="6" tint="0.59999389629810485"/>
        </patternFill>
      </fill>
    </dxf>
  </rfmt>
  <rfmt sheetId="2" sqref="Q372" start="0" length="0">
    <dxf>
      <fill>
        <patternFill patternType="solid">
          <bgColor theme="6" tint="0.59999389629810485"/>
        </patternFill>
      </fill>
    </dxf>
  </rfmt>
  <rfmt sheetId="2" sqref="Q373" start="0" length="0">
    <dxf>
      <fill>
        <patternFill patternType="solid">
          <bgColor theme="6" tint="0.59999389629810485"/>
        </patternFill>
      </fill>
    </dxf>
  </rfmt>
  <rfmt sheetId="2" sqref="Q374" start="0" length="0">
    <dxf>
      <fill>
        <patternFill patternType="solid">
          <bgColor theme="6" tint="0.59999389629810485"/>
        </patternFill>
      </fill>
    </dxf>
  </rfmt>
  <rfmt sheetId="2" sqref="Q375" start="0" length="0">
    <dxf>
      <fill>
        <patternFill patternType="solid">
          <bgColor theme="6" tint="0.59999389629810485"/>
        </patternFill>
      </fill>
    </dxf>
  </rfmt>
  <rfmt sheetId="2" sqref="Q376" start="0" length="0">
    <dxf>
      <fill>
        <patternFill patternType="solid">
          <bgColor theme="6" tint="0.59999389629810485"/>
        </patternFill>
      </fill>
    </dxf>
  </rfmt>
  <rfmt sheetId="2" sqref="Q377" start="0" length="0">
    <dxf>
      <fill>
        <patternFill patternType="solid">
          <bgColor theme="6" tint="0.59999389629810485"/>
        </patternFill>
      </fill>
    </dxf>
  </rfmt>
  <rfmt sheetId="2" sqref="Q378" start="0" length="0">
    <dxf>
      <fill>
        <patternFill patternType="solid">
          <bgColor theme="6" tint="0.59999389629810485"/>
        </patternFill>
      </fill>
    </dxf>
  </rfmt>
  <rfmt sheetId="2" sqref="Q379" start="0" length="0">
    <dxf>
      <fill>
        <patternFill patternType="solid">
          <bgColor theme="6" tint="0.59999389629810485"/>
        </patternFill>
      </fill>
    </dxf>
  </rfmt>
  <rfmt sheetId="2" sqref="Q380" start="0" length="0">
    <dxf>
      <fill>
        <patternFill patternType="solid">
          <bgColor theme="6" tint="0.59999389629810485"/>
        </patternFill>
      </fill>
    </dxf>
  </rfmt>
  <rfmt sheetId="2" sqref="Q381" start="0" length="0">
    <dxf>
      <fill>
        <patternFill patternType="solid">
          <bgColor theme="6" tint="0.59999389629810485"/>
        </patternFill>
      </fill>
    </dxf>
  </rfmt>
  <rfmt sheetId="2" sqref="Q382" start="0" length="0">
    <dxf>
      <fill>
        <patternFill patternType="solid">
          <bgColor theme="6" tint="0.59999389629810485"/>
        </patternFill>
      </fill>
    </dxf>
  </rfmt>
  <rfmt sheetId="2" sqref="Q383" start="0" length="0">
    <dxf>
      <fill>
        <patternFill patternType="solid">
          <bgColor theme="6" tint="0.59999389629810485"/>
        </patternFill>
      </fill>
    </dxf>
  </rfmt>
  <rfmt sheetId="2" sqref="Q384" start="0" length="0">
    <dxf>
      <fill>
        <patternFill patternType="solid">
          <bgColor theme="6" tint="0.59999389629810485"/>
        </patternFill>
      </fill>
    </dxf>
  </rfmt>
  <rfmt sheetId="2" sqref="Q385" start="0" length="0">
    <dxf>
      <fill>
        <patternFill patternType="solid">
          <bgColor theme="6" tint="0.59999389629810485"/>
        </patternFill>
      </fill>
    </dxf>
  </rfmt>
  <rfmt sheetId="2" sqref="Q386" start="0" length="0">
    <dxf>
      <fill>
        <patternFill patternType="solid">
          <bgColor theme="6" tint="0.59999389629810485"/>
        </patternFill>
      </fill>
    </dxf>
  </rfmt>
  <rfmt sheetId="2" sqref="Q387" start="0" length="0">
    <dxf>
      <fill>
        <patternFill patternType="solid">
          <bgColor theme="6" tint="0.59999389629810485"/>
        </patternFill>
      </fill>
    </dxf>
  </rfmt>
  <rfmt sheetId="2" sqref="Q3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389" start="0" length="0">
    <dxf>
      <fill>
        <patternFill patternType="solid">
          <bgColor theme="6" tint="0.59999389629810485"/>
        </patternFill>
      </fill>
    </dxf>
  </rfmt>
  <rfmt sheetId="2" sqref="Q390" start="0" length="0">
    <dxf>
      <fill>
        <patternFill patternType="solid">
          <bgColor theme="6" tint="0.59999389629810485"/>
        </patternFill>
      </fill>
    </dxf>
  </rfmt>
  <rfmt sheetId="2" sqref="Q391" start="0" length="0">
    <dxf>
      <fill>
        <patternFill patternType="solid">
          <bgColor theme="6" tint="0.59999389629810485"/>
        </patternFill>
      </fill>
    </dxf>
  </rfmt>
  <rfmt sheetId="2" sqref="Q392" start="0" length="0">
    <dxf>
      <fill>
        <patternFill patternType="solid">
          <bgColor theme="6" tint="0.59999389629810485"/>
        </patternFill>
      </fill>
    </dxf>
  </rfmt>
  <rfmt sheetId="2" sqref="Q393" start="0" length="0">
    <dxf>
      <fill>
        <patternFill patternType="solid">
          <bgColor theme="6" tint="0.59999389629810485"/>
        </patternFill>
      </fill>
    </dxf>
  </rfmt>
  <rfmt sheetId="2" sqref="Q394" start="0" length="0">
    <dxf>
      <fill>
        <patternFill patternType="solid">
          <bgColor theme="6" tint="0.59999389629810485"/>
        </patternFill>
      </fill>
    </dxf>
  </rfmt>
  <rfmt sheetId="2" sqref="Q395" start="0" length="0">
    <dxf>
      <fill>
        <patternFill patternType="solid">
          <bgColor theme="6" tint="0.59999389629810485"/>
        </patternFill>
      </fill>
    </dxf>
  </rfmt>
  <rfmt sheetId="2" sqref="Q396" start="0" length="0">
    <dxf>
      <fill>
        <patternFill patternType="solid">
          <bgColor theme="6" tint="0.59999389629810485"/>
        </patternFill>
      </fill>
    </dxf>
  </rfmt>
  <rfmt sheetId="2" sqref="Q397" start="0" length="0">
    <dxf>
      <fill>
        <patternFill patternType="solid">
          <bgColor theme="6" tint="0.59999389629810485"/>
        </patternFill>
      </fill>
    </dxf>
  </rfmt>
  <rfmt sheetId="2" sqref="Q398" start="0" length="0">
    <dxf>
      <fill>
        <patternFill patternType="solid">
          <bgColor theme="6" tint="0.59999389629810485"/>
        </patternFill>
      </fill>
    </dxf>
  </rfmt>
  <rfmt sheetId="2" sqref="Q399" start="0" length="0">
    <dxf>
      <fill>
        <patternFill patternType="solid">
          <bgColor theme="6" tint="0.59999389629810485"/>
        </patternFill>
      </fill>
    </dxf>
  </rfmt>
  <rfmt sheetId="2" sqref="Q400" start="0" length="0">
    <dxf>
      <fill>
        <patternFill patternType="solid">
          <bgColor theme="6" tint="0.59999389629810485"/>
        </patternFill>
      </fill>
    </dxf>
  </rfmt>
  <rfmt sheetId="2" sqref="Q401" start="0" length="0">
    <dxf>
      <fill>
        <patternFill patternType="solid">
          <bgColor theme="6" tint="0.59999389629810485"/>
        </patternFill>
      </fill>
    </dxf>
  </rfmt>
  <rfmt sheetId="2" sqref="Q402" start="0" length="0">
    <dxf>
      <fill>
        <patternFill patternType="solid">
          <bgColor theme="6" tint="0.59999389629810485"/>
        </patternFill>
      </fill>
    </dxf>
  </rfmt>
  <rfmt sheetId="2" sqref="Q40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404" start="0" length="0">
    <dxf>
      <fill>
        <patternFill patternType="solid">
          <bgColor theme="6" tint="0.59999389629810485"/>
        </patternFill>
      </fill>
    </dxf>
  </rfmt>
  <rfmt sheetId="2" sqref="Q405" start="0" length="0">
    <dxf>
      <fill>
        <patternFill patternType="solid">
          <bgColor theme="6" tint="0.59999389629810485"/>
        </patternFill>
      </fill>
    </dxf>
  </rfmt>
  <rfmt sheetId="2" sqref="Q406" start="0" length="0">
    <dxf>
      <fill>
        <patternFill patternType="solid">
          <bgColor theme="6" tint="0.59999389629810485"/>
        </patternFill>
      </fill>
    </dxf>
  </rfmt>
  <rfmt sheetId="2" sqref="Q407" start="0" length="0">
    <dxf>
      <fill>
        <patternFill patternType="solid">
          <bgColor theme="6" tint="0.59999389629810485"/>
        </patternFill>
      </fill>
    </dxf>
  </rfmt>
  <rfmt sheetId="2" sqref="Q408" start="0" length="0">
    <dxf>
      <fill>
        <patternFill patternType="solid">
          <bgColor theme="6" tint="0.59999389629810485"/>
        </patternFill>
      </fill>
    </dxf>
  </rfmt>
  <rfmt sheetId="2" sqref="Q409" start="0" length="0">
    <dxf>
      <fill>
        <patternFill patternType="solid">
          <bgColor theme="6" tint="0.59999389629810485"/>
        </patternFill>
      </fill>
    </dxf>
  </rfmt>
  <rfmt sheetId="2" sqref="Q410" start="0" length="0">
    <dxf>
      <fill>
        <patternFill patternType="solid">
          <bgColor theme="6" tint="0.59999389629810485"/>
        </patternFill>
      </fill>
    </dxf>
  </rfmt>
  <rfmt sheetId="2" sqref="Q411" start="0" length="0">
    <dxf>
      <fill>
        <patternFill patternType="solid">
          <bgColor theme="6" tint="0.59999389629810485"/>
        </patternFill>
      </fill>
    </dxf>
  </rfmt>
  <rfmt sheetId="2" sqref="Q412" start="0" length="0">
    <dxf>
      <fill>
        <patternFill patternType="solid">
          <bgColor theme="6" tint="0.59999389629810485"/>
        </patternFill>
      </fill>
    </dxf>
  </rfmt>
  <rfmt sheetId="2" sqref="Q413" start="0" length="0">
    <dxf>
      <fill>
        <patternFill patternType="solid">
          <bgColor theme="6" tint="0.59999389629810485"/>
        </patternFill>
      </fill>
    </dxf>
  </rfmt>
  <rfmt sheetId="2" sqref="Q414" start="0" length="0">
    <dxf>
      <fill>
        <patternFill patternType="solid">
          <bgColor theme="6" tint="0.59999389629810485"/>
        </patternFill>
      </fill>
    </dxf>
  </rfmt>
  <rfmt sheetId="2" sqref="Q415" start="0" length="0">
    <dxf>
      <fill>
        <patternFill patternType="solid">
          <bgColor theme="6" tint="0.59999389629810485"/>
        </patternFill>
      </fill>
    </dxf>
  </rfmt>
  <rfmt sheetId="2" sqref="Q416" start="0" length="0">
    <dxf>
      <fill>
        <patternFill patternType="solid">
          <bgColor theme="6" tint="0.59999389629810485"/>
        </patternFill>
      </fill>
    </dxf>
  </rfmt>
  <rfmt sheetId="2" sqref="Q417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418" start="0" length="0">
    <dxf>
      <fill>
        <patternFill patternType="solid">
          <bgColor theme="6" tint="0.59999389629810485"/>
        </patternFill>
      </fill>
    </dxf>
  </rfmt>
  <rfmt sheetId="2" sqref="Q419" start="0" length="0">
    <dxf>
      <fill>
        <patternFill patternType="solid">
          <bgColor theme="6" tint="0.59999389629810485"/>
        </patternFill>
      </fill>
    </dxf>
  </rfmt>
  <rfmt sheetId="2" sqref="Q420" start="0" length="0">
    <dxf>
      <fill>
        <patternFill patternType="solid">
          <bgColor theme="6" tint="0.59999389629810485"/>
        </patternFill>
      </fill>
    </dxf>
  </rfmt>
  <rfmt sheetId="2" sqref="Q421" start="0" length="0">
    <dxf>
      <fill>
        <patternFill patternType="solid">
          <bgColor theme="6" tint="0.59999389629810485"/>
        </patternFill>
      </fill>
    </dxf>
  </rfmt>
  <rfmt sheetId="2" sqref="Q422" start="0" length="0">
    <dxf>
      <fill>
        <patternFill patternType="solid">
          <bgColor theme="6" tint="0.59999389629810485"/>
        </patternFill>
      </fill>
    </dxf>
  </rfmt>
  <rfmt sheetId="2" sqref="Q423" start="0" length="0">
    <dxf>
      <fill>
        <patternFill patternType="solid">
          <bgColor theme="6" tint="0.59999389629810485"/>
        </patternFill>
      </fill>
    </dxf>
  </rfmt>
  <rfmt sheetId="2" sqref="Q424" start="0" length="0">
    <dxf>
      <fill>
        <patternFill patternType="solid">
          <bgColor theme="6" tint="0.59999389629810485"/>
        </patternFill>
      </fill>
    </dxf>
  </rfmt>
  <rfmt sheetId="2" sqref="Q425" start="0" length="0">
    <dxf>
      <fill>
        <patternFill patternType="solid">
          <bgColor theme="6" tint="0.59999389629810485"/>
        </patternFill>
      </fill>
    </dxf>
  </rfmt>
  <rfmt sheetId="2" sqref="Q426" start="0" length="0">
    <dxf>
      <fill>
        <patternFill patternType="solid">
          <bgColor theme="6" tint="0.59999389629810485"/>
        </patternFill>
      </fill>
    </dxf>
  </rfmt>
  <rfmt sheetId="2" sqref="Q427" start="0" length="0">
    <dxf>
      <fill>
        <patternFill patternType="solid">
          <bgColor theme="6" tint="0.59999389629810485"/>
        </patternFill>
      </fill>
    </dxf>
  </rfmt>
  <rfmt sheetId="2" sqref="Q428" start="0" length="0">
    <dxf>
      <fill>
        <patternFill patternType="solid">
          <bgColor theme="6" tint="0.59999389629810485"/>
        </patternFill>
      </fill>
    </dxf>
  </rfmt>
  <rfmt sheetId="2" sqref="Q429" start="0" length="0">
    <dxf>
      <fill>
        <patternFill patternType="solid">
          <bgColor theme="6" tint="0.59999389629810485"/>
        </patternFill>
      </fill>
    </dxf>
  </rfmt>
  <rfmt sheetId="2" sqref="Q430" start="0" length="0">
    <dxf>
      <fill>
        <patternFill patternType="solid">
          <bgColor theme="6" tint="0.59999389629810485"/>
        </patternFill>
      </fill>
    </dxf>
  </rfmt>
  <rfmt sheetId="2" sqref="Q431" start="0" length="0">
    <dxf>
      <fill>
        <patternFill patternType="solid">
          <bgColor theme="6" tint="0.59999389629810485"/>
        </patternFill>
      </fill>
    </dxf>
  </rfmt>
  <rfmt sheetId="2" sqref="Q432" start="0" length="0">
    <dxf>
      <fill>
        <patternFill patternType="solid">
          <bgColor theme="6" tint="0.59999389629810485"/>
        </patternFill>
      </fill>
    </dxf>
  </rfmt>
  <rfmt sheetId="2" sqref="Q433" start="0" length="0">
    <dxf>
      <fill>
        <patternFill patternType="solid">
          <bgColor theme="6" tint="0.59999389629810485"/>
        </patternFill>
      </fill>
    </dxf>
  </rfmt>
  <rfmt sheetId="2" sqref="Q434" start="0" length="0">
    <dxf>
      <fill>
        <patternFill patternType="solid">
          <bgColor theme="6" tint="0.59999389629810485"/>
        </patternFill>
      </fill>
    </dxf>
  </rfmt>
  <rfmt sheetId="2" sqref="Q435" start="0" length="0">
    <dxf>
      <fill>
        <patternFill patternType="solid">
          <bgColor theme="6" tint="0.59999389629810485"/>
        </patternFill>
      </fill>
    </dxf>
  </rfmt>
  <rfmt sheetId="2" sqref="Q436" start="0" length="0">
    <dxf>
      <fill>
        <patternFill patternType="solid">
          <bgColor theme="6" tint="0.59999389629810485"/>
        </patternFill>
      </fill>
    </dxf>
  </rfmt>
  <rfmt sheetId="2" sqref="Q437" start="0" length="0">
    <dxf>
      <fill>
        <patternFill patternType="solid">
          <bgColor theme="6" tint="0.59999389629810485"/>
        </patternFill>
      </fill>
    </dxf>
  </rfmt>
  <rfmt sheetId="2" sqref="Q438" start="0" length="0">
    <dxf>
      <fill>
        <patternFill patternType="solid">
          <bgColor theme="6" tint="0.59999389629810485"/>
        </patternFill>
      </fill>
    </dxf>
  </rfmt>
  <rfmt sheetId="2" sqref="Q439" start="0" length="0">
    <dxf>
      <fill>
        <patternFill patternType="solid">
          <bgColor theme="6" tint="0.59999389629810485"/>
        </patternFill>
      </fill>
    </dxf>
  </rfmt>
  <rfmt sheetId="2" sqref="Q440" start="0" length="0">
    <dxf>
      <fill>
        <patternFill patternType="solid">
          <bgColor theme="6" tint="0.59999389629810485"/>
        </patternFill>
      </fill>
    </dxf>
  </rfmt>
  <rfmt sheetId="2" sqref="Q441" start="0" length="0">
    <dxf>
      <fill>
        <patternFill patternType="solid">
          <bgColor theme="6" tint="0.59999389629810485"/>
        </patternFill>
      </fill>
    </dxf>
  </rfmt>
  <rfmt sheetId="2" sqref="Q442" start="0" length="0">
    <dxf>
      <fill>
        <patternFill patternType="solid">
          <bgColor theme="6" tint="0.59999389629810485"/>
        </patternFill>
      </fill>
    </dxf>
  </rfmt>
  <rfmt sheetId="2" sqref="Q443" start="0" length="0">
    <dxf>
      <fill>
        <patternFill patternType="solid">
          <bgColor theme="6" tint="0.59999389629810485"/>
        </patternFill>
      </fill>
    </dxf>
  </rfmt>
  <rfmt sheetId="2" sqref="Q444" start="0" length="0">
    <dxf>
      <fill>
        <patternFill patternType="solid">
          <bgColor theme="6" tint="0.59999389629810485"/>
        </patternFill>
      </fill>
    </dxf>
  </rfmt>
  <rfmt sheetId="2" sqref="Q445" start="0" length="0">
    <dxf>
      <fill>
        <patternFill patternType="solid">
          <bgColor theme="6" tint="0.59999389629810485"/>
        </patternFill>
      </fill>
    </dxf>
  </rfmt>
  <rfmt sheetId="2" sqref="Q446" start="0" length="0">
    <dxf>
      <fill>
        <patternFill patternType="solid">
          <bgColor theme="6" tint="0.59999389629810485"/>
        </patternFill>
      </fill>
    </dxf>
  </rfmt>
  <rfmt sheetId="2" sqref="Q447" start="0" length="0">
    <dxf>
      <fill>
        <patternFill patternType="solid">
          <bgColor theme="6" tint="0.59999389629810485"/>
        </patternFill>
      </fill>
    </dxf>
  </rfmt>
  <rfmt sheetId="2" sqref="Q448" start="0" length="0">
    <dxf>
      <fill>
        <patternFill patternType="solid">
          <bgColor theme="6" tint="0.59999389629810485"/>
        </patternFill>
      </fill>
    </dxf>
  </rfmt>
  <rfmt sheetId="2" sqref="Q449" start="0" length="0">
    <dxf>
      <fill>
        <patternFill patternType="solid">
          <bgColor theme="6" tint="0.59999389629810485"/>
        </patternFill>
      </fill>
    </dxf>
  </rfmt>
  <rfmt sheetId="2" sqref="Q450" start="0" length="0">
    <dxf>
      <fill>
        <patternFill patternType="solid">
          <bgColor theme="6" tint="0.59999389629810485"/>
        </patternFill>
      </fill>
    </dxf>
  </rfmt>
  <rfmt sheetId="2" sqref="Q451" start="0" length="0">
    <dxf>
      <fill>
        <patternFill patternType="solid">
          <bgColor theme="6" tint="0.59999389629810485"/>
        </patternFill>
      </fill>
    </dxf>
  </rfmt>
  <rfmt sheetId="2" sqref="Q452" start="0" length="0">
    <dxf>
      <fill>
        <patternFill patternType="solid">
          <bgColor theme="6" tint="0.59999389629810485"/>
        </patternFill>
      </fill>
    </dxf>
  </rfmt>
  <rfmt sheetId="2" sqref="Q453" start="0" length="0">
    <dxf>
      <fill>
        <patternFill patternType="solid">
          <bgColor theme="6" tint="0.59999389629810485"/>
        </patternFill>
      </fill>
    </dxf>
  </rfmt>
  <rfmt sheetId="2" sqref="Q454" start="0" length="0">
    <dxf>
      <fill>
        <patternFill patternType="solid">
          <bgColor theme="6" tint="0.59999389629810485"/>
        </patternFill>
      </fill>
    </dxf>
  </rfmt>
  <rfmt sheetId="2" sqref="Q455" start="0" length="0">
    <dxf>
      <fill>
        <patternFill patternType="solid">
          <bgColor theme="6" tint="0.59999389629810485"/>
        </patternFill>
      </fill>
    </dxf>
  </rfmt>
  <rfmt sheetId="2" sqref="Q456" start="0" length="0">
    <dxf>
      <fill>
        <patternFill patternType="solid">
          <bgColor theme="6" tint="0.59999389629810485"/>
        </patternFill>
      </fill>
    </dxf>
  </rfmt>
  <rfmt sheetId="2" sqref="Q457" start="0" length="0">
    <dxf>
      <fill>
        <patternFill patternType="solid">
          <bgColor theme="6" tint="0.59999389629810485"/>
        </patternFill>
      </fill>
    </dxf>
  </rfmt>
  <rfmt sheetId="2" sqref="Q458" start="0" length="0">
    <dxf>
      <fill>
        <patternFill patternType="solid">
          <bgColor theme="6" tint="0.59999389629810485"/>
        </patternFill>
      </fill>
    </dxf>
  </rfmt>
  <rfmt sheetId="2" sqref="Q459" start="0" length="0">
    <dxf>
      <fill>
        <patternFill patternType="solid">
          <bgColor theme="6" tint="0.59999389629810485"/>
        </patternFill>
      </fill>
    </dxf>
  </rfmt>
  <rfmt sheetId="2" sqref="Q460" start="0" length="0">
    <dxf>
      <fill>
        <patternFill patternType="solid">
          <bgColor theme="6" tint="0.59999389629810485"/>
        </patternFill>
      </fill>
    </dxf>
  </rfmt>
  <rfmt sheetId="2" sqref="Q461" start="0" length="0">
    <dxf>
      <fill>
        <patternFill patternType="solid">
          <bgColor theme="6" tint="0.59999389629810485"/>
        </patternFill>
      </fill>
    </dxf>
  </rfmt>
  <rfmt sheetId="2" sqref="Q462" start="0" length="0">
    <dxf>
      <fill>
        <patternFill patternType="solid">
          <bgColor theme="6" tint="0.59999389629810485"/>
        </patternFill>
      </fill>
    </dxf>
  </rfmt>
  <rfmt sheetId="2" sqref="Q463" start="0" length="0">
    <dxf>
      <fill>
        <patternFill patternType="solid">
          <bgColor theme="6" tint="0.59999389629810485"/>
        </patternFill>
      </fill>
    </dxf>
  </rfmt>
  <rfmt sheetId="2" sqref="Q464" start="0" length="0">
    <dxf>
      <fill>
        <patternFill patternType="solid">
          <bgColor theme="6" tint="0.59999389629810485"/>
        </patternFill>
      </fill>
    </dxf>
  </rfmt>
  <rfmt sheetId="2" sqref="Q465" start="0" length="0">
    <dxf>
      <fill>
        <patternFill patternType="solid">
          <bgColor theme="6" tint="0.59999389629810485"/>
        </patternFill>
      </fill>
    </dxf>
  </rfmt>
  <rfmt sheetId="2" sqref="Q466" start="0" length="0">
    <dxf>
      <fill>
        <patternFill patternType="solid">
          <bgColor theme="6" tint="0.59999389629810485"/>
        </patternFill>
      </fill>
    </dxf>
  </rfmt>
  <rfmt sheetId="2" sqref="Q467" start="0" length="0">
    <dxf>
      <fill>
        <patternFill patternType="solid">
          <bgColor theme="6" tint="0.59999389629810485"/>
        </patternFill>
      </fill>
    </dxf>
  </rfmt>
  <rfmt sheetId="2" sqref="Q468" start="0" length="0">
    <dxf>
      <fill>
        <patternFill patternType="solid">
          <bgColor theme="6" tint="0.59999389629810485"/>
        </patternFill>
      </fill>
    </dxf>
  </rfmt>
  <rfmt sheetId="2" sqref="Q469" start="0" length="0">
    <dxf>
      <fill>
        <patternFill patternType="solid">
          <bgColor theme="6" tint="0.59999389629810485"/>
        </patternFill>
      </fill>
    </dxf>
  </rfmt>
  <rfmt sheetId="2" sqref="Q470" start="0" length="0">
    <dxf>
      <fill>
        <patternFill patternType="solid">
          <bgColor theme="6" tint="0.59999389629810485"/>
        </patternFill>
      </fill>
    </dxf>
  </rfmt>
  <rfmt sheetId="2" sqref="Q471" start="0" length="0">
    <dxf>
      <fill>
        <patternFill patternType="solid">
          <bgColor theme="6" tint="0.59999389629810485"/>
        </patternFill>
      </fill>
    </dxf>
  </rfmt>
  <rfmt sheetId="2" sqref="Q472" start="0" length="0">
    <dxf>
      <fill>
        <patternFill patternType="solid">
          <bgColor theme="6" tint="0.59999389629810485"/>
        </patternFill>
      </fill>
    </dxf>
  </rfmt>
  <rfmt sheetId="2" sqref="Q47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474" start="0" length="0">
    <dxf>
      <fill>
        <patternFill patternType="solid">
          <bgColor theme="6" tint="0.59999389629810485"/>
        </patternFill>
      </fill>
    </dxf>
  </rfmt>
  <rfmt sheetId="2" sqref="Q475" start="0" length="0">
    <dxf>
      <fill>
        <patternFill patternType="solid">
          <bgColor theme="6" tint="0.59999389629810485"/>
        </patternFill>
      </fill>
    </dxf>
  </rfmt>
  <rfmt sheetId="2" sqref="Q476" start="0" length="0">
    <dxf>
      <fill>
        <patternFill patternType="solid">
          <bgColor theme="6" tint="0.59999389629810485"/>
        </patternFill>
      </fill>
    </dxf>
  </rfmt>
  <rfmt sheetId="2" sqref="Q477" start="0" length="0">
    <dxf>
      <fill>
        <patternFill patternType="solid">
          <bgColor theme="6" tint="0.59999389629810485"/>
        </patternFill>
      </fill>
    </dxf>
  </rfmt>
  <rfmt sheetId="2" sqref="Q478" start="0" length="0">
    <dxf>
      <fill>
        <patternFill patternType="solid">
          <bgColor theme="6" tint="0.59999389629810485"/>
        </patternFill>
      </fill>
    </dxf>
  </rfmt>
  <rfmt sheetId="2" sqref="Q479" start="0" length="0">
    <dxf>
      <fill>
        <patternFill patternType="solid">
          <bgColor theme="6" tint="0.59999389629810485"/>
        </patternFill>
      </fill>
    </dxf>
  </rfmt>
  <rfmt sheetId="2" sqref="Q480" start="0" length="0">
    <dxf>
      <fill>
        <patternFill patternType="solid">
          <bgColor theme="6" tint="0.59999389629810485"/>
        </patternFill>
      </fill>
    </dxf>
  </rfmt>
  <rfmt sheetId="2" sqref="Q481" start="0" length="0">
    <dxf>
      <fill>
        <patternFill patternType="solid">
          <bgColor theme="6" tint="0.59999389629810485"/>
        </patternFill>
      </fill>
    </dxf>
  </rfmt>
  <rfmt sheetId="2" sqref="Q482" start="0" length="0">
    <dxf>
      <fill>
        <patternFill patternType="solid">
          <bgColor theme="6" tint="0.59999389629810485"/>
        </patternFill>
      </fill>
    </dxf>
  </rfmt>
  <rfmt sheetId="2" sqref="Q483" start="0" length="0">
    <dxf>
      <fill>
        <patternFill patternType="solid">
          <bgColor theme="6" tint="0.59999389629810485"/>
        </patternFill>
      </fill>
    </dxf>
  </rfmt>
  <rfmt sheetId="2" sqref="Q484" start="0" length="0">
    <dxf>
      <fill>
        <patternFill patternType="solid">
          <bgColor theme="6" tint="0.59999389629810485"/>
        </patternFill>
      </fill>
    </dxf>
  </rfmt>
  <rfmt sheetId="2" sqref="Q485" start="0" length="0">
    <dxf>
      <fill>
        <patternFill patternType="solid">
          <bgColor theme="6" tint="0.59999389629810485"/>
        </patternFill>
      </fill>
    </dxf>
  </rfmt>
  <rfmt sheetId="2" sqref="Q486" start="0" length="0">
    <dxf>
      <fill>
        <patternFill patternType="solid">
          <bgColor theme="6" tint="0.59999389629810485"/>
        </patternFill>
      </fill>
    </dxf>
  </rfmt>
  <rfmt sheetId="2" sqref="Q487" start="0" length="0">
    <dxf>
      <fill>
        <patternFill patternType="solid">
          <bgColor theme="6" tint="0.59999389629810485"/>
        </patternFill>
      </fill>
    </dxf>
  </rfmt>
  <rfmt sheetId="2" sqref="Q488" start="0" length="0">
    <dxf>
      <fill>
        <patternFill patternType="solid">
          <bgColor theme="6" tint="0.59999389629810485"/>
        </patternFill>
      </fill>
    </dxf>
  </rfmt>
  <rfmt sheetId="2" sqref="Q489" start="0" length="0">
    <dxf>
      <fill>
        <patternFill patternType="solid">
          <bgColor theme="6" tint="0.59999389629810485"/>
        </patternFill>
      </fill>
    </dxf>
  </rfmt>
  <rfmt sheetId="2" sqref="Q490" start="0" length="0">
    <dxf>
      <fill>
        <patternFill patternType="solid">
          <bgColor theme="6" tint="0.59999389629810485"/>
        </patternFill>
      </fill>
    </dxf>
  </rfmt>
  <rfmt sheetId="2" sqref="Q491" start="0" length="0">
    <dxf>
      <fill>
        <patternFill patternType="solid">
          <bgColor theme="6" tint="0.59999389629810485"/>
        </patternFill>
      </fill>
    </dxf>
  </rfmt>
  <rfmt sheetId="2" sqref="Q492" start="0" length="0">
    <dxf>
      <fill>
        <patternFill patternType="solid">
          <bgColor theme="6" tint="0.59999389629810485"/>
        </patternFill>
      </fill>
    </dxf>
  </rfmt>
  <rfmt sheetId="2" sqref="Q493" start="0" length="0">
    <dxf>
      <fill>
        <patternFill patternType="solid">
          <bgColor theme="6" tint="0.59999389629810485"/>
        </patternFill>
      </fill>
    </dxf>
  </rfmt>
  <rfmt sheetId="2" sqref="Q494" start="0" length="0">
    <dxf>
      <fill>
        <patternFill patternType="solid">
          <bgColor theme="6" tint="0.59999389629810485"/>
        </patternFill>
      </fill>
    </dxf>
  </rfmt>
  <rfmt sheetId="2" sqref="Q495" start="0" length="0">
    <dxf>
      <fill>
        <patternFill patternType="solid">
          <bgColor theme="6" tint="0.59999389629810485"/>
        </patternFill>
      </fill>
    </dxf>
  </rfmt>
  <rfmt sheetId="2" sqref="Q496" start="0" length="0">
    <dxf>
      <fill>
        <patternFill patternType="solid">
          <bgColor theme="6" tint="0.59999389629810485"/>
        </patternFill>
      </fill>
    </dxf>
  </rfmt>
  <rfmt sheetId="2" sqref="Q497" start="0" length="0">
    <dxf>
      <fill>
        <patternFill patternType="solid">
          <bgColor theme="6" tint="0.59999389629810485"/>
        </patternFill>
      </fill>
    </dxf>
  </rfmt>
  <rfmt sheetId="2" sqref="Q498" start="0" length="0">
    <dxf>
      <fill>
        <patternFill patternType="solid">
          <bgColor theme="6" tint="0.59999389629810485"/>
        </patternFill>
      </fill>
    </dxf>
  </rfmt>
  <rfmt sheetId="2" sqref="Q499" start="0" length="0">
    <dxf>
      <fill>
        <patternFill patternType="solid">
          <bgColor theme="6" tint="0.59999389629810485"/>
        </patternFill>
      </fill>
    </dxf>
  </rfmt>
  <rfmt sheetId="2" sqref="Q500" start="0" length="0">
    <dxf>
      <fill>
        <patternFill patternType="solid">
          <bgColor theme="6" tint="0.59999389629810485"/>
        </patternFill>
      </fill>
    </dxf>
  </rfmt>
  <rfmt sheetId="2" sqref="Q501" start="0" length="0">
    <dxf>
      <fill>
        <patternFill patternType="solid">
          <bgColor theme="6" tint="0.59999389629810485"/>
        </patternFill>
      </fill>
    </dxf>
  </rfmt>
  <rfmt sheetId="2" sqref="Q50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50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504" start="0" length="0">
    <dxf>
      <fill>
        <patternFill patternType="solid">
          <bgColor theme="6" tint="0.59999389629810485"/>
        </patternFill>
      </fill>
    </dxf>
  </rfmt>
  <rfmt sheetId="2" sqref="Q505" start="0" length="0">
    <dxf>
      <fill>
        <patternFill patternType="solid">
          <bgColor theme="6" tint="0.59999389629810485"/>
        </patternFill>
      </fill>
    </dxf>
  </rfmt>
  <rfmt sheetId="2" sqref="Q506" start="0" length="0">
    <dxf>
      <fill>
        <patternFill patternType="solid">
          <bgColor theme="6" tint="0.59999389629810485"/>
        </patternFill>
      </fill>
    </dxf>
  </rfmt>
  <rfmt sheetId="2" sqref="Q507" start="0" length="0">
    <dxf>
      <fill>
        <patternFill patternType="solid">
          <bgColor theme="6" tint="0.59999389629810485"/>
        </patternFill>
      </fill>
    </dxf>
  </rfmt>
  <rfmt sheetId="2" sqref="Q508" start="0" length="0">
    <dxf>
      <fill>
        <patternFill patternType="solid">
          <bgColor theme="6" tint="0.59999389629810485"/>
        </patternFill>
      </fill>
    </dxf>
  </rfmt>
  <rfmt sheetId="2" sqref="Q50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510" start="0" length="0">
    <dxf>
      <fill>
        <patternFill patternType="solid">
          <bgColor theme="6" tint="0.59999389629810485"/>
        </patternFill>
      </fill>
    </dxf>
  </rfmt>
  <rfmt sheetId="2" sqref="Q511" start="0" length="0">
    <dxf>
      <fill>
        <patternFill patternType="solid">
          <bgColor theme="6" tint="0.59999389629810485"/>
        </patternFill>
      </fill>
    </dxf>
  </rfmt>
  <rfmt sheetId="2" sqref="Q512" start="0" length="0">
    <dxf>
      <fill>
        <patternFill patternType="solid">
          <bgColor theme="6" tint="0.59999389629810485"/>
        </patternFill>
      </fill>
    </dxf>
  </rfmt>
  <rfmt sheetId="2" sqref="Q513" start="0" length="0">
    <dxf>
      <fill>
        <patternFill patternType="solid">
          <bgColor theme="6" tint="0.59999389629810485"/>
        </patternFill>
      </fill>
    </dxf>
  </rfmt>
  <rfmt sheetId="2" sqref="Q514" start="0" length="0">
    <dxf>
      <fill>
        <patternFill patternType="solid">
          <bgColor theme="6" tint="0.59999389629810485"/>
        </patternFill>
      </fill>
    </dxf>
  </rfmt>
  <rfmt sheetId="2" sqref="Q515" start="0" length="0">
    <dxf>
      <fill>
        <patternFill patternType="solid">
          <bgColor theme="6" tint="0.59999389629810485"/>
        </patternFill>
      </fill>
    </dxf>
  </rfmt>
  <rfmt sheetId="2" sqref="Q516" start="0" length="0">
    <dxf>
      <fill>
        <patternFill patternType="solid">
          <bgColor theme="6" tint="0.59999389629810485"/>
        </patternFill>
      </fill>
    </dxf>
  </rfmt>
  <rfmt sheetId="2" sqref="Q517" start="0" length="0">
    <dxf>
      <fill>
        <patternFill patternType="solid">
          <bgColor theme="6" tint="0.59999389629810485"/>
        </patternFill>
      </fill>
    </dxf>
  </rfmt>
  <rfmt sheetId="2" sqref="Q518" start="0" length="0">
    <dxf>
      <fill>
        <patternFill patternType="solid">
          <bgColor theme="6" tint="0.59999389629810485"/>
        </patternFill>
      </fill>
    </dxf>
  </rfmt>
  <rfmt sheetId="2" sqref="Q519" start="0" length="0">
    <dxf>
      <fill>
        <patternFill patternType="solid">
          <bgColor theme="6" tint="0.59999389629810485"/>
        </patternFill>
      </fill>
    </dxf>
  </rfmt>
  <rfmt sheetId="2" sqref="Q520" start="0" length="0">
    <dxf>
      <fill>
        <patternFill patternType="solid">
          <bgColor theme="6" tint="0.59999389629810485"/>
        </patternFill>
      </fill>
    </dxf>
  </rfmt>
  <rfmt sheetId="2" sqref="Q521" start="0" length="0">
    <dxf>
      <fill>
        <patternFill patternType="solid">
          <bgColor theme="6" tint="0.59999389629810485"/>
        </patternFill>
      </fill>
    </dxf>
  </rfmt>
  <rfmt sheetId="2" sqref="Q522" start="0" length="0">
    <dxf>
      <fill>
        <patternFill patternType="solid">
          <bgColor theme="6" tint="0.59999389629810485"/>
        </patternFill>
      </fill>
    </dxf>
  </rfmt>
  <rfmt sheetId="2" sqref="Q52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Q524" start="0" length="0">
    <dxf>
      <fill>
        <patternFill patternType="solid">
          <bgColor theme="6" tint="0.59999389629810485"/>
        </patternFill>
      </fill>
    </dxf>
  </rfmt>
  <rfmt sheetId="2" sqref="Q525" start="0" length="0">
    <dxf>
      <fill>
        <patternFill patternType="solid">
          <bgColor theme="6" tint="0.59999389629810485"/>
        </patternFill>
      </fill>
    </dxf>
  </rfmt>
  <rfmt sheetId="2" sqref="Q526" start="0" length="0">
    <dxf>
      <fill>
        <patternFill patternType="solid">
          <bgColor theme="6" tint="0.59999389629810485"/>
        </patternFill>
      </fill>
    </dxf>
  </rfmt>
  <rfmt sheetId="2" sqref="Q527" start="0" length="0">
    <dxf>
      <fill>
        <patternFill patternType="solid">
          <bgColor theme="6" tint="0.59999389629810485"/>
        </patternFill>
      </fill>
    </dxf>
  </rfmt>
  <rfmt sheetId="2" xfDxf="1" sqref="S7" start="0" length="0">
    <dxf>
      <font>
        <name val="Times New Roman"/>
        <scheme val="none"/>
      </font>
      <numFmt numFmtId="4" formatCode="#,##0.00"/>
      <fill>
        <patternFill patternType="solid">
          <bgColor theme="6" tint="0.59999389629810485"/>
        </patternFill>
      </fill>
      <alignment vertical="center" wrapText="1" readingOrder="0"/>
    </dxf>
  </rfmt>
  <rfmt sheetId="2" sqref="R8" start="0" length="0">
    <dxf>
      <fill>
        <patternFill patternType="solid">
          <bgColor theme="6" tint="0.59999389629810485"/>
        </patternFill>
      </fill>
    </dxf>
  </rfmt>
  <rfmt sheetId="2" sqref="R9" start="0" length="0">
    <dxf>
      <fill>
        <patternFill patternType="solid">
          <bgColor theme="6" tint="0.59999389629810485"/>
        </patternFill>
      </fill>
    </dxf>
  </rfmt>
  <rfmt sheetId="2" sqref="R10" start="0" length="0">
    <dxf>
      <fill>
        <patternFill patternType="solid">
          <bgColor theme="6" tint="0.59999389629810485"/>
        </patternFill>
      </fill>
    </dxf>
  </rfmt>
  <rfmt sheetId="2" sqref="R11" start="0" length="0">
    <dxf>
      <fill>
        <patternFill patternType="solid">
          <bgColor theme="6" tint="0.59999389629810485"/>
        </patternFill>
      </fill>
    </dxf>
  </rfmt>
  <rfmt sheetId="2" sqref="R12" start="0" length="0">
    <dxf>
      <fill>
        <patternFill patternType="solid">
          <bgColor theme="6" tint="0.59999389629810485"/>
        </patternFill>
      </fill>
    </dxf>
  </rfmt>
  <rfmt sheetId="2" sqref="R13" start="0" length="0">
    <dxf>
      <fill>
        <patternFill patternType="solid">
          <bgColor theme="6" tint="0.59999389629810485"/>
        </patternFill>
      </fill>
    </dxf>
  </rfmt>
  <rfmt sheetId="2" sqref="R14" start="0" length="0">
    <dxf>
      <fill>
        <patternFill patternType="solid">
          <bgColor theme="6" tint="0.59999389629810485"/>
        </patternFill>
      </fill>
    </dxf>
  </rfmt>
  <rfmt sheetId="2" sqref="R15" start="0" length="0">
    <dxf>
      <fill>
        <patternFill patternType="solid">
          <bgColor theme="6" tint="0.59999389629810485"/>
        </patternFill>
      </fill>
    </dxf>
  </rfmt>
  <rfmt sheetId="2" sqref="R16" start="0" length="0">
    <dxf>
      <fill>
        <patternFill patternType="solid">
          <bgColor theme="6" tint="0.59999389629810485"/>
        </patternFill>
      </fill>
    </dxf>
  </rfmt>
  <rfmt sheetId="2" sqref="R17" start="0" length="0">
    <dxf>
      <fill>
        <patternFill patternType="solid">
          <bgColor theme="6" tint="0.59999389629810485"/>
        </patternFill>
      </fill>
    </dxf>
  </rfmt>
  <rfmt sheetId="2" sqref="R18" start="0" length="0">
    <dxf>
      <fill>
        <patternFill patternType="solid">
          <bgColor theme="6" tint="0.59999389629810485"/>
        </patternFill>
      </fill>
    </dxf>
  </rfmt>
  <rfmt sheetId="2" sqref="R19" start="0" length="0">
    <dxf>
      <fill>
        <patternFill patternType="solid">
          <bgColor theme="6" tint="0.59999389629810485"/>
        </patternFill>
      </fill>
    </dxf>
  </rfmt>
  <rfmt sheetId="2" sqref="R20" start="0" length="0">
    <dxf>
      <fill>
        <patternFill patternType="solid">
          <bgColor theme="6" tint="0.59999389629810485"/>
        </patternFill>
      </fill>
    </dxf>
  </rfmt>
  <rfmt sheetId="2" sqref="R21" start="0" length="0">
    <dxf>
      <fill>
        <patternFill patternType="solid">
          <bgColor theme="6" tint="0.59999389629810485"/>
        </patternFill>
      </fill>
    </dxf>
  </rfmt>
  <rfmt sheetId="2" sqref="R22" start="0" length="0">
    <dxf>
      <fill>
        <patternFill patternType="solid">
          <bgColor theme="6" tint="0.59999389629810485"/>
        </patternFill>
      </fill>
    </dxf>
  </rfmt>
  <rfmt sheetId="2" sqref="R23" start="0" length="0">
    <dxf>
      <fill>
        <patternFill patternType="solid">
          <bgColor theme="6" tint="0.59999389629810485"/>
        </patternFill>
      </fill>
    </dxf>
  </rfmt>
  <rfmt sheetId="2" sqref="R24" start="0" length="0">
    <dxf>
      <fill>
        <patternFill patternType="solid">
          <bgColor theme="6" tint="0.59999389629810485"/>
        </patternFill>
      </fill>
    </dxf>
  </rfmt>
  <rfmt sheetId="2" sqref="R25" start="0" length="0">
    <dxf>
      <fill>
        <patternFill patternType="solid">
          <bgColor theme="6" tint="0.59999389629810485"/>
        </patternFill>
      </fill>
    </dxf>
  </rfmt>
  <rfmt sheetId="2" sqref="R26" start="0" length="0">
    <dxf>
      <fill>
        <patternFill patternType="solid">
          <bgColor theme="6" tint="0.59999389629810485"/>
        </patternFill>
      </fill>
    </dxf>
  </rfmt>
  <rfmt sheetId="2" sqref="R27" start="0" length="0">
    <dxf>
      <fill>
        <patternFill patternType="solid">
          <bgColor theme="6" tint="0.59999389629810485"/>
        </patternFill>
      </fill>
    </dxf>
  </rfmt>
  <rfmt sheetId="2" sqref="R28" start="0" length="0">
    <dxf>
      <fill>
        <patternFill patternType="solid">
          <bgColor theme="6" tint="0.59999389629810485"/>
        </patternFill>
      </fill>
    </dxf>
  </rfmt>
  <rfmt sheetId="2" sqref="R29" start="0" length="0">
    <dxf>
      <fill>
        <patternFill patternType="solid">
          <bgColor theme="6" tint="0.59999389629810485"/>
        </patternFill>
      </fill>
    </dxf>
  </rfmt>
  <rfmt sheetId="2" sqref="R30" start="0" length="0">
    <dxf>
      <fill>
        <patternFill patternType="solid">
          <bgColor theme="6" tint="0.59999389629810485"/>
        </patternFill>
      </fill>
    </dxf>
  </rfmt>
  <rfmt sheetId="2" sqref="R31" start="0" length="0">
    <dxf>
      <fill>
        <patternFill patternType="solid">
          <bgColor theme="6" tint="0.59999389629810485"/>
        </patternFill>
      </fill>
    </dxf>
  </rfmt>
  <rfmt sheetId="2" sqref="R32" start="0" length="0">
    <dxf>
      <fill>
        <patternFill patternType="solid">
          <bgColor theme="6" tint="0.59999389629810485"/>
        </patternFill>
      </fill>
    </dxf>
  </rfmt>
  <rfmt sheetId="2" sqref="R33" start="0" length="0">
    <dxf>
      <fill>
        <patternFill patternType="solid">
          <bgColor theme="6" tint="0.59999389629810485"/>
        </patternFill>
      </fill>
    </dxf>
  </rfmt>
  <rfmt sheetId="2" sqref="R34" start="0" length="0">
    <dxf>
      <fill>
        <patternFill patternType="solid">
          <bgColor theme="6" tint="0.59999389629810485"/>
        </patternFill>
      </fill>
    </dxf>
  </rfmt>
  <rfmt sheetId="2" sqref="R35" start="0" length="0">
    <dxf>
      <fill>
        <patternFill patternType="solid">
          <bgColor theme="6" tint="0.59999389629810485"/>
        </patternFill>
      </fill>
    </dxf>
  </rfmt>
  <rfmt sheetId="2" sqref="R36" start="0" length="0">
    <dxf>
      <fill>
        <patternFill patternType="solid">
          <bgColor theme="6" tint="0.59999389629810485"/>
        </patternFill>
      </fill>
    </dxf>
  </rfmt>
  <rfmt sheetId="2" sqref="R37" start="0" length="0">
    <dxf>
      <fill>
        <patternFill patternType="solid">
          <bgColor theme="6" tint="0.59999389629810485"/>
        </patternFill>
      </fill>
    </dxf>
  </rfmt>
  <rfmt sheetId="2" sqref="R38" start="0" length="0">
    <dxf>
      <fill>
        <patternFill patternType="solid">
          <bgColor theme="6" tint="0.59999389629810485"/>
        </patternFill>
      </fill>
    </dxf>
  </rfmt>
  <rfmt sheetId="2" sqref="R39" start="0" length="0">
    <dxf>
      <fill>
        <patternFill patternType="solid">
          <bgColor theme="6" tint="0.59999389629810485"/>
        </patternFill>
      </fill>
    </dxf>
  </rfmt>
  <rfmt sheetId="2" sqref="R40" start="0" length="0">
    <dxf>
      <fill>
        <patternFill patternType="solid">
          <bgColor theme="6" tint="0.59999389629810485"/>
        </patternFill>
      </fill>
    </dxf>
  </rfmt>
  <rfmt sheetId="2" sqref="R41" start="0" length="0">
    <dxf>
      <fill>
        <patternFill patternType="solid">
          <bgColor theme="6" tint="0.59999389629810485"/>
        </patternFill>
      </fill>
    </dxf>
  </rfmt>
  <rfmt sheetId="2" sqref="R42" start="0" length="0">
    <dxf>
      <fill>
        <patternFill patternType="solid">
          <bgColor theme="6" tint="0.59999389629810485"/>
        </patternFill>
      </fill>
    </dxf>
  </rfmt>
  <rfmt sheetId="2" sqref="R43" start="0" length="0">
    <dxf>
      <fill>
        <patternFill patternType="solid">
          <bgColor theme="6" tint="0.59999389629810485"/>
        </patternFill>
      </fill>
    </dxf>
  </rfmt>
  <rfmt sheetId="2" sqref="R44" start="0" length="0">
    <dxf>
      <fill>
        <patternFill patternType="solid">
          <bgColor theme="6" tint="0.59999389629810485"/>
        </patternFill>
      </fill>
    </dxf>
  </rfmt>
  <rfmt sheetId="2" sqref="R45" start="0" length="0">
    <dxf>
      <fill>
        <patternFill patternType="solid">
          <bgColor theme="6" tint="0.59999389629810485"/>
        </patternFill>
      </fill>
    </dxf>
  </rfmt>
  <rfmt sheetId="2" sqref="R46" start="0" length="0">
    <dxf>
      <fill>
        <patternFill patternType="solid">
          <bgColor theme="6" tint="0.59999389629810485"/>
        </patternFill>
      </fill>
    </dxf>
  </rfmt>
  <rfmt sheetId="2" sqref="R47" start="0" length="0">
    <dxf>
      <fill>
        <patternFill patternType="solid">
          <bgColor theme="6" tint="0.59999389629810485"/>
        </patternFill>
      </fill>
    </dxf>
  </rfmt>
  <rfmt sheetId="2" sqref="R48" start="0" length="0">
    <dxf>
      <fill>
        <patternFill patternType="solid">
          <bgColor theme="6" tint="0.59999389629810485"/>
        </patternFill>
      </fill>
    </dxf>
  </rfmt>
  <rfmt sheetId="2" sqref="R49" start="0" length="0">
    <dxf>
      <fill>
        <patternFill patternType="solid">
          <bgColor theme="6" tint="0.59999389629810485"/>
        </patternFill>
      </fill>
    </dxf>
  </rfmt>
  <rfmt sheetId="2" sqref="R50" start="0" length="0">
    <dxf>
      <fill>
        <patternFill patternType="solid">
          <bgColor theme="6" tint="0.59999389629810485"/>
        </patternFill>
      </fill>
    </dxf>
  </rfmt>
  <rfmt sheetId="2" sqref="R51" start="0" length="0">
    <dxf>
      <fill>
        <patternFill patternType="solid">
          <bgColor theme="6" tint="0.59999389629810485"/>
        </patternFill>
      </fill>
    </dxf>
  </rfmt>
  <rfmt sheetId="2" sqref="R52" start="0" length="0">
    <dxf>
      <fill>
        <patternFill patternType="solid">
          <bgColor theme="6" tint="0.59999389629810485"/>
        </patternFill>
      </fill>
    </dxf>
  </rfmt>
  <rfmt sheetId="2" sqref="R53" start="0" length="0">
    <dxf>
      <fill>
        <patternFill patternType="solid">
          <bgColor theme="6" tint="0.59999389629810485"/>
        </patternFill>
      </fill>
    </dxf>
  </rfmt>
  <rfmt sheetId="2" sqref="R54" start="0" length="0">
    <dxf>
      <fill>
        <patternFill patternType="solid">
          <bgColor theme="6" tint="0.59999389629810485"/>
        </patternFill>
      </fill>
    </dxf>
  </rfmt>
  <rfmt sheetId="2" sqref="R55" start="0" length="0">
    <dxf>
      <fill>
        <patternFill patternType="solid">
          <bgColor theme="6" tint="0.59999389629810485"/>
        </patternFill>
      </fill>
    </dxf>
  </rfmt>
  <rfmt sheetId="2" sqref="R56" start="0" length="0">
    <dxf>
      <fill>
        <patternFill patternType="solid">
          <bgColor theme="6" tint="0.59999389629810485"/>
        </patternFill>
      </fill>
    </dxf>
  </rfmt>
  <rfmt sheetId="2" sqref="R57" start="0" length="0">
    <dxf>
      <fill>
        <patternFill patternType="solid">
          <bgColor theme="6" tint="0.59999389629810485"/>
        </patternFill>
      </fill>
    </dxf>
  </rfmt>
  <rfmt sheetId="2" sqref="R58" start="0" length="0">
    <dxf>
      <fill>
        <patternFill patternType="solid">
          <bgColor theme="6" tint="0.59999389629810485"/>
        </patternFill>
      </fill>
    </dxf>
  </rfmt>
  <rfmt sheetId="2" sqref="R59" start="0" length="0">
    <dxf>
      <fill>
        <patternFill patternType="solid">
          <bgColor theme="6" tint="0.59999389629810485"/>
        </patternFill>
      </fill>
    </dxf>
  </rfmt>
  <rfmt sheetId="2" sqref="R60" start="0" length="0">
    <dxf>
      <fill>
        <patternFill patternType="solid">
          <bgColor theme="6" tint="0.59999389629810485"/>
        </patternFill>
      </fill>
    </dxf>
  </rfmt>
  <rfmt sheetId="2" sqref="R61" start="0" length="0">
    <dxf>
      <fill>
        <patternFill patternType="solid">
          <bgColor theme="6" tint="0.59999389629810485"/>
        </patternFill>
      </fill>
    </dxf>
  </rfmt>
  <rfmt sheetId="2" sqref="R62" start="0" length="0">
    <dxf>
      <fill>
        <patternFill patternType="solid">
          <bgColor theme="6" tint="0.59999389629810485"/>
        </patternFill>
      </fill>
    </dxf>
  </rfmt>
  <rfmt sheetId="2" sqref="R63" start="0" length="0">
    <dxf>
      <fill>
        <patternFill patternType="solid">
          <bgColor theme="6" tint="0.59999389629810485"/>
        </patternFill>
      </fill>
    </dxf>
  </rfmt>
  <rfmt sheetId="2" sqref="R64" start="0" length="0">
    <dxf>
      <fill>
        <patternFill patternType="solid">
          <bgColor theme="6" tint="0.59999389629810485"/>
        </patternFill>
      </fill>
    </dxf>
  </rfmt>
  <rfmt sheetId="2" sqref="R65" start="0" length="0">
    <dxf>
      <fill>
        <patternFill patternType="solid">
          <bgColor theme="6" tint="0.59999389629810485"/>
        </patternFill>
      </fill>
    </dxf>
  </rfmt>
  <rfmt sheetId="2" sqref="R66" start="0" length="0">
    <dxf>
      <fill>
        <patternFill patternType="solid">
          <bgColor theme="6" tint="0.59999389629810485"/>
        </patternFill>
      </fill>
    </dxf>
  </rfmt>
  <rfmt sheetId="2" sqref="R67" start="0" length="0">
    <dxf>
      <fill>
        <patternFill patternType="solid">
          <bgColor theme="6" tint="0.59999389629810485"/>
        </patternFill>
      </fill>
    </dxf>
  </rfmt>
  <rfmt sheetId="2" sqref="R68" start="0" length="0">
    <dxf>
      <fill>
        <patternFill patternType="solid">
          <bgColor theme="6" tint="0.59999389629810485"/>
        </patternFill>
      </fill>
    </dxf>
  </rfmt>
  <rfmt sheetId="2" sqref="R69" start="0" length="0">
    <dxf>
      <fill>
        <patternFill patternType="solid">
          <bgColor theme="6" tint="0.59999389629810485"/>
        </patternFill>
      </fill>
    </dxf>
  </rfmt>
  <rfmt sheetId="2" sqref="R70" start="0" length="0">
    <dxf>
      <fill>
        <patternFill patternType="solid">
          <bgColor theme="6" tint="0.59999389629810485"/>
        </patternFill>
      </fill>
    </dxf>
  </rfmt>
  <rfmt sheetId="2" sqref="R71" start="0" length="0">
    <dxf>
      <fill>
        <patternFill patternType="solid">
          <bgColor theme="6" tint="0.59999389629810485"/>
        </patternFill>
      </fill>
    </dxf>
  </rfmt>
  <rfmt sheetId="2" sqref="R72" start="0" length="0">
    <dxf>
      <fill>
        <patternFill patternType="solid">
          <bgColor theme="6" tint="0.59999389629810485"/>
        </patternFill>
      </fill>
    </dxf>
  </rfmt>
  <rfmt sheetId="2" sqref="R73" start="0" length="0">
    <dxf>
      <fill>
        <patternFill patternType="solid">
          <bgColor theme="6" tint="0.59999389629810485"/>
        </patternFill>
      </fill>
    </dxf>
  </rfmt>
  <rfmt sheetId="2" sqref="R74" start="0" length="0">
    <dxf>
      <fill>
        <patternFill patternType="solid">
          <bgColor theme="6" tint="0.59999389629810485"/>
        </patternFill>
      </fill>
    </dxf>
  </rfmt>
  <rfmt sheetId="2" sqref="R75" start="0" length="0">
    <dxf>
      <fill>
        <patternFill patternType="solid">
          <bgColor theme="6" tint="0.59999389629810485"/>
        </patternFill>
      </fill>
    </dxf>
  </rfmt>
  <rfmt sheetId="2" sqref="R76" start="0" length="0">
    <dxf>
      <fill>
        <patternFill patternType="solid">
          <bgColor theme="6" tint="0.59999389629810485"/>
        </patternFill>
      </fill>
    </dxf>
  </rfmt>
  <rfmt sheetId="2" sqref="R77" start="0" length="0">
    <dxf>
      <fill>
        <patternFill patternType="solid">
          <bgColor theme="6" tint="0.59999389629810485"/>
        </patternFill>
      </fill>
    </dxf>
  </rfmt>
  <rfmt sheetId="2" sqref="R78" start="0" length="0">
    <dxf>
      <fill>
        <patternFill patternType="solid">
          <bgColor theme="6" tint="0.59999389629810485"/>
        </patternFill>
      </fill>
    </dxf>
  </rfmt>
  <rfmt sheetId="2" sqref="R79" start="0" length="0">
    <dxf>
      <fill>
        <patternFill patternType="solid">
          <bgColor theme="6" tint="0.59999389629810485"/>
        </patternFill>
      </fill>
    </dxf>
  </rfmt>
  <rfmt sheetId="2" sqref="R80" start="0" length="0">
    <dxf>
      <fill>
        <patternFill patternType="solid">
          <bgColor theme="6" tint="0.59999389629810485"/>
        </patternFill>
      </fill>
    </dxf>
  </rfmt>
  <rfmt sheetId="2" sqref="R81" start="0" length="0">
    <dxf>
      <fill>
        <patternFill patternType="solid">
          <bgColor theme="6" tint="0.59999389629810485"/>
        </patternFill>
      </fill>
    </dxf>
  </rfmt>
  <rfmt sheetId="2" sqref="R82" start="0" length="0">
    <dxf>
      <fill>
        <patternFill patternType="solid">
          <bgColor theme="6" tint="0.59999389629810485"/>
        </patternFill>
      </fill>
    </dxf>
  </rfmt>
  <rfmt sheetId="2" sqref="R83" start="0" length="0">
    <dxf>
      <fill>
        <patternFill patternType="solid">
          <bgColor theme="6" tint="0.59999389629810485"/>
        </patternFill>
      </fill>
    </dxf>
  </rfmt>
  <rfmt sheetId="2" sqref="R84" start="0" length="0">
    <dxf>
      <fill>
        <patternFill patternType="solid">
          <bgColor theme="6" tint="0.59999389629810485"/>
        </patternFill>
      </fill>
    </dxf>
  </rfmt>
  <rfmt sheetId="2" sqref="R85" start="0" length="0">
    <dxf>
      <fill>
        <patternFill patternType="solid">
          <bgColor theme="6" tint="0.59999389629810485"/>
        </patternFill>
      </fill>
    </dxf>
  </rfmt>
  <rfmt sheetId="2" sqref="R86" start="0" length="0">
    <dxf>
      <fill>
        <patternFill patternType="solid">
          <bgColor theme="6" tint="0.59999389629810485"/>
        </patternFill>
      </fill>
    </dxf>
  </rfmt>
  <rfmt sheetId="2" sqref="R87" start="0" length="0">
    <dxf>
      <fill>
        <patternFill patternType="solid">
          <bgColor theme="6" tint="0.59999389629810485"/>
        </patternFill>
      </fill>
    </dxf>
  </rfmt>
  <rfmt sheetId="2" sqref="R88" start="0" length="0">
    <dxf>
      <fill>
        <patternFill patternType="solid">
          <bgColor theme="6" tint="0.59999389629810485"/>
        </patternFill>
      </fill>
    </dxf>
  </rfmt>
  <rfmt sheetId="2" sqref="R89" start="0" length="0">
    <dxf>
      <fill>
        <patternFill patternType="solid">
          <bgColor theme="6" tint="0.59999389629810485"/>
        </patternFill>
      </fill>
    </dxf>
  </rfmt>
  <rfmt sheetId="2" sqref="R90" start="0" length="0">
    <dxf>
      <fill>
        <patternFill patternType="solid">
          <bgColor theme="6" tint="0.59999389629810485"/>
        </patternFill>
      </fill>
    </dxf>
  </rfmt>
  <rfmt sheetId="2" sqref="R91" start="0" length="0">
    <dxf>
      <fill>
        <patternFill patternType="solid">
          <bgColor theme="6" tint="0.59999389629810485"/>
        </patternFill>
      </fill>
    </dxf>
  </rfmt>
  <rfmt sheetId="2" sqref="R92" start="0" length="0">
    <dxf>
      <fill>
        <patternFill patternType="solid">
          <bgColor theme="6" tint="0.59999389629810485"/>
        </patternFill>
      </fill>
    </dxf>
  </rfmt>
  <rfmt sheetId="2" sqref="R93" start="0" length="0">
    <dxf>
      <fill>
        <patternFill patternType="solid">
          <bgColor theme="6" tint="0.59999389629810485"/>
        </patternFill>
      </fill>
    </dxf>
  </rfmt>
  <rfmt sheetId="2" sqref="R94" start="0" length="0">
    <dxf>
      <fill>
        <patternFill patternType="solid">
          <bgColor theme="6" tint="0.59999389629810485"/>
        </patternFill>
      </fill>
    </dxf>
  </rfmt>
  <rfmt sheetId="2" sqref="R95" start="0" length="0">
    <dxf>
      <fill>
        <patternFill patternType="solid">
          <bgColor theme="6" tint="0.59999389629810485"/>
        </patternFill>
      </fill>
    </dxf>
  </rfmt>
  <rfmt sheetId="2" sqref="R96" start="0" length="0">
    <dxf>
      <fill>
        <patternFill patternType="solid">
          <bgColor theme="6" tint="0.59999389629810485"/>
        </patternFill>
      </fill>
    </dxf>
  </rfmt>
  <rfmt sheetId="2" sqref="R97" start="0" length="0">
    <dxf>
      <fill>
        <patternFill patternType="solid">
          <bgColor theme="6" tint="0.59999389629810485"/>
        </patternFill>
      </fill>
    </dxf>
  </rfmt>
  <rfmt sheetId="2" sqref="R98" start="0" length="0">
    <dxf>
      <fill>
        <patternFill patternType="solid">
          <bgColor theme="6" tint="0.59999389629810485"/>
        </patternFill>
      </fill>
    </dxf>
  </rfmt>
  <rfmt sheetId="2" sqref="R99" start="0" length="0">
    <dxf>
      <fill>
        <patternFill patternType="solid">
          <bgColor theme="6" tint="0.59999389629810485"/>
        </patternFill>
      </fill>
    </dxf>
  </rfmt>
  <rfmt sheetId="2" sqref="R100" start="0" length="0">
    <dxf>
      <fill>
        <patternFill patternType="solid">
          <bgColor theme="6" tint="0.59999389629810485"/>
        </patternFill>
      </fill>
    </dxf>
  </rfmt>
  <rfmt sheetId="2" sqref="R101" start="0" length="0">
    <dxf>
      <fill>
        <patternFill patternType="solid">
          <bgColor theme="6" tint="0.59999389629810485"/>
        </patternFill>
      </fill>
    </dxf>
  </rfmt>
  <rfmt sheetId="2" sqref="R102" start="0" length="0">
    <dxf>
      <fill>
        <patternFill patternType="solid">
          <bgColor theme="6" tint="0.59999389629810485"/>
        </patternFill>
      </fill>
    </dxf>
  </rfmt>
  <rfmt sheetId="2" sqref="R103" start="0" length="0">
    <dxf>
      <fill>
        <patternFill patternType="solid">
          <bgColor theme="6" tint="0.59999389629810485"/>
        </patternFill>
      </fill>
    </dxf>
  </rfmt>
  <rfmt sheetId="2" sqref="R104" start="0" length="0">
    <dxf>
      <fill>
        <patternFill patternType="solid">
          <bgColor theme="6" tint="0.59999389629810485"/>
        </patternFill>
      </fill>
    </dxf>
  </rfmt>
  <rfmt sheetId="2" sqref="R105" start="0" length="0">
    <dxf>
      <fill>
        <patternFill patternType="solid">
          <bgColor theme="6" tint="0.59999389629810485"/>
        </patternFill>
      </fill>
    </dxf>
  </rfmt>
  <rfmt sheetId="2" sqref="R106" start="0" length="0">
    <dxf>
      <fill>
        <patternFill patternType="solid">
          <bgColor theme="6" tint="0.59999389629810485"/>
        </patternFill>
      </fill>
    </dxf>
  </rfmt>
  <rfmt sheetId="2" sqref="R107" start="0" length="0">
    <dxf>
      <fill>
        <patternFill patternType="solid">
          <bgColor theme="6" tint="0.59999389629810485"/>
        </patternFill>
      </fill>
    </dxf>
  </rfmt>
  <rfmt sheetId="2" sqref="R108" start="0" length="0">
    <dxf>
      <fill>
        <patternFill patternType="solid">
          <bgColor theme="6" tint="0.59999389629810485"/>
        </patternFill>
      </fill>
    </dxf>
  </rfmt>
  <rfmt sheetId="2" sqref="R109" start="0" length="0">
    <dxf>
      <fill>
        <patternFill patternType="solid">
          <bgColor theme="6" tint="0.59999389629810485"/>
        </patternFill>
      </fill>
    </dxf>
  </rfmt>
  <rfmt sheetId="2" sqref="R110" start="0" length="0">
    <dxf>
      <fill>
        <patternFill patternType="solid">
          <bgColor theme="6" tint="0.59999389629810485"/>
        </patternFill>
      </fill>
    </dxf>
  </rfmt>
  <rfmt sheetId="2" sqref="R111" start="0" length="0">
    <dxf>
      <fill>
        <patternFill patternType="solid">
          <bgColor theme="6" tint="0.59999389629810485"/>
        </patternFill>
      </fill>
    </dxf>
  </rfmt>
  <rfmt sheetId="2" sqref="R11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113" start="0" length="0">
    <dxf>
      <fill>
        <patternFill patternType="solid">
          <bgColor theme="6" tint="0.59999389629810485"/>
        </patternFill>
      </fill>
    </dxf>
  </rfmt>
  <rfmt sheetId="2" sqref="R114" start="0" length="0">
    <dxf>
      <fill>
        <patternFill patternType="solid">
          <bgColor theme="6" tint="0.59999389629810485"/>
        </patternFill>
      </fill>
    </dxf>
  </rfmt>
  <rfmt sheetId="2" sqref="R115" start="0" length="0">
    <dxf>
      <fill>
        <patternFill patternType="solid">
          <bgColor theme="6" tint="0.59999389629810485"/>
        </patternFill>
      </fill>
    </dxf>
  </rfmt>
  <rfmt sheetId="2" sqref="R116" start="0" length="0">
    <dxf>
      <fill>
        <patternFill patternType="solid">
          <bgColor theme="6" tint="0.59999389629810485"/>
        </patternFill>
      </fill>
    </dxf>
  </rfmt>
  <rfmt sheetId="2" sqref="R117" start="0" length="0">
    <dxf>
      <fill>
        <patternFill patternType="solid">
          <bgColor theme="6" tint="0.59999389629810485"/>
        </patternFill>
      </fill>
    </dxf>
  </rfmt>
  <rfmt sheetId="2" sqref="R118" start="0" length="0">
    <dxf>
      <fill>
        <patternFill patternType="solid">
          <bgColor theme="6" tint="0.59999389629810485"/>
        </patternFill>
      </fill>
    </dxf>
  </rfmt>
  <rfmt sheetId="2" sqref="R119" start="0" length="0">
    <dxf>
      <fill>
        <patternFill patternType="solid">
          <bgColor theme="6" tint="0.59999389629810485"/>
        </patternFill>
      </fill>
    </dxf>
  </rfmt>
  <rfmt sheetId="2" sqref="R120" start="0" length="0">
    <dxf>
      <fill>
        <patternFill patternType="solid">
          <bgColor theme="6" tint="0.59999389629810485"/>
        </patternFill>
      </fill>
    </dxf>
  </rfmt>
  <rfmt sheetId="2" sqref="R121" start="0" length="0">
    <dxf>
      <fill>
        <patternFill patternType="solid">
          <bgColor theme="6" tint="0.59999389629810485"/>
        </patternFill>
      </fill>
    </dxf>
  </rfmt>
  <rfmt sheetId="2" sqref="R122" start="0" length="0">
    <dxf>
      <fill>
        <patternFill patternType="solid">
          <bgColor theme="6" tint="0.59999389629810485"/>
        </patternFill>
      </fill>
    </dxf>
  </rfmt>
  <rfmt sheetId="2" sqref="R123" start="0" length="0">
    <dxf>
      <fill>
        <patternFill patternType="solid">
          <bgColor theme="6" tint="0.59999389629810485"/>
        </patternFill>
      </fill>
    </dxf>
  </rfmt>
  <rfmt sheetId="2" sqref="R124" start="0" length="0">
    <dxf>
      <fill>
        <patternFill patternType="solid">
          <bgColor theme="6" tint="0.59999389629810485"/>
        </patternFill>
      </fill>
    </dxf>
  </rfmt>
  <rfmt sheetId="2" sqref="R125" start="0" length="0">
    <dxf>
      <fill>
        <patternFill patternType="solid">
          <bgColor theme="6" tint="0.59999389629810485"/>
        </patternFill>
      </fill>
    </dxf>
  </rfmt>
  <rfmt sheetId="2" sqref="R126" start="0" length="0">
    <dxf>
      <fill>
        <patternFill patternType="solid">
          <bgColor theme="6" tint="0.59999389629810485"/>
        </patternFill>
      </fill>
    </dxf>
  </rfmt>
  <rfmt sheetId="2" sqref="R127" start="0" length="0">
    <dxf>
      <fill>
        <patternFill patternType="solid">
          <bgColor theme="6" tint="0.59999389629810485"/>
        </patternFill>
      </fill>
    </dxf>
  </rfmt>
  <rfmt sheetId="2" sqref="R128" start="0" length="0">
    <dxf>
      <fill>
        <patternFill patternType="solid">
          <bgColor theme="6" tint="0.59999389629810485"/>
        </patternFill>
      </fill>
    </dxf>
  </rfmt>
  <rfmt sheetId="2" sqref="R129" start="0" length="0">
    <dxf>
      <fill>
        <patternFill patternType="solid">
          <bgColor theme="6" tint="0.59999389629810485"/>
        </patternFill>
      </fill>
    </dxf>
  </rfmt>
  <rfmt sheetId="2" sqref="R130" start="0" length="0">
    <dxf>
      <fill>
        <patternFill patternType="solid">
          <bgColor theme="6" tint="0.59999389629810485"/>
        </patternFill>
      </fill>
    </dxf>
  </rfmt>
  <rfmt sheetId="2" sqref="R131" start="0" length="0">
    <dxf>
      <fill>
        <patternFill patternType="solid">
          <bgColor theme="6" tint="0.59999389629810485"/>
        </patternFill>
      </fill>
    </dxf>
  </rfmt>
  <rfmt sheetId="2" sqref="R132" start="0" length="0">
    <dxf>
      <fill>
        <patternFill patternType="solid">
          <bgColor theme="6" tint="0.59999389629810485"/>
        </patternFill>
      </fill>
    </dxf>
  </rfmt>
  <rfmt sheetId="2" sqref="R133" start="0" length="0">
    <dxf>
      <fill>
        <patternFill patternType="solid">
          <bgColor theme="6" tint="0.59999389629810485"/>
        </patternFill>
      </fill>
    </dxf>
  </rfmt>
  <rfmt sheetId="2" sqref="R134" start="0" length="0">
    <dxf>
      <fill>
        <patternFill patternType="solid">
          <bgColor theme="6" tint="0.59999389629810485"/>
        </patternFill>
      </fill>
    </dxf>
  </rfmt>
  <rfmt sheetId="2" sqref="R135" start="0" length="0">
    <dxf>
      <fill>
        <patternFill patternType="solid">
          <bgColor theme="6" tint="0.59999389629810485"/>
        </patternFill>
      </fill>
    </dxf>
  </rfmt>
  <rfmt sheetId="2" sqref="R136" start="0" length="0">
    <dxf>
      <fill>
        <patternFill patternType="solid">
          <bgColor theme="6" tint="0.59999389629810485"/>
        </patternFill>
      </fill>
    </dxf>
  </rfmt>
  <rfmt sheetId="2" sqref="R137" start="0" length="0">
    <dxf>
      <fill>
        <patternFill patternType="solid">
          <bgColor theme="6" tint="0.59999389629810485"/>
        </patternFill>
      </fill>
    </dxf>
  </rfmt>
  <rfmt sheetId="2" sqref="R138" start="0" length="0">
    <dxf>
      <fill>
        <patternFill patternType="solid">
          <bgColor theme="6" tint="0.59999389629810485"/>
        </patternFill>
      </fill>
    </dxf>
  </rfmt>
  <rfmt sheetId="2" sqref="R139" start="0" length="0">
    <dxf>
      <fill>
        <patternFill patternType="solid">
          <bgColor theme="6" tint="0.59999389629810485"/>
        </patternFill>
      </fill>
    </dxf>
  </rfmt>
  <rfmt sheetId="2" sqref="R140" start="0" length="0">
    <dxf>
      <fill>
        <patternFill patternType="solid">
          <bgColor theme="6" tint="0.59999389629810485"/>
        </patternFill>
      </fill>
    </dxf>
  </rfmt>
  <rfmt sheetId="2" sqref="R141" start="0" length="0">
    <dxf>
      <fill>
        <patternFill patternType="solid">
          <bgColor theme="6" tint="0.59999389629810485"/>
        </patternFill>
      </fill>
    </dxf>
  </rfmt>
  <rfmt sheetId="2" sqref="R142" start="0" length="0">
    <dxf>
      <fill>
        <patternFill patternType="solid">
          <bgColor theme="6" tint="0.59999389629810485"/>
        </patternFill>
      </fill>
    </dxf>
  </rfmt>
  <rfmt sheetId="2" sqref="R143" start="0" length="0">
    <dxf>
      <fill>
        <patternFill patternType="solid">
          <bgColor theme="6" tint="0.59999389629810485"/>
        </patternFill>
      </fill>
    </dxf>
  </rfmt>
  <rfmt sheetId="2" sqref="R144" start="0" length="0">
    <dxf>
      <fill>
        <patternFill patternType="solid">
          <bgColor theme="6" tint="0.59999389629810485"/>
        </patternFill>
      </fill>
    </dxf>
  </rfmt>
  <rfmt sheetId="2" sqref="R145" start="0" length="0">
    <dxf>
      <fill>
        <patternFill patternType="solid">
          <bgColor theme="6" tint="0.59999389629810485"/>
        </patternFill>
      </fill>
    </dxf>
  </rfmt>
  <rfmt sheetId="2" sqref="R146" start="0" length="0">
    <dxf>
      <fill>
        <patternFill patternType="solid">
          <bgColor theme="6" tint="0.59999389629810485"/>
        </patternFill>
      </fill>
    </dxf>
  </rfmt>
  <rfmt sheetId="2" sqref="R147" start="0" length="0">
    <dxf>
      <fill>
        <patternFill patternType="solid">
          <bgColor theme="6" tint="0.59999389629810485"/>
        </patternFill>
      </fill>
    </dxf>
  </rfmt>
  <rfmt sheetId="2" sqref="R148" start="0" length="0">
    <dxf>
      <fill>
        <patternFill patternType="solid">
          <bgColor theme="6" tint="0.59999389629810485"/>
        </patternFill>
      </fill>
    </dxf>
  </rfmt>
  <rfmt sheetId="2" sqref="R149" start="0" length="0">
    <dxf>
      <fill>
        <patternFill patternType="solid">
          <bgColor theme="6" tint="0.59999389629810485"/>
        </patternFill>
      </fill>
    </dxf>
  </rfmt>
  <rfmt sheetId="2" sqref="R15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151" start="0" length="0">
    <dxf>
      <fill>
        <patternFill patternType="solid">
          <bgColor theme="6" tint="0.59999389629810485"/>
        </patternFill>
      </fill>
    </dxf>
  </rfmt>
  <rfmt sheetId="2" sqref="R152" start="0" length="0">
    <dxf>
      <fill>
        <patternFill patternType="solid">
          <bgColor theme="6" tint="0.59999389629810485"/>
        </patternFill>
      </fill>
    </dxf>
  </rfmt>
  <rfmt sheetId="2" sqref="R153" start="0" length="0">
    <dxf>
      <fill>
        <patternFill patternType="solid">
          <bgColor theme="6" tint="0.59999389629810485"/>
        </patternFill>
      </fill>
    </dxf>
  </rfmt>
  <rfmt sheetId="2" sqref="R154" start="0" length="0">
    <dxf>
      <fill>
        <patternFill patternType="solid">
          <bgColor theme="6" tint="0.59999389629810485"/>
        </patternFill>
      </fill>
    </dxf>
  </rfmt>
  <rfmt sheetId="2" sqref="R155" start="0" length="0">
    <dxf>
      <fill>
        <patternFill patternType="solid">
          <bgColor theme="6" tint="0.59999389629810485"/>
        </patternFill>
      </fill>
    </dxf>
  </rfmt>
  <rfmt sheetId="2" sqref="R156" start="0" length="0">
    <dxf>
      <fill>
        <patternFill patternType="solid">
          <bgColor theme="6" tint="0.59999389629810485"/>
        </patternFill>
      </fill>
    </dxf>
  </rfmt>
  <rfmt sheetId="2" sqref="R157" start="0" length="0">
    <dxf>
      <fill>
        <patternFill patternType="solid">
          <bgColor theme="6" tint="0.59999389629810485"/>
        </patternFill>
      </fill>
    </dxf>
  </rfmt>
  <rfmt sheetId="2" sqref="R158" start="0" length="0">
    <dxf>
      <fill>
        <patternFill patternType="solid">
          <bgColor theme="6" tint="0.59999389629810485"/>
        </patternFill>
      </fill>
    </dxf>
  </rfmt>
  <rfmt sheetId="2" sqref="R159" start="0" length="0">
    <dxf>
      <fill>
        <patternFill patternType="solid">
          <bgColor theme="6" tint="0.59999389629810485"/>
        </patternFill>
      </fill>
    </dxf>
  </rfmt>
  <rfmt sheetId="2" sqref="R160" start="0" length="0">
    <dxf>
      <fill>
        <patternFill patternType="solid">
          <bgColor theme="6" tint="0.59999389629810485"/>
        </patternFill>
      </fill>
    </dxf>
  </rfmt>
  <rfmt sheetId="2" sqref="R161" start="0" length="0">
    <dxf>
      <fill>
        <patternFill patternType="solid">
          <bgColor theme="6" tint="0.59999389629810485"/>
        </patternFill>
      </fill>
    </dxf>
  </rfmt>
  <rfmt sheetId="2" sqref="R162" start="0" length="0">
    <dxf>
      <fill>
        <patternFill patternType="solid">
          <bgColor theme="6" tint="0.59999389629810485"/>
        </patternFill>
      </fill>
    </dxf>
  </rfmt>
  <rfmt sheetId="2" sqref="R163" start="0" length="0">
    <dxf>
      <fill>
        <patternFill patternType="solid">
          <bgColor theme="6" tint="0.59999389629810485"/>
        </patternFill>
      </fill>
    </dxf>
  </rfmt>
  <rfmt sheetId="2" sqref="R164" start="0" length="0">
    <dxf>
      <fill>
        <patternFill patternType="solid">
          <bgColor theme="6" tint="0.59999389629810485"/>
        </patternFill>
      </fill>
    </dxf>
  </rfmt>
  <rfmt sheetId="2" sqref="R165" start="0" length="0">
    <dxf>
      <fill>
        <patternFill patternType="solid">
          <bgColor theme="6" tint="0.59999389629810485"/>
        </patternFill>
      </fill>
    </dxf>
  </rfmt>
  <rfmt sheetId="2" sqref="R166" start="0" length="0">
    <dxf>
      <fill>
        <patternFill patternType="solid">
          <bgColor theme="6" tint="0.59999389629810485"/>
        </patternFill>
      </fill>
    </dxf>
  </rfmt>
  <rfmt sheetId="2" sqref="R167" start="0" length="0">
    <dxf>
      <fill>
        <patternFill patternType="solid">
          <bgColor theme="6" tint="0.59999389629810485"/>
        </patternFill>
      </fill>
    </dxf>
  </rfmt>
  <rfmt sheetId="2" sqref="R168" start="0" length="0">
    <dxf>
      <fill>
        <patternFill patternType="solid">
          <bgColor theme="6" tint="0.59999389629810485"/>
        </patternFill>
      </fill>
    </dxf>
  </rfmt>
  <rfmt sheetId="2" sqref="R169" start="0" length="0">
    <dxf>
      <fill>
        <patternFill patternType="solid">
          <bgColor theme="6" tint="0.59999389629810485"/>
        </patternFill>
      </fill>
    </dxf>
  </rfmt>
  <rfmt sheetId="2" sqref="R170" start="0" length="0">
    <dxf>
      <fill>
        <patternFill patternType="solid">
          <bgColor theme="6" tint="0.59999389629810485"/>
        </patternFill>
      </fill>
    </dxf>
  </rfmt>
  <rfmt sheetId="2" sqref="R171" start="0" length="0">
    <dxf>
      <fill>
        <patternFill patternType="solid">
          <bgColor theme="6" tint="0.59999389629810485"/>
        </patternFill>
      </fill>
    </dxf>
  </rfmt>
  <rfmt sheetId="2" sqref="R172" start="0" length="0">
    <dxf>
      <fill>
        <patternFill patternType="solid">
          <bgColor theme="6" tint="0.59999389629810485"/>
        </patternFill>
      </fill>
    </dxf>
  </rfmt>
  <rfmt sheetId="2" sqref="R173" start="0" length="0">
    <dxf>
      <fill>
        <patternFill patternType="solid">
          <bgColor theme="6" tint="0.59999389629810485"/>
        </patternFill>
      </fill>
    </dxf>
  </rfmt>
  <rfmt sheetId="2" sqref="R174" start="0" length="0">
    <dxf>
      <fill>
        <patternFill patternType="solid">
          <bgColor theme="6" tint="0.59999389629810485"/>
        </patternFill>
      </fill>
    </dxf>
  </rfmt>
  <rfmt sheetId="2" sqref="R175" start="0" length="0">
    <dxf>
      <fill>
        <patternFill patternType="solid">
          <bgColor theme="6" tint="0.59999389629810485"/>
        </patternFill>
      </fill>
    </dxf>
  </rfmt>
  <rfmt sheetId="2" sqref="R176" start="0" length="0">
    <dxf>
      <fill>
        <patternFill patternType="solid">
          <bgColor theme="6" tint="0.59999389629810485"/>
        </patternFill>
      </fill>
    </dxf>
  </rfmt>
  <rfmt sheetId="2" sqref="R177" start="0" length="0">
    <dxf>
      <fill>
        <patternFill patternType="solid">
          <bgColor theme="6" tint="0.59999389629810485"/>
        </patternFill>
      </fill>
    </dxf>
  </rfmt>
  <rfmt sheetId="2" sqref="R178" start="0" length="0">
    <dxf>
      <fill>
        <patternFill patternType="solid">
          <bgColor theme="6" tint="0.59999389629810485"/>
        </patternFill>
      </fill>
    </dxf>
  </rfmt>
  <rfmt sheetId="2" sqref="R179" start="0" length="0">
    <dxf>
      <fill>
        <patternFill patternType="solid">
          <bgColor theme="6" tint="0.59999389629810485"/>
        </patternFill>
      </fill>
    </dxf>
  </rfmt>
  <rfmt sheetId="2" sqref="R180" start="0" length="0">
    <dxf>
      <fill>
        <patternFill patternType="solid">
          <bgColor theme="6" tint="0.59999389629810485"/>
        </patternFill>
      </fill>
    </dxf>
  </rfmt>
  <rfmt sheetId="2" sqref="R181" start="0" length="0">
    <dxf>
      <fill>
        <patternFill patternType="solid">
          <bgColor theme="6" tint="0.59999389629810485"/>
        </patternFill>
      </fill>
    </dxf>
  </rfmt>
  <rfmt sheetId="2" sqref="R182" start="0" length="0">
    <dxf>
      <fill>
        <patternFill patternType="solid">
          <bgColor theme="6" tint="0.59999389629810485"/>
        </patternFill>
      </fill>
    </dxf>
  </rfmt>
  <rfmt sheetId="2" sqref="R183" start="0" length="0">
    <dxf>
      <fill>
        <patternFill patternType="solid">
          <bgColor theme="6" tint="0.59999389629810485"/>
        </patternFill>
      </fill>
    </dxf>
  </rfmt>
  <rfmt sheetId="2" sqref="R184" start="0" length="0">
    <dxf>
      <fill>
        <patternFill patternType="solid">
          <bgColor theme="6" tint="0.59999389629810485"/>
        </patternFill>
      </fill>
    </dxf>
  </rfmt>
  <rfmt sheetId="2" sqref="R185" start="0" length="0">
    <dxf>
      <fill>
        <patternFill patternType="solid">
          <bgColor theme="6" tint="0.59999389629810485"/>
        </patternFill>
      </fill>
    </dxf>
  </rfmt>
  <rfmt sheetId="2" sqref="R186" start="0" length="0">
    <dxf>
      <fill>
        <patternFill patternType="solid">
          <bgColor theme="6" tint="0.59999389629810485"/>
        </patternFill>
      </fill>
    </dxf>
  </rfmt>
  <rfmt sheetId="2" sqref="R187" start="0" length="0">
    <dxf>
      <fill>
        <patternFill patternType="solid">
          <bgColor theme="6" tint="0.59999389629810485"/>
        </patternFill>
      </fill>
    </dxf>
  </rfmt>
  <rfmt sheetId="2" sqref="R188" start="0" length="0">
    <dxf>
      <fill>
        <patternFill patternType="solid">
          <bgColor theme="6" tint="0.59999389629810485"/>
        </patternFill>
      </fill>
    </dxf>
  </rfmt>
  <rfmt sheetId="2" sqref="R189" start="0" length="0">
    <dxf>
      <fill>
        <patternFill patternType="solid">
          <bgColor theme="6" tint="0.59999389629810485"/>
        </patternFill>
      </fill>
    </dxf>
  </rfmt>
  <rfmt sheetId="2" sqref="R190" start="0" length="0">
    <dxf>
      <fill>
        <patternFill patternType="solid">
          <bgColor theme="6" tint="0.59999389629810485"/>
        </patternFill>
      </fill>
    </dxf>
  </rfmt>
  <rfmt sheetId="2" sqref="R191" start="0" length="0">
    <dxf>
      <fill>
        <patternFill patternType="solid">
          <bgColor theme="6" tint="0.59999389629810485"/>
        </patternFill>
      </fill>
    </dxf>
  </rfmt>
  <rfmt sheetId="2" sqref="R192" start="0" length="0">
    <dxf>
      <fill>
        <patternFill patternType="solid">
          <bgColor theme="6" tint="0.59999389629810485"/>
        </patternFill>
      </fill>
    </dxf>
  </rfmt>
  <rfmt sheetId="2" sqref="R193" start="0" length="0">
    <dxf>
      <fill>
        <patternFill patternType="solid">
          <bgColor theme="6" tint="0.59999389629810485"/>
        </patternFill>
      </fill>
    </dxf>
  </rfmt>
  <rfmt sheetId="2" sqref="R194" start="0" length="0">
    <dxf>
      <fill>
        <patternFill patternType="solid">
          <bgColor theme="6" tint="0.59999389629810485"/>
        </patternFill>
      </fill>
    </dxf>
  </rfmt>
  <rfmt sheetId="2" sqref="R195" start="0" length="0">
    <dxf>
      <fill>
        <patternFill patternType="solid">
          <bgColor theme="6" tint="0.59999389629810485"/>
        </patternFill>
      </fill>
    </dxf>
  </rfmt>
  <rfmt sheetId="2" sqref="R196" start="0" length="0">
    <dxf>
      <fill>
        <patternFill patternType="solid">
          <bgColor theme="6" tint="0.59999389629810485"/>
        </patternFill>
      </fill>
    </dxf>
  </rfmt>
  <rfmt sheetId="2" sqref="R197" start="0" length="0">
    <dxf>
      <fill>
        <patternFill patternType="solid">
          <bgColor theme="6" tint="0.59999389629810485"/>
        </patternFill>
      </fill>
    </dxf>
  </rfmt>
  <rfmt sheetId="2" sqref="R198" start="0" length="0">
    <dxf>
      <fill>
        <patternFill patternType="solid">
          <bgColor theme="6" tint="0.59999389629810485"/>
        </patternFill>
      </fill>
    </dxf>
  </rfmt>
  <rfmt sheetId="2" sqref="R19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200" start="0" length="0">
    <dxf>
      <fill>
        <patternFill patternType="solid">
          <bgColor theme="6" tint="0.59999389629810485"/>
        </patternFill>
      </fill>
    </dxf>
  </rfmt>
  <rfmt sheetId="2" sqref="R201" start="0" length="0">
    <dxf>
      <fill>
        <patternFill patternType="solid">
          <bgColor theme="6" tint="0.59999389629810485"/>
        </patternFill>
      </fill>
    </dxf>
  </rfmt>
  <rfmt sheetId="2" sqref="R202" start="0" length="0">
    <dxf>
      <fill>
        <patternFill patternType="solid">
          <bgColor theme="6" tint="0.59999389629810485"/>
        </patternFill>
      </fill>
    </dxf>
  </rfmt>
  <rfmt sheetId="2" sqref="R203" start="0" length="0">
    <dxf>
      <fill>
        <patternFill patternType="solid">
          <bgColor theme="6" tint="0.59999389629810485"/>
        </patternFill>
      </fill>
    </dxf>
  </rfmt>
  <rfmt sheetId="2" sqref="R204" start="0" length="0">
    <dxf>
      <fill>
        <patternFill patternType="solid">
          <bgColor theme="6" tint="0.59999389629810485"/>
        </patternFill>
      </fill>
    </dxf>
  </rfmt>
  <rfmt sheetId="2" sqref="R205" start="0" length="0">
    <dxf>
      <fill>
        <patternFill patternType="solid">
          <bgColor theme="6" tint="0.59999389629810485"/>
        </patternFill>
      </fill>
    </dxf>
  </rfmt>
  <rfmt sheetId="2" sqref="R206" start="0" length="0">
    <dxf>
      <fill>
        <patternFill patternType="solid">
          <bgColor theme="6" tint="0.59999389629810485"/>
        </patternFill>
      </fill>
    </dxf>
  </rfmt>
  <rfmt sheetId="2" sqref="R207" start="0" length="0">
    <dxf>
      <fill>
        <patternFill patternType="solid">
          <bgColor theme="6" tint="0.59999389629810485"/>
        </patternFill>
      </fill>
    </dxf>
  </rfmt>
  <rfmt sheetId="2" sqref="R208" start="0" length="0">
    <dxf>
      <fill>
        <patternFill patternType="solid">
          <bgColor theme="6" tint="0.59999389629810485"/>
        </patternFill>
      </fill>
    </dxf>
  </rfmt>
  <rfmt sheetId="2" sqref="R209" start="0" length="0">
    <dxf>
      <fill>
        <patternFill patternType="solid">
          <bgColor theme="6" tint="0.59999389629810485"/>
        </patternFill>
      </fill>
    </dxf>
  </rfmt>
  <rfmt sheetId="2" sqref="R210" start="0" length="0">
    <dxf>
      <fill>
        <patternFill patternType="solid">
          <bgColor theme="6" tint="0.59999389629810485"/>
        </patternFill>
      </fill>
    </dxf>
  </rfmt>
  <rfmt sheetId="2" sqref="R211" start="0" length="0">
    <dxf>
      <fill>
        <patternFill patternType="solid">
          <bgColor theme="6" tint="0.59999389629810485"/>
        </patternFill>
      </fill>
    </dxf>
  </rfmt>
  <rfmt sheetId="2" sqref="R212" start="0" length="0">
    <dxf>
      <fill>
        <patternFill patternType="solid">
          <bgColor theme="6" tint="0.59999389629810485"/>
        </patternFill>
      </fill>
    </dxf>
  </rfmt>
  <rfmt sheetId="2" sqref="R213" start="0" length="0">
    <dxf>
      <fill>
        <patternFill patternType="solid">
          <bgColor theme="6" tint="0.59999389629810485"/>
        </patternFill>
      </fill>
    </dxf>
  </rfmt>
  <rfmt sheetId="2" sqref="R214" start="0" length="0">
    <dxf>
      <fill>
        <patternFill patternType="solid">
          <bgColor theme="6" tint="0.59999389629810485"/>
        </patternFill>
      </fill>
    </dxf>
  </rfmt>
  <rfmt sheetId="2" sqref="R215" start="0" length="0">
    <dxf>
      <fill>
        <patternFill patternType="solid">
          <bgColor theme="6" tint="0.59999389629810485"/>
        </patternFill>
      </fill>
    </dxf>
  </rfmt>
  <rfmt sheetId="2" sqref="R216" start="0" length="0">
    <dxf>
      <fill>
        <patternFill patternType="solid">
          <bgColor theme="6" tint="0.59999389629810485"/>
        </patternFill>
      </fill>
    </dxf>
  </rfmt>
  <rfmt sheetId="2" sqref="R217" start="0" length="0">
    <dxf>
      <fill>
        <patternFill patternType="solid">
          <bgColor theme="6" tint="0.59999389629810485"/>
        </patternFill>
      </fill>
    </dxf>
  </rfmt>
  <rfmt sheetId="2" sqref="R218" start="0" length="0">
    <dxf>
      <fill>
        <patternFill patternType="solid">
          <bgColor theme="6" tint="0.59999389629810485"/>
        </patternFill>
      </fill>
    </dxf>
  </rfmt>
  <rfmt sheetId="2" sqref="R219" start="0" length="0">
    <dxf>
      <fill>
        <patternFill patternType="solid">
          <bgColor theme="6" tint="0.59999389629810485"/>
        </patternFill>
      </fill>
    </dxf>
  </rfmt>
  <rfmt sheetId="2" sqref="R220" start="0" length="0">
    <dxf>
      <fill>
        <patternFill patternType="solid">
          <bgColor theme="6" tint="0.59999389629810485"/>
        </patternFill>
      </fill>
    </dxf>
  </rfmt>
  <rfmt sheetId="2" sqref="R221" start="0" length="0">
    <dxf>
      <fill>
        <patternFill patternType="solid">
          <bgColor theme="6" tint="0.59999389629810485"/>
        </patternFill>
      </fill>
    </dxf>
  </rfmt>
  <rfmt sheetId="2" sqref="R222" start="0" length="0">
    <dxf>
      <fill>
        <patternFill patternType="solid">
          <bgColor theme="6" tint="0.59999389629810485"/>
        </patternFill>
      </fill>
    </dxf>
  </rfmt>
  <rfmt sheetId="2" sqref="R223" start="0" length="0">
    <dxf>
      <fill>
        <patternFill patternType="solid">
          <bgColor theme="6" tint="0.59999389629810485"/>
        </patternFill>
      </fill>
    </dxf>
  </rfmt>
  <rfmt sheetId="2" sqref="R224" start="0" length="0">
    <dxf>
      <fill>
        <patternFill patternType="solid">
          <bgColor theme="6" tint="0.59999389629810485"/>
        </patternFill>
      </fill>
    </dxf>
  </rfmt>
  <rfmt sheetId="2" sqref="R225" start="0" length="0">
    <dxf>
      <fill>
        <patternFill patternType="solid">
          <bgColor theme="6" tint="0.59999389629810485"/>
        </patternFill>
      </fill>
    </dxf>
  </rfmt>
  <rfmt sheetId="2" sqref="R226" start="0" length="0">
    <dxf>
      <fill>
        <patternFill patternType="solid">
          <bgColor theme="6" tint="0.59999389629810485"/>
        </patternFill>
      </fill>
    </dxf>
  </rfmt>
  <rfmt sheetId="2" sqref="R227" start="0" length="0">
    <dxf>
      <fill>
        <patternFill patternType="solid">
          <bgColor theme="6" tint="0.59999389629810485"/>
        </patternFill>
      </fill>
    </dxf>
  </rfmt>
  <rfmt sheetId="2" sqref="R228" start="0" length="0">
    <dxf>
      <fill>
        <patternFill patternType="solid">
          <bgColor theme="6" tint="0.59999389629810485"/>
        </patternFill>
      </fill>
    </dxf>
  </rfmt>
  <rfmt sheetId="2" sqref="R229" start="0" length="0">
    <dxf>
      <fill>
        <patternFill patternType="solid">
          <bgColor theme="6" tint="0.59999389629810485"/>
        </patternFill>
      </fill>
    </dxf>
  </rfmt>
  <rfmt sheetId="2" sqref="R230" start="0" length="0">
    <dxf>
      <fill>
        <patternFill patternType="solid">
          <bgColor theme="6" tint="0.59999389629810485"/>
        </patternFill>
      </fill>
    </dxf>
  </rfmt>
  <rfmt sheetId="2" sqref="R231" start="0" length="0">
    <dxf>
      <fill>
        <patternFill patternType="solid">
          <bgColor theme="6" tint="0.59999389629810485"/>
        </patternFill>
      </fill>
    </dxf>
  </rfmt>
  <rfmt sheetId="2" sqref="R232" start="0" length="0">
    <dxf>
      <fill>
        <patternFill patternType="solid">
          <bgColor theme="6" tint="0.59999389629810485"/>
        </patternFill>
      </fill>
    </dxf>
  </rfmt>
  <rfmt sheetId="2" sqref="R233" start="0" length="0">
    <dxf>
      <fill>
        <patternFill patternType="solid">
          <bgColor theme="6" tint="0.59999389629810485"/>
        </patternFill>
      </fill>
    </dxf>
  </rfmt>
  <rfmt sheetId="2" sqref="R234" start="0" length="0">
    <dxf>
      <fill>
        <patternFill patternType="solid">
          <bgColor theme="6" tint="0.59999389629810485"/>
        </patternFill>
      </fill>
    </dxf>
  </rfmt>
  <rfmt sheetId="2" sqref="R235" start="0" length="0">
    <dxf>
      <fill>
        <patternFill patternType="solid">
          <bgColor theme="6" tint="0.59999389629810485"/>
        </patternFill>
      </fill>
    </dxf>
  </rfmt>
  <rfmt sheetId="2" sqref="R236" start="0" length="0">
    <dxf>
      <fill>
        <patternFill patternType="solid">
          <bgColor theme="6" tint="0.59999389629810485"/>
        </patternFill>
      </fill>
    </dxf>
  </rfmt>
  <rfmt sheetId="2" sqref="R237" start="0" length="0">
    <dxf>
      <fill>
        <patternFill patternType="solid">
          <bgColor theme="6" tint="0.59999389629810485"/>
        </patternFill>
      </fill>
    </dxf>
  </rfmt>
  <rfmt sheetId="2" sqref="R238" start="0" length="0">
    <dxf>
      <fill>
        <patternFill patternType="solid">
          <bgColor theme="6" tint="0.59999389629810485"/>
        </patternFill>
      </fill>
    </dxf>
  </rfmt>
  <rfmt sheetId="2" sqref="R239" start="0" length="0">
    <dxf>
      <fill>
        <patternFill patternType="solid">
          <bgColor theme="6" tint="0.59999389629810485"/>
        </patternFill>
      </fill>
    </dxf>
  </rfmt>
  <rfmt sheetId="2" sqref="R24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241" start="0" length="0">
    <dxf>
      <fill>
        <patternFill patternType="solid">
          <bgColor theme="6" tint="0.59999389629810485"/>
        </patternFill>
      </fill>
    </dxf>
  </rfmt>
  <rfmt sheetId="2" sqref="R242" start="0" length="0">
    <dxf>
      <fill>
        <patternFill patternType="solid">
          <bgColor theme="6" tint="0.59999389629810485"/>
        </patternFill>
      </fill>
    </dxf>
  </rfmt>
  <rfmt sheetId="2" sqref="R243" start="0" length="0">
    <dxf>
      <fill>
        <patternFill patternType="solid">
          <bgColor theme="6" tint="0.59999389629810485"/>
        </patternFill>
      </fill>
    </dxf>
  </rfmt>
  <rfmt sheetId="2" sqref="R244" start="0" length="0">
    <dxf>
      <fill>
        <patternFill patternType="solid">
          <bgColor theme="6" tint="0.59999389629810485"/>
        </patternFill>
      </fill>
    </dxf>
  </rfmt>
  <rfmt sheetId="2" sqref="R245" start="0" length="0">
    <dxf>
      <fill>
        <patternFill patternType="solid">
          <bgColor theme="6" tint="0.59999389629810485"/>
        </patternFill>
      </fill>
    </dxf>
  </rfmt>
  <rfmt sheetId="2" sqref="R246" start="0" length="0">
    <dxf>
      <fill>
        <patternFill patternType="solid">
          <bgColor theme="6" tint="0.59999389629810485"/>
        </patternFill>
      </fill>
    </dxf>
  </rfmt>
  <rfmt sheetId="2" sqref="R247" start="0" length="0">
    <dxf>
      <fill>
        <patternFill patternType="solid">
          <bgColor theme="6" tint="0.59999389629810485"/>
        </patternFill>
      </fill>
    </dxf>
  </rfmt>
  <rfmt sheetId="2" sqref="R248" start="0" length="0">
    <dxf>
      <fill>
        <patternFill patternType="solid">
          <bgColor theme="6" tint="0.59999389629810485"/>
        </patternFill>
      </fill>
    </dxf>
  </rfmt>
  <rfmt sheetId="2" sqref="R249" start="0" length="0">
    <dxf>
      <fill>
        <patternFill patternType="solid">
          <bgColor theme="6" tint="0.59999389629810485"/>
        </patternFill>
      </fill>
    </dxf>
  </rfmt>
  <rfmt sheetId="2" sqref="R250" start="0" length="0">
    <dxf>
      <fill>
        <patternFill patternType="solid">
          <bgColor theme="6" tint="0.59999389629810485"/>
        </patternFill>
      </fill>
    </dxf>
  </rfmt>
  <rfmt sheetId="2" sqref="R251" start="0" length="0">
    <dxf>
      <fill>
        <patternFill patternType="solid">
          <bgColor theme="6" tint="0.59999389629810485"/>
        </patternFill>
      </fill>
    </dxf>
  </rfmt>
  <rfmt sheetId="2" sqref="R252" start="0" length="0">
    <dxf>
      <fill>
        <patternFill patternType="solid">
          <bgColor theme="6" tint="0.59999389629810485"/>
        </patternFill>
      </fill>
    </dxf>
  </rfmt>
  <rfmt sheetId="2" sqref="R253" start="0" length="0">
    <dxf>
      <fill>
        <patternFill patternType="solid">
          <bgColor theme="6" tint="0.59999389629810485"/>
        </patternFill>
      </fill>
    </dxf>
  </rfmt>
  <rfmt sheetId="2" sqref="R254" start="0" length="0">
    <dxf>
      <fill>
        <patternFill patternType="solid">
          <bgColor theme="6" tint="0.59999389629810485"/>
        </patternFill>
      </fill>
    </dxf>
  </rfmt>
  <rfmt sheetId="2" sqref="R255" start="0" length="0">
    <dxf>
      <fill>
        <patternFill patternType="solid">
          <bgColor theme="6" tint="0.59999389629810485"/>
        </patternFill>
      </fill>
    </dxf>
  </rfmt>
  <rfmt sheetId="2" sqref="R256" start="0" length="0">
    <dxf>
      <fill>
        <patternFill patternType="solid">
          <bgColor theme="6" tint="0.59999389629810485"/>
        </patternFill>
      </fill>
    </dxf>
  </rfmt>
  <rfmt sheetId="2" sqref="R257" start="0" length="0">
    <dxf>
      <fill>
        <patternFill patternType="solid">
          <bgColor theme="6" tint="0.59999389629810485"/>
        </patternFill>
      </fill>
    </dxf>
  </rfmt>
  <rfmt sheetId="2" sqref="R258" start="0" length="0">
    <dxf>
      <fill>
        <patternFill patternType="solid">
          <bgColor theme="6" tint="0.59999389629810485"/>
        </patternFill>
      </fill>
    </dxf>
  </rfmt>
  <rfmt sheetId="2" sqref="R259" start="0" length="0">
    <dxf>
      <fill>
        <patternFill patternType="solid">
          <bgColor theme="6" tint="0.59999389629810485"/>
        </patternFill>
      </fill>
    </dxf>
  </rfmt>
  <rfmt sheetId="2" sqref="R260" start="0" length="0">
    <dxf>
      <fill>
        <patternFill patternType="solid">
          <bgColor theme="6" tint="0.59999389629810485"/>
        </patternFill>
      </fill>
    </dxf>
  </rfmt>
  <rfmt sheetId="2" sqref="R261" start="0" length="0">
    <dxf>
      <fill>
        <patternFill patternType="solid">
          <bgColor theme="6" tint="0.59999389629810485"/>
        </patternFill>
      </fill>
    </dxf>
  </rfmt>
  <rfmt sheetId="2" sqref="R262" start="0" length="0">
    <dxf>
      <fill>
        <patternFill patternType="solid">
          <bgColor theme="6" tint="0.59999389629810485"/>
        </patternFill>
      </fill>
    </dxf>
  </rfmt>
  <rfmt sheetId="2" sqref="R26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264" start="0" length="0">
    <dxf>
      <fill>
        <patternFill patternType="solid">
          <bgColor theme="6" tint="0.59999389629810485"/>
        </patternFill>
      </fill>
    </dxf>
  </rfmt>
  <rfmt sheetId="2" sqref="R265" start="0" length="0">
    <dxf>
      <fill>
        <patternFill patternType="solid">
          <bgColor theme="6" tint="0.59999389629810485"/>
        </patternFill>
      </fill>
    </dxf>
  </rfmt>
  <rfmt sheetId="2" sqref="R266" start="0" length="0">
    <dxf>
      <fill>
        <patternFill patternType="solid">
          <bgColor theme="6" tint="0.59999389629810485"/>
        </patternFill>
      </fill>
    </dxf>
  </rfmt>
  <rfmt sheetId="2" sqref="R267" start="0" length="0">
    <dxf>
      <fill>
        <patternFill patternType="solid">
          <bgColor theme="6" tint="0.59999389629810485"/>
        </patternFill>
      </fill>
    </dxf>
  </rfmt>
  <rfmt sheetId="2" sqref="R268" start="0" length="0">
    <dxf>
      <fill>
        <patternFill patternType="solid">
          <bgColor theme="6" tint="0.59999389629810485"/>
        </patternFill>
      </fill>
    </dxf>
  </rfmt>
  <rfmt sheetId="2" sqref="R269" start="0" length="0">
    <dxf>
      <fill>
        <patternFill patternType="solid">
          <bgColor theme="6" tint="0.59999389629810485"/>
        </patternFill>
      </fill>
    </dxf>
  </rfmt>
  <rfmt sheetId="2" sqref="R270" start="0" length="0">
    <dxf>
      <fill>
        <patternFill patternType="solid">
          <bgColor theme="6" tint="0.59999389629810485"/>
        </patternFill>
      </fill>
    </dxf>
  </rfmt>
  <rfmt sheetId="2" sqref="R271" start="0" length="0">
    <dxf>
      <fill>
        <patternFill patternType="solid">
          <bgColor theme="6" tint="0.59999389629810485"/>
        </patternFill>
      </fill>
    </dxf>
  </rfmt>
  <rfmt sheetId="2" sqref="R272" start="0" length="0">
    <dxf>
      <fill>
        <patternFill patternType="solid">
          <bgColor theme="6" tint="0.59999389629810485"/>
        </patternFill>
      </fill>
    </dxf>
  </rfmt>
  <rfmt sheetId="2" sqref="R273" start="0" length="0">
    <dxf>
      <fill>
        <patternFill patternType="solid">
          <bgColor theme="6" tint="0.59999389629810485"/>
        </patternFill>
      </fill>
    </dxf>
  </rfmt>
  <rfmt sheetId="2" sqref="R274" start="0" length="0">
    <dxf>
      <fill>
        <patternFill patternType="solid">
          <bgColor theme="6" tint="0.59999389629810485"/>
        </patternFill>
      </fill>
    </dxf>
  </rfmt>
  <rfmt sheetId="2" sqref="R275" start="0" length="0">
    <dxf>
      <fill>
        <patternFill patternType="solid">
          <bgColor theme="6" tint="0.59999389629810485"/>
        </patternFill>
      </fill>
    </dxf>
  </rfmt>
  <rfmt sheetId="2" sqref="R276" start="0" length="0">
    <dxf>
      <fill>
        <patternFill patternType="solid">
          <bgColor theme="6" tint="0.59999389629810485"/>
        </patternFill>
      </fill>
    </dxf>
  </rfmt>
  <rfmt sheetId="2" sqref="R277" start="0" length="0">
    <dxf>
      <fill>
        <patternFill patternType="solid">
          <bgColor theme="6" tint="0.59999389629810485"/>
        </patternFill>
      </fill>
    </dxf>
  </rfmt>
  <rfmt sheetId="2" sqref="R278" start="0" length="0">
    <dxf>
      <fill>
        <patternFill patternType="solid">
          <bgColor theme="6" tint="0.59999389629810485"/>
        </patternFill>
      </fill>
    </dxf>
  </rfmt>
  <rfmt sheetId="2" sqref="R279" start="0" length="0">
    <dxf>
      <fill>
        <patternFill patternType="solid">
          <bgColor theme="6" tint="0.59999389629810485"/>
        </patternFill>
      </fill>
    </dxf>
  </rfmt>
  <rfmt sheetId="2" sqref="R280" start="0" length="0">
    <dxf>
      <fill>
        <patternFill patternType="solid">
          <bgColor theme="6" tint="0.59999389629810485"/>
        </patternFill>
      </fill>
    </dxf>
  </rfmt>
  <rfmt sheetId="2" sqref="R281" start="0" length="0">
    <dxf>
      <fill>
        <patternFill patternType="solid">
          <bgColor theme="6" tint="0.59999389629810485"/>
        </patternFill>
      </fill>
    </dxf>
  </rfmt>
  <rfmt sheetId="2" sqref="R282" start="0" length="0">
    <dxf>
      <fill>
        <patternFill patternType="solid">
          <bgColor theme="6" tint="0.59999389629810485"/>
        </patternFill>
      </fill>
    </dxf>
  </rfmt>
  <rfmt sheetId="2" sqref="R283" start="0" length="0">
    <dxf>
      <fill>
        <patternFill patternType="solid">
          <bgColor theme="6" tint="0.59999389629810485"/>
        </patternFill>
      </fill>
    </dxf>
  </rfmt>
  <rfmt sheetId="2" sqref="R284" start="0" length="0">
    <dxf>
      <fill>
        <patternFill patternType="solid">
          <bgColor theme="6" tint="0.59999389629810485"/>
        </patternFill>
      </fill>
    </dxf>
  </rfmt>
  <rfmt sheetId="2" sqref="R285" start="0" length="0">
    <dxf>
      <fill>
        <patternFill patternType="solid">
          <bgColor theme="6" tint="0.59999389629810485"/>
        </patternFill>
      </fill>
    </dxf>
  </rfmt>
  <rfmt sheetId="2" sqref="R286" start="0" length="0">
    <dxf>
      <fill>
        <patternFill patternType="solid">
          <bgColor theme="6" tint="0.59999389629810485"/>
        </patternFill>
      </fill>
    </dxf>
  </rfmt>
  <rfmt sheetId="2" sqref="R287" start="0" length="0">
    <dxf>
      <fill>
        <patternFill patternType="solid">
          <bgColor theme="6" tint="0.59999389629810485"/>
        </patternFill>
      </fill>
    </dxf>
  </rfmt>
  <rfmt sheetId="2" sqref="R2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289" start="0" length="0">
    <dxf>
      <fill>
        <patternFill patternType="solid">
          <bgColor theme="6" tint="0.59999389629810485"/>
        </patternFill>
      </fill>
    </dxf>
  </rfmt>
  <rfmt sheetId="2" sqref="R290" start="0" length="0">
    <dxf>
      <fill>
        <patternFill patternType="solid">
          <bgColor theme="6" tint="0.59999389629810485"/>
        </patternFill>
      </fill>
    </dxf>
  </rfmt>
  <rfmt sheetId="2" sqref="R291" start="0" length="0">
    <dxf>
      <fill>
        <patternFill patternType="solid">
          <bgColor theme="6" tint="0.59999389629810485"/>
        </patternFill>
      </fill>
    </dxf>
  </rfmt>
  <rfmt sheetId="2" sqref="R292" start="0" length="0">
    <dxf>
      <fill>
        <patternFill patternType="solid">
          <bgColor theme="6" tint="0.59999389629810485"/>
        </patternFill>
      </fill>
    </dxf>
  </rfmt>
  <rfmt sheetId="2" sqref="R293" start="0" length="0">
    <dxf>
      <fill>
        <patternFill patternType="solid">
          <bgColor theme="6" tint="0.59999389629810485"/>
        </patternFill>
      </fill>
    </dxf>
  </rfmt>
  <rfmt sheetId="2" sqref="R294" start="0" length="0">
    <dxf>
      <fill>
        <patternFill patternType="solid">
          <bgColor theme="6" tint="0.59999389629810485"/>
        </patternFill>
      </fill>
    </dxf>
  </rfmt>
  <rfmt sheetId="2" sqref="R295" start="0" length="0">
    <dxf>
      <fill>
        <patternFill patternType="solid">
          <bgColor theme="6" tint="0.59999389629810485"/>
        </patternFill>
      </fill>
    </dxf>
  </rfmt>
  <rfmt sheetId="2" sqref="R296" start="0" length="0">
    <dxf>
      <fill>
        <patternFill patternType="solid">
          <bgColor theme="6" tint="0.59999389629810485"/>
        </patternFill>
      </fill>
    </dxf>
  </rfmt>
  <rfmt sheetId="2" sqref="R297" start="0" length="0">
    <dxf>
      <fill>
        <patternFill patternType="solid">
          <bgColor theme="6" tint="0.59999389629810485"/>
        </patternFill>
      </fill>
    </dxf>
  </rfmt>
  <rfmt sheetId="2" sqref="R298" start="0" length="0">
    <dxf>
      <fill>
        <patternFill patternType="solid">
          <bgColor theme="6" tint="0.59999389629810485"/>
        </patternFill>
      </fill>
    </dxf>
  </rfmt>
  <rfmt sheetId="2" sqref="R299" start="0" length="0">
    <dxf>
      <fill>
        <patternFill patternType="solid">
          <bgColor theme="6" tint="0.59999389629810485"/>
        </patternFill>
      </fill>
    </dxf>
  </rfmt>
  <rfmt sheetId="2" sqref="R300" start="0" length="0">
    <dxf>
      <fill>
        <patternFill patternType="solid">
          <bgColor theme="6" tint="0.59999389629810485"/>
        </patternFill>
      </fill>
    </dxf>
  </rfmt>
  <rfmt sheetId="2" sqref="R301" start="0" length="0">
    <dxf>
      <fill>
        <patternFill patternType="solid">
          <bgColor theme="6" tint="0.59999389629810485"/>
        </patternFill>
      </fill>
    </dxf>
  </rfmt>
  <rfmt sheetId="2" sqref="R302" start="0" length="0">
    <dxf>
      <fill>
        <patternFill patternType="solid">
          <bgColor theme="6" tint="0.59999389629810485"/>
        </patternFill>
      </fill>
    </dxf>
  </rfmt>
  <rfmt sheetId="2" sqref="R303" start="0" length="0">
    <dxf>
      <fill>
        <patternFill patternType="solid">
          <bgColor theme="6" tint="0.59999389629810485"/>
        </patternFill>
      </fill>
    </dxf>
  </rfmt>
  <rfmt sheetId="2" sqref="R304" start="0" length="0">
    <dxf>
      <fill>
        <patternFill patternType="solid">
          <bgColor theme="6" tint="0.59999389629810485"/>
        </patternFill>
      </fill>
    </dxf>
  </rfmt>
  <rfmt sheetId="2" sqref="R305" start="0" length="0">
    <dxf>
      <fill>
        <patternFill patternType="solid">
          <bgColor theme="6" tint="0.59999389629810485"/>
        </patternFill>
      </fill>
    </dxf>
  </rfmt>
  <rfmt sheetId="2" sqref="R306" start="0" length="0">
    <dxf>
      <fill>
        <patternFill patternType="solid">
          <bgColor theme="6" tint="0.59999389629810485"/>
        </patternFill>
      </fill>
    </dxf>
  </rfmt>
  <rfmt sheetId="2" sqref="R307" start="0" length="0">
    <dxf>
      <fill>
        <patternFill patternType="solid">
          <bgColor theme="6" tint="0.59999389629810485"/>
        </patternFill>
      </fill>
    </dxf>
  </rfmt>
  <rfmt sheetId="2" sqref="R308" start="0" length="0">
    <dxf>
      <fill>
        <patternFill patternType="solid">
          <bgColor theme="6" tint="0.59999389629810485"/>
        </patternFill>
      </fill>
    </dxf>
  </rfmt>
  <rfmt sheetId="2" sqref="R309" start="0" length="0">
    <dxf>
      <fill>
        <patternFill patternType="solid">
          <bgColor theme="6" tint="0.59999389629810485"/>
        </patternFill>
      </fill>
    </dxf>
  </rfmt>
  <rfmt sheetId="2" sqref="R310" start="0" length="0">
    <dxf>
      <fill>
        <patternFill patternType="solid">
          <bgColor theme="6" tint="0.59999389629810485"/>
        </patternFill>
      </fill>
    </dxf>
  </rfmt>
  <rfmt sheetId="2" sqref="R311" start="0" length="0">
    <dxf>
      <fill>
        <patternFill patternType="solid">
          <bgColor theme="6" tint="0.59999389629810485"/>
        </patternFill>
      </fill>
    </dxf>
  </rfmt>
  <rfmt sheetId="2" sqref="R312" start="0" length="0">
    <dxf>
      <fill>
        <patternFill patternType="solid">
          <bgColor theme="6" tint="0.59999389629810485"/>
        </patternFill>
      </fill>
    </dxf>
  </rfmt>
  <rfmt sheetId="2" sqref="R313" start="0" length="0">
    <dxf>
      <fill>
        <patternFill patternType="solid">
          <bgColor theme="6" tint="0.59999389629810485"/>
        </patternFill>
      </fill>
    </dxf>
  </rfmt>
  <rfmt sheetId="2" sqref="R314" start="0" length="0">
    <dxf>
      <fill>
        <patternFill patternType="solid">
          <bgColor theme="6" tint="0.59999389629810485"/>
        </patternFill>
      </fill>
    </dxf>
  </rfmt>
  <rfmt sheetId="2" sqref="R315" start="0" length="0">
    <dxf>
      <fill>
        <patternFill patternType="solid">
          <bgColor theme="6" tint="0.59999389629810485"/>
        </patternFill>
      </fill>
    </dxf>
  </rfmt>
  <rfmt sheetId="2" sqref="R316" start="0" length="0">
    <dxf>
      <fill>
        <patternFill patternType="solid">
          <bgColor theme="6" tint="0.59999389629810485"/>
        </patternFill>
      </fill>
    </dxf>
  </rfmt>
  <rfmt sheetId="2" sqref="R317" start="0" length="0">
    <dxf>
      <fill>
        <patternFill patternType="solid">
          <bgColor theme="6" tint="0.59999389629810485"/>
        </patternFill>
      </fill>
    </dxf>
  </rfmt>
  <rfmt sheetId="2" sqref="R318" start="0" length="0">
    <dxf>
      <fill>
        <patternFill patternType="solid">
          <bgColor theme="6" tint="0.59999389629810485"/>
        </patternFill>
      </fill>
    </dxf>
  </rfmt>
  <rfmt sheetId="2" sqref="R319" start="0" length="0">
    <dxf>
      <fill>
        <patternFill patternType="solid">
          <bgColor theme="6" tint="0.59999389629810485"/>
        </patternFill>
      </fill>
    </dxf>
  </rfmt>
  <rfmt sheetId="2" sqref="R320" start="0" length="0">
    <dxf>
      <fill>
        <patternFill patternType="solid">
          <bgColor theme="6" tint="0.59999389629810485"/>
        </patternFill>
      </fill>
    </dxf>
  </rfmt>
  <rfmt sheetId="2" sqref="R321" start="0" length="0">
    <dxf>
      <fill>
        <patternFill patternType="solid">
          <bgColor theme="6" tint="0.59999389629810485"/>
        </patternFill>
      </fill>
    </dxf>
  </rfmt>
  <rfmt sheetId="2" sqref="R322" start="0" length="0">
    <dxf>
      <fill>
        <patternFill patternType="solid">
          <bgColor theme="6" tint="0.59999389629810485"/>
        </patternFill>
      </fill>
    </dxf>
  </rfmt>
  <rfmt sheetId="2" sqref="R323" start="0" length="0">
    <dxf>
      <fill>
        <patternFill patternType="solid">
          <bgColor theme="6" tint="0.59999389629810485"/>
        </patternFill>
      </fill>
    </dxf>
  </rfmt>
  <rfmt sheetId="2" sqref="R324" start="0" length="0">
    <dxf>
      <fill>
        <patternFill patternType="solid">
          <bgColor theme="6" tint="0.59999389629810485"/>
        </patternFill>
      </fill>
    </dxf>
  </rfmt>
  <rfmt sheetId="2" sqref="R325" start="0" length="0">
    <dxf>
      <fill>
        <patternFill patternType="solid">
          <bgColor theme="6" tint="0.59999389629810485"/>
        </patternFill>
      </fill>
    </dxf>
  </rfmt>
  <rfmt sheetId="2" sqref="R326" start="0" length="0">
    <dxf>
      <fill>
        <patternFill patternType="solid">
          <bgColor theme="6" tint="0.59999389629810485"/>
        </patternFill>
      </fill>
    </dxf>
  </rfmt>
  <rfmt sheetId="2" sqref="R327" start="0" length="0">
    <dxf>
      <fill>
        <patternFill patternType="solid">
          <bgColor theme="6" tint="0.59999389629810485"/>
        </patternFill>
      </fill>
    </dxf>
  </rfmt>
  <rfmt sheetId="2" sqref="R328" start="0" length="0">
    <dxf>
      <fill>
        <patternFill patternType="solid">
          <bgColor theme="6" tint="0.59999389629810485"/>
        </patternFill>
      </fill>
    </dxf>
  </rfmt>
  <rfmt sheetId="2" sqref="R329" start="0" length="0">
    <dxf>
      <fill>
        <patternFill patternType="solid">
          <bgColor theme="6" tint="0.59999389629810485"/>
        </patternFill>
      </fill>
    </dxf>
  </rfmt>
  <rfmt sheetId="2" sqref="R330" start="0" length="0">
    <dxf>
      <fill>
        <patternFill patternType="solid">
          <bgColor theme="6" tint="0.59999389629810485"/>
        </patternFill>
      </fill>
    </dxf>
  </rfmt>
  <rfmt sheetId="2" sqref="R331" start="0" length="0">
    <dxf>
      <fill>
        <patternFill patternType="solid">
          <bgColor theme="6" tint="0.59999389629810485"/>
        </patternFill>
      </fill>
    </dxf>
  </rfmt>
  <rfmt sheetId="2" sqref="R332" start="0" length="0">
    <dxf>
      <fill>
        <patternFill patternType="solid">
          <bgColor theme="6" tint="0.59999389629810485"/>
        </patternFill>
      </fill>
    </dxf>
  </rfmt>
  <rfmt sheetId="2" sqref="R333" start="0" length="0">
    <dxf>
      <fill>
        <patternFill patternType="solid">
          <bgColor theme="6" tint="0.59999389629810485"/>
        </patternFill>
      </fill>
    </dxf>
  </rfmt>
  <rfmt sheetId="2" sqref="R334" start="0" length="0">
    <dxf>
      <fill>
        <patternFill patternType="solid">
          <bgColor theme="6" tint="0.59999389629810485"/>
        </patternFill>
      </fill>
    </dxf>
  </rfmt>
  <rfmt sheetId="2" sqref="R335" start="0" length="0">
    <dxf>
      <fill>
        <patternFill patternType="solid">
          <bgColor theme="6" tint="0.59999389629810485"/>
        </patternFill>
      </fill>
    </dxf>
  </rfmt>
  <rfmt sheetId="2" sqref="R336" start="0" length="0">
    <dxf>
      <fill>
        <patternFill patternType="solid">
          <bgColor theme="6" tint="0.59999389629810485"/>
        </patternFill>
      </fill>
    </dxf>
  </rfmt>
  <rfmt sheetId="2" sqref="R337" start="0" length="0">
    <dxf>
      <fill>
        <patternFill patternType="solid">
          <bgColor theme="6" tint="0.59999389629810485"/>
        </patternFill>
      </fill>
    </dxf>
  </rfmt>
  <rfmt sheetId="2" sqref="R338" start="0" length="0">
    <dxf>
      <fill>
        <patternFill patternType="solid">
          <bgColor theme="6" tint="0.59999389629810485"/>
        </patternFill>
      </fill>
    </dxf>
  </rfmt>
  <rfmt sheetId="2" sqref="R339" start="0" length="0">
    <dxf>
      <fill>
        <patternFill patternType="solid">
          <bgColor theme="6" tint="0.59999389629810485"/>
        </patternFill>
      </fill>
    </dxf>
  </rfmt>
  <rfmt sheetId="2" sqref="R340" start="0" length="0">
    <dxf>
      <fill>
        <patternFill patternType="solid">
          <bgColor theme="6" tint="0.59999389629810485"/>
        </patternFill>
      </fill>
    </dxf>
  </rfmt>
  <rfmt sheetId="2" sqref="R341" start="0" length="0">
    <dxf>
      <fill>
        <patternFill patternType="solid">
          <bgColor theme="6" tint="0.59999389629810485"/>
        </patternFill>
      </fill>
    </dxf>
  </rfmt>
  <rfmt sheetId="2" sqref="R342" start="0" length="0">
    <dxf>
      <fill>
        <patternFill patternType="solid">
          <bgColor theme="6" tint="0.59999389629810485"/>
        </patternFill>
      </fill>
    </dxf>
  </rfmt>
  <rfmt sheetId="2" sqref="R343" start="0" length="0">
    <dxf>
      <fill>
        <patternFill patternType="solid">
          <bgColor theme="6" tint="0.59999389629810485"/>
        </patternFill>
      </fill>
    </dxf>
  </rfmt>
  <rfmt sheetId="2" sqref="R344" start="0" length="0">
    <dxf>
      <fill>
        <patternFill patternType="solid">
          <bgColor theme="6" tint="0.59999389629810485"/>
        </patternFill>
      </fill>
    </dxf>
  </rfmt>
  <rfmt sheetId="2" sqref="R345" start="0" length="0">
    <dxf>
      <fill>
        <patternFill patternType="solid">
          <bgColor theme="6" tint="0.59999389629810485"/>
        </patternFill>
      </fill>
    </dxf>
  </rfmt>
  <rfmt sheetId="2" sqref="R346" start="0" length="0">
    <dxf>
      <fill>
        <patternFill patternType="solid">
          <bgColor theme="6" tint="0.59999389629810485"/>
        </patternFill>
      </fill>
    </dxf>
  </rfmt>
  <rfmt sheetId="2" sqref="R347" start="0" length="0">
    <dxf>
      <fill>
        <patternFill patternType="solid">
          <bgColor theme="6" tint="0.59999389629810485"/>
        </patternFill>
      </fill>
    </dxf>
  </rfmt>
  <rfmt sheetId="2" sqref="R348" start="0" length="0">
    <dxf>
      <fill>
        <patternFill patternType="solid">
          <bgColor theme="6" tint="0.59999389629810485"/>
        </patternFill>
      </fill>
    </dxf>
  </rfmt>
  <rfmt sheetId="2" sqref="R349" start="0" length="0">
    <dxf>
      <fill>
        <patternFill patternType="solid">
          <bgColor theme="6" tint="0.59999389629810485"/>
        </patternFill>
      </fill>
    </dxf>
  </rfmt>
  <rfmt sheetId="2" sqref="R350" start="0" length="0">
    <dxf>
      <fill>
        <patternFill patternType="solid">
          <bgColor theme="6" tint="0.59999389629810485"/>
        </patternFill>
      </fill>
    </dxf>
  </rfmt>
  <rfmt sheetId="2" sqref="R351" start="0" length="0">
    <dxf>
      <fill>
        <patternFill patternType="solid">
          <bgColor theme="6" tint="0.59999389629810485"/>
        </patternFill>
      </fill>
    </dxf>
  </rfmt>
  <rfmt sheetId="2" sqref="R352" start="0" length="0">
    <dxf>
      <fill>
        <patternFill patternType="solid">
          <bgColor theme="6" tint="0.59999389629810485"/>
        </patternFill>
      </fill>
    </dxf>
  </rfmt>
  <rfmt sheetId="2" sqref="R353" start="0" length="0">
    <dxf>
      <fill>
        <patternFill patternType="solid">
          <bgColor theme="6" tint="0.59999389629810485"/>
        </patternFill>
      </fill>
    </dxf>
  </rfmt>
  <rfmt sheetId="2" sqref="R354" start="0" length="0">
    <dxf>
      <fill>
        <patternFill patternType="solid">
          <bgColor theme="6" tint="0.59999389629810485"/>
        </patternFill>
      </fill>
    </dxf>
  </rfmt>
  <rfmt sheetId="2" sqref="R355" start="0" length="0">
    <dxf>
      <fill>
        <patternFill patternType="solid">
          <bgColor theme="6" tint="0.59999389629810485"/>
        </patternFill>
      </fill>
    </dxf>
  </rfmt>
  <rfmt sheetId="2" sqref="R356" start="0" length="0">
    <dxf>
      <fill>
        <patternFill patternType="solid">
          <bgColor theme="6" tint="0.59999389629810485"/>
        </patternFill>
      </fill>
    </dxf>
  </rfmt>
  <rfmt sheetId="2" sqref="R357" start="0" length="0">
    <dxf>
      <fill>
        <patternFill patternType="solid">
          <bgColor theme="6" tint="0.59999389629810485"/>
        </patternFill>
      </fill>
    </dxf>
  </rfmt>
  <rfmt sheetId="2" sqref="R358" start="0" length="0">
    <dxf>
      <fill>
        <patternFill patternType="solid">
          <bgColor theme="6" tint="0.59999389629810485"/>
        </patternFill>
      </fill>
    </dxf>
  </rfmt>
  <rfmt sheetId="2" sqref="R359" start="0" length="0">
    <dxf>
      <fill>
        <patternFill patternType="solid">
          <bgColor theme="6" tint="0.59999389629810485"/>
        </patternFill>
      </fill>
    </dxf>
  </rfmt>
  <rfmt sheetId="2" sqref="R360" start="0" length="0">
    <dxf>
      <fill>
        <patternFill patternType="solid">
          <bgColor theme="6" tint="0.59999389629810485"/>
        </patternFill>
      </fill>
    </dxf>
  </rfmt>
  <rfmt sheetId="2" sqref="R361" start="0" length="0">
    <dxf>
      <fill>
        <patternFill patternType="solid">
          <bgColor theme="6" tint="0.59999389629810485"/>
        </patternFill>
      </fill>
    </dxf>
  </rfmt>
  <rfmt sheetId="2" sqref="R362" start="0" length="0">
    <dxf>
      <fill>
        <patternFill patternType="solid">
          <bgColor theme="6" tint="0.59999389629810485"/>
        </patternFill>
      </fill>
    </dxf>
  </rfmt>
  <rfmt sheetId="2" sqref="R363" start="0" length="0">
    <dxf>
      <fill>
        <patternFill patternType="solid">
          <bgColor theme="6" tint="0.59999389629810485"/>
        </patternFill>
      </fill>
    </dxf>
  </rfmt>
  <rfmt sheetId="2" sqref="R364" start="0" length="0">
    <dxf>
      <fill>
        <patternFill patternType="solid">
          <bgColor theme="6" tint="0.59999389629810485"/>
        </patternFill>
      </fill>
    </dxf>
  </rfmt>
  <rfmt sheetId="2" sqref="R365" start="0" length="0">
    <dxf>
      <fill>
        <patternFill patternType="solid">
          <bgColor theme="6" tint="0.59999389629810485"/>
        </patternFill>
      </fill>
    </dxf>
  </rfmt>
  <rfmt sheetId="2" sqref="R366" start="0" length="0">
    <dxf>
      <fill>
        <patternFill patternType="solid">
          <bgColor theme="6" tint="0.59999389629810485"/>
        </patternFill>
      </fill>
    </dxf>
  </rfmt>
  <rfmt sheetId="2" sqref="R367" start="0" length="0">
    <dxf>
      <fill>
        <patternFill patternType="solid">
          <bgColor theme="6" tint="0.59999389629810485"/>
        </patternFill>
      </fill>
    </dxf>
  </rfmt>
  <rfmt sheetId="2" sqref="R368" start="0" length="0">
    <dxf>
      <fill>
        <patternFill patternType="solid">
          <bgColor theme="6" tint="0.59999389629810485"/>
        </patternFill>
      </fill>
    </dxf>
  </rfmt>
  <rfmt sheetId="2" sqref="R369" start="0" length="0">
    <dxf>
      <fill>
        <patternFill patternType="solid">
          <bgColor theme="6" tint="0.59999389629810485"/>
        </patternFill>
      </fill>
    </dxf>
  </rfmt>
  <rfmt sheetId="2" sqref="R370" start="0" length="0">
    <dxf>
      <fill>
        <patternFill patternType="solid">
          <bgColor theme="6" tint="0.59999389629810485"/>
        </patternFill>
      </fill>
    </dxf>
  </rfmt>
  <rfmt sheetId="2" sqref="R371" start="0" length="0">
    <dxf>
      <fill>
        <patternFill patternType="solid">
          <bgColor theme="6" tint="0.59999389629810485"/>
        </patternFill>
      </fill>
    </dxf>
  </rfmt>
  <rfmt sheetId="2" sqref="R372" start="0" length="0">
    <dxf>
      <fill>
        <patternFill patternType="solid">
          <bgColor theme="6" tint="0.59999389629810485"/>
        </patternFill>
      </fill>
    </dxf>
  </rfmt>
  <rfmt sheetId="2" sqref="R373" start="0" length="0">
    <dxf>
      <fill>
        <patternFill patternType="solid">
          <bgColor theme="6" tint="0.59999389629810485"/>
        </patternFill>
      </fill>
    </dxf>
  </rfmt>
  <rfmt sheetId="2" sqref="R374" start="0" length="0">
    <dxf>
      <fill>
        <patternFill patternType="solid">
          <bgColor theme="6" tint="0.59999389629810485"/>
        </patternFill>
      </fill>
    </dxf>
  </rfmt>
  <rfmt sheetId="2" sqref="R375" start="0" length="0">
    <dxf>
      <fill>
        <patternFill patternType="solid">
          <bgColor theme="6" tint="0.59999389629810485"/>
        </patternFill>
      </fill>
    </dxf>
  </rfmt>
  <rfmt sheetId="2" sqref="R376" start="0" length="0">
    <dxf>
      <fill>
        <patternFill patternType="solid">
          <bgColor theme="6" tint="0.59999389629810485"/>
        </patternFill>
      </fill>
    </dxf>
  </rfmt>
  <rfmt sheetId="2" sqref="R377" start="0" length="0">
    <dxf>
      <fill>
        <patternFill patternType="solid">
          <bgColor theme="6" tint="0.59999389629810485"/>
        </patternFill>
      </fill>
    </dxf>
  </rfmt>
  <rfmt sheetId="2" sqref="R378" start="0" length="0">
    <dxf>
      <fill>
        <patternFill patternType="solid">
          <bgColor theme="6" tint="0.59999389629810485"/>
        </patternFill>
      </fill>
    </dxf>
  </rfmt>
  <rfmt sheetId="2" sqref="R379" start="0" length="0">
    <dxf>
      <fill>
        <patternFill patternType="solid">
          <bgColor theme="6" tint="0.59999389629810485"/>
        </patternFill>
      </fill>
    </dxf>
  </rfmt>
  <rfmt sheetId="2" sqref="R380" start="0" length="0">
    <dxf>
      <fill>
        <patternFill patternType="solid">
          <bgColor theme="6" tint="0.59999389629810485"/>
        </patternFill>
      </fill>
    </dxf>
  </rfmt>
  <rfmt sheetId="2" sqref="R381" start="0" length="0">
    <dxf>
      <fill>
        <patternFill patternType="solid">
          <bgColor theme="6" tint="0.59999389629810485"/>
        </patternFill>
      </fill>
    </dxf>
  </rfmt>
  <rfmt sheetId="2" sqref="R382" start="0" length="0">
    <dxf>
      <fill>
        <patternFill patternType="solid">
          <bgColor theme="6" tint="0.59999389629810485"/>
        </patternFill>
      </fill>
    </dxf>
  </rfmt>
  <rfmt sheetId="2" sqref="R383" start="0" length="0">
    <dxf>
      <fill>
        <patternFill patternType="solid">
          <bgColor theme="6" tint="0.59999389629810485"/>
        </patternFill>
      </fill>
    </dxf>
  </rfmt>
  <rfmt sheetId="2" sqref="R384" start="0" length="0">
    <dxf>
      <fill>
        <patternFill patternType="solid">
          <bgColor theme="6" tint="0.59999389629810485"/>
        </patternFill>
      </fill>
    </dxf>
  </rfmt>
  <rfmt sheetId="2" sqref="R385" start="0" length="0">
    <dxf>
      <fill>
        <patternFill patternType="solid">
          <bgColor theme="6" tint="0.59999389629810485"/>
        </patternFill>
      </fill>
    </dxf>
  </rfmt>
  <rfmt sheetId="2" sqref="R386" start="0" length="0">
    <dxf>
      <fill>
        <patternFill patternType="solid">
          <bgColor theme="6" tint="0.59999389629810485"/>
        </patternFill>
      </fill>
    </dxf>
  </rfmt>
  <rfmt sheetId="2" sqref="R387" start="0" length="0">
    <dxf>
      <fill>
        <patternFill patternType="solid">
          <bgColor theme="6" tint="0.59999389629810485"/>
        </patternFill>
      </fill>
    </dxf>
  </rfmt>
  <rfmt sheetId="2" sqref="R3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389" start="0" length="0">
    <dxf>
      <fill>
        <patternFill patternType="solid">
          <bgColor theme="6" tint="0.59999389629810485"/>
        </patternFill>
      </fill>
    </dxf>
  </rfmt>
  <rfmt sheetId="2" sqref="R390" start="0" length="0">
    <dxf>
      <fill>
        <patternFill patternType="solid">
          <bgColor theme="6" tint="0.59999389629810485"/>
        </patternFill>
      </fill>
    </dxf>
  </rfmt>
  <rfmt sheetId="2" sqref="R391" start="0" length="0">
    <dxf>
      <fill>
        <patternFill patternType="solid">
          <bgColor theme="6" tint="0.59999389629810485"/>
        </patternFill>
      </fill>
    </dxf>
  </rfmt>
  <rfmt sheetId="2" sqref="R392" start="0" length="0">
    <dxf>
      <fill>
        <patternFill patternType="solid">
          <bgColor theme="6" tint="0.59999389629810485"/>
        </patternFill>
      </fill>
    </dxf>
  </rfmt>
  <rfmt sheetId="2" sqref="R393" start="0" length="0">
    <dxf>
      <fill>
        <patternFill patternType="solid">
          <bgColor theme="6" tint="0.59999389629810485"/>
        </patternFill>
      </fill>
    </dxf>
  </rfmt>
  <rfmt sheetId="2" sqref="R394" start="0" length="0">
    <dxf>
      <fill>
        <patternFill patternType="solid">
          <bgColor theme="6" tint="0.59999389629810485"/>
        </patternFill>
      </fill>
    </dxf>
  </rfmt>
  <rfmt sheetId="2" sqref="R395" start="0" length="0">
    <dxf>
      <fill>
        <patternFill patternType="solid">
          <bgColor theme="6" tint="0.59999389629810485"/>
        </patternFill>
      </fill>
    </dxf>
  </rfmt>
  <rfmt sheetId="2" sqref="R396" start="0" length="0">
    <dxf>
      <fill>
        <patternFill patternType="solid">
          <bgColor theme="6" tint="0.59999389629810485"/>
        </patternFill>
      </fill>
    </dxf>
  </rfmt>
  <rfmt sheetId="2" sqref="R397" start="0" length="0">
    <dxf>
      <fill>
        <patternFill patternType="solid">
          <bgColor theme="6" tint="0.59999389629810485"/>
        </patternFill>
      </fill>
    </dxf>
  </rfmt>
  <rfmt sheetId="2" sqref="R398" start="0" length="0">
    <dxf>
      <fill>
        <patternFill patternType="solid">
          <bgColor theme="6" tint="0.59999389629810485"/>
        </patternFill>
      </fill>
    </dxf>
  </rfmt>
  <rfmt sheetId="2" sqref="R399" start="0" length="0">
    <dxf>
      <fill>
        <patternFill patternType="solid">
          <bgColor theme="6" tint="0.59999389629810485"/>
        </patternFill>
      </fill>
    </dxf>
  </rfmt>
  <rfmt sheetId="2" sqref="R400" start="0" length="0">
    <dxf>
      <fill>
        <patternFill patternType="solid">
          <bgColor theme="6" tint="0.59999389629810485"/>
        </patternFill>
      </fill>
    </dxf>
  </rfmt>
  <rfmt sheetId="2" sqref="R401" start="0" length="0">
    <dxf>
      <fill>
        <patternFill patternType="solid">
          <bgColor theme="6" tint="0.59999389629810485"/>
        </patternFill>
      </fill>
    </dxf>
  </rfmt>
  <rfmt sheetId="2" sqref="R402" start="0" length="0">
    <dxf>
      <fill>
        <patternFill patternType="solid">
          <bgColor theme="6" tint="0.59999389629810485"/>
        </patternFill>
      </fill>
    </dxf>
  </rfmt>
  <rfmt sheetId="2" sqref="R403" start="0" length="0">
    <dxf>
      <fill>
        <patternFill patternType="solid">
          <bgColor theme="6" tint="0.59999389629810485"/>
        </patternFill>
      </fill>
    </dxf>
  </rfmt>
  <rfmt sheetId="2" sqref="R404" start="0" length="0">
    <dxf>
      <fill>
        <patternFill patternType="solid">
          <bgColor theme="6" tint="0.59999389629810485"/>
        </patternFill>
      </fill>
    </dxf>
  </rfmt>
  <rfmt sheetId="2" sqref="R405" start="0" length="0">
    <dxf>
      <fill>
        <patternFill patternType="solid">
          <bgColor theme="6" tint="0.59999389629810485"/>
        </patternFill>
      </fill>
    </dxf>
  </rfmt>
  <rfmt sheetId="2" sqref="R406" start="0" length="0">
    <dxf>
      <fill>
        <patternFill patternType="solid">
          <bgColor theme="6" tint="0.59999389629810485"/>
        </patternFill>
      </fill>
    </dxf>
  </rfmt>
  <rfmt sheetId="2" sqref="R407" start="0" length="0">
    <dxf>
      <fill>
        <patternFill patternType="solid">
          <bgColor theme="6" tint="0.59999389629810485"/>
        </patternFill>
      </fill>
    </dxf>
  </rfmt>
  <rfmt sheetId="2" sqref="R408" start="0" length="0">
    <dxf>
      <fill>
        <patternFill patternType="solid">
          <bgColor theme="6" tint="0.59999389629810485"/>
        </patternFill>
      </fill>
    </dxf>
  </rfmt>
  <rfmt sheetId="2" sqref="R409" start="0" length="0">
    <dxf>
      <fill>
        <patternFill patternType="solid">
          <bgColor theme="6" tint="0.59999389629810485"/>
        </patternFill>
      </fill>
    </dxf>
  </rfmt>
  <rfmt sheetId="2" sqref="R410" start="0" length="0">
    <dxf>
      <fill>
        <patternFill patternType="solid">
          <bgColor theme="6" tint="0.59999389629810485"/>
        </patternFill>
      </fill>
    </dxf>
  </rfmt>
  <rfmt sheetId="2" sqref="R411" start="0" length="0">
    <dxf>
      <fill>
        <patternFill patternType="solid">
          <bgColor theme="6" tint="0.59999389629810485"/>
        </patternFill>
      </fill>
    </dxf>
  </rfmt>
  <rfmt sheetId="2" sqref="R412" start="0" length="0">
    <dxf>
      <fill>
        <patternFill patternType="solid">
          <bgColor theme="6" tint="0.59999389629810485"/>
        </patternFill>
      </fill>
    </dxf>
  </rfmt>
  <rfmt sheetId="2" sqref="R413" start="0" length="0">
    <dxf>
      <fill>
        <patternFill patternType="solid">
          <bgColor theme="6" tint="0.59999389629810485"/>
        </patternFill>
      </fill>
    </dxf>
  </rfmt>
  <rfmt sheetId="2" sqref="R414" start="0" length="0">
    <dxf>
      <fill>
        <patternFill patternType="solid">
          <bgColor theme="6" tint="0.59999389629810485"/>
        </patternFill>
      </fill>
    </dxf>
  </rfmt>
  <rfmt sheetId="2" sqref="R415" start="0" length="0">
    <dxf>
      <fill>
        <patternFill patternType="solid">
          <bgColor theme="6" tint="0.59999389629810485"/>
        </patternFill>
      </fill>
    </dxf>
  </rfmt>
  <rfmt sheetId="2" sqref="R416" start="0" length="0">
    <dxf>
      <fill>
        <patternFill patternType="solid">
          <bgColor theme="6" tint="0.59999389629810485"/>
        </patternFill>
      </fill>
    </dxf>
  </rfmt>
  <rfmt sheetId="2" sqref="R417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418" start="0" length="0">
    <dxf>
      <fill>
        <patternFill patternType="solid">
          <bgColor theme="6" tint="0.59999389629810485"/>
        </patternFill>
      </fill>
    </dxf>
  </rfmt>
  <rfmt sheetId="2" sqref="R419" start="0" length="0">
    <dxf>
      <fill>
        <patternFill patternType="solid">
          <bgColor theme="6" tint="0.59999389629810485"/>
        </patternFill>
      </fill>
    </dxf>
  </rfmt>
  <rfmt sheetId="2" sqref="R420" start="0" length="0">
    <dxf>
      <fill>
        <patternFill patternType="solid">
          <bgColor theme="6" tint="0.59999389629810485"/>
        </patternFill>
      </fill>
    </dxf>
  </rfmt>
  <rfmt sheetId="2" sqref="R421" start="0" length="0">
    <dxf>
      <fill>
        <patternFill patternType="solid">
          <bgColor theme="6" tint="0.59999389629810485"/>
        </patternFill>
      </fill>
    </dxf>
  </rfmt>
  <rfmt sheetId="2" sqref="R422" start="0" length="0">
    <dxf>
      <fill>
        <patternFill patternType="solid">
          <bgColor theme="6" tint="0.59999389629810485"/>
        </patternFill>
      </fill>
    </dxf>
  </rfmt>
  <rfmt sheetId="2" sqref="R423" start="0" length="0">
    <dxf>
      <fill>
        <patternFill patternType="solid">
          <bgColor theme="6" tint="0.59999389629810485"/>
        </patternFill>
      </fill>
    </dxf>
  </rfmt>
  <rfmt sheetId="2" sqref="R424" start="0" length="0">
    <dxf>
      <fill>
        <patternFill patternType="solid">
          <bgColor theme="6" tint="0.59999389629810485"/>
        </patternFill>
      </fill>
    </dxf>
  </rfmt>
  <rfmt sheetId="2" sqref="R425" start="0" length="0">
    <dxf>
      <fill>
        <patternFill patternType="solid">
          <bgColor theme="6" tint="0.59999389629810485"/>
        </patternFill>
      </fill>
    </dxf>
  </rfmt>
  <rfmt sheetId="2" sqref="R426" start="0" length="0">
    <dxf>
      <fill>
        <patternFill patternType="solid">
          <bgColor theme="6" tint="0.59999389629810485"/>
        </patternFill>
      </fill>
    </dxf>
  </rfmt>
  <rfmt sheetId="2" sqref="R427" start="0" length="0">
    <dxf>
      <fill>
        <patternFill patternType="solid">
          <bgColor theme="6" tint="0.59999389629810485"/>
        </patternFill>
      </fill>
    </dxf>
  </rfmt>
  <rfmt sheetId="2" sqref="R428" start="0" length="0">
    <dxf>
      <fill>
        <patternFill patternType="solid">
          <bgColor theme="6" tint="0.59999389629810485"/>
        </patternFill>
      </fill>
    </dxf>
  </rfmt>
  <rfmt sheetId="2" sqref="R429" start="0" length="0">
    <dxf>
      <fill>
        <patternFill patternType="solid">
          <bgColor theme="6" tint="0.59999389629810485"/>
        </patternFill>
      </fill>
    </dxf>
  </rfmt>
  <rfmt sheetId="2" sqref="R430" start="0" length="0">
    <dxf>
      <fill>
        <patternFill patternType="solid">
          <bgColor theme="6" tint="0.59999389629810485"/>
        </patternFill>
      </fill>
    </dxf>
  </rfmt>
  <rfmt sheetId="2" sqref="R431" start="0" length="0">
    <dxf>
      <fill>
        <patternFill patternType="solid">
          <bgColor theme="6" tint="0.59999389629810485"/>
        </patternFill>
      </fill>
    </dxf>
  </rfmt>
  <rfmt sheetId="2" sqref="R432" start="0" length="0">
    <dxf>
      <fill>
        <patternFill patternType="solid">
          <bgColor theme="6" tint="0.59999389629810485"/>
        </patternFill>
      </fill>
    </dxf>
  </rfmt>
  <rfmt sheetId="2" sqref="R433" start="0" length="0">
    <dxf>
      <fill>
        <patternFill patternType="solid">
          <bgColor theme="6" tint="0.59999389629810485"/>
        </patternFill>
      </fill>
    </dxf>
  </rfmt>
  <rfmt sheetId="2" sqref="R434" start="0" length="0">
    <dxf>
      <fill>
        <patternFill patternType="solid">
          <bgColor theme="6" tint="0.59999389629810485"/>
        </patternFill>
      </fill>
    </dxf>
  </rfmt>
  <rfmt sheetId="2" sqref="R435" start="0" length="0">
    <dxf>
      <fill>
        <patternFill patternType="solid">
          <bgColor theme="6" tint="0.59999389629810485"/>
        </patternFill>
      </fill>
    </dxf>
  </rfmt>
  <rfmt sheetId="2" sqref="R436" start="0" length="0">
    <dxf>
      <fill>
        <patternFill patternType="solid">
          <bgColor theme="6" tint="0.59999389629810485"/>
        </patternFill>
      </fill>
    </dxf>
  </rfmt>
  <rfmt sheetId="2" sqref="R437" start="0" length="0">
    <dxf>
      <fill>
        <patternFill patternType="solid">
          <bgColor theme="6" tint="0.59999389629810485"/>
        </patternFill>
      </fill>
    </dxf>
  </rfmt>
  <rfmt sheetId="2" sqref="R438" start="0" length="0">
    <dxf>
      <fill>
        <patternFill patternType="solid">
          <bgColor theme="6" tint="0.59999389629810485"/>
        </patternFill>
      </fill>
    </dxf>
  </rfmt>
  <rfmt sheetId="2" sqref="R439" start="0" length="0">
    <dxf>
      <fill>
        <patternFill patternType="solid">
          <bgColor theme="6" tint="0.59999389629810485"/>
        </patternFill>
      </fill>
    </dxf>
  </rfmt>
  <rfmt sheetId="2" sqref="R440" start="0" length="0">
    <dxf>
      <fill>
        <patternFill patternType="solid">
          <bgColor theme="6" tint="0.59999389629810485"/>
        </patternFill>
      </fill>
    </dxf>
  </rfmt>
  <rfmt sheetId="2" sqref="R441" start="0" length="0">
    <dxf>
      <fill>
        <patternFill patternType="solid">
          <bgColor theme="6" tint="0.59999389629810485"/>
        </patternFill>
      </fill>
    </dxf>
  </rfmt>
  <rfmt sheetId="2" sqref="R442" start="0" length="0">
    <dxf>
      <fill>
        <patternFill patternType="solid">
          <bgColor theme="6" tint="0.59999389629810485"/>
        </patternFill>
      </fill>
    </dxf>
  </rfmt>
  <rfmt sheetId="2" sqref="R443" start="0" length="0">
    <dxf>
      <fill>
        <patternFill patternType="solid">
          <bgColor theme="6" tint="0.59999389629810485"/>
        </patternFill>
      </fill>
    </dxf>
  </rfmt>
  <rfmt sheetId="2" sqref="R444" start="0" length="0">
    <dxf>
      <fill>
        <patternFill patternType="solid">
          <bgColor theme="6" tint="0.59999389629810485"/>
        </patternFill>
      </fill>
    </dxf>
  </rfmt>
  <rfmt sheetId="2" sqref="R445" start="0" length="0">
    <dxf>
      <fill>
        <patternFill patternType="solid">
          <bgColor theme="6" tint="0.59999389629810485"/>
        </patternFill>
      </fill>
    </dxf>
  </rfmt>
  <rfmt sheetId="2" sqref="R446" start="0" length="0">
    <dxf>
      <fill>
        <patternFill patternType="solid">
          <bgColor theme="6" tint="0.59999389629810485"/>
        </patternFill>
      </fill>
    </dxf>
  </rfmt>
  <rfmt sheetId="2" sqref="R447" start="0" length="0">
    <dxf>
      <fill>
        <patternFill patternType="solid">
          <bgColor theme="6" tint="0.59999389629810485"/>
        </patternFill>
      </fill>
    </dxf>
  </rfmt>
  <rfmt sheetId="2" sqref="R448" start="0" length="0">
    <dxf>
      <fill>
        <patternFill patternType="solid">
          <bgColor theme="6" tint="0.59999389629810485"/>
        </patternFill>
      </fill>
    </dxf>
  </rfmt>
  <rfmt sheetId="2" sqref="R449" start="0" length="0">
    <dxf>
      <fill>
        <patternFill patternType="solid">
          <bgColor theme="6" tint="0.59999389629810485"/>
        </patternFill>
      </fill>
    </dxf>
  </rfmt>
  <rfmt sheetId="2" sqref="R450" start="0" length="0">
    <dxf>
      <fill>
        <patternFill patternType="solid">
          <bgColor theme="6" tint="0.59999389629810485"/>
        </patternFill>
      </fill>
    </dxf>
  </rfmt>
  <rfmt sheetId="2" sqref="R451" start="0" length="0">
    <dxf>
      <fill>
        <patternFill patternType="solid">
          <bgColor theme="6" tint="0.59999389629810485"/>
        </patternFill>
      </fill>
    </dxf>
  </rfmt>
  <rfmt sheetId="2" sqref="R452" start="0" length="0">
    <dxf>
      <fill>
        <patternFill patternType="solid">
          <bgColor theme="6" tint="0.59999389629810485"/>
        </patternFill>
      </fill>
    </dxf>
  </rfmt>
  <rfmt sheetId="2" sqref="R453" start="0" length="0">
    <dxf>
      <fill>
        <patternFill patternType="solid">
          <bgColor theme="6" tint="0.59999389629810485"/>
        </patternFill>
      </fill>
    </dxf>
  </rfmt>
  <rfmt sheetId="2" sqref="R454" start="0" length="0">
    <dxf>
      <fill>
        <patternFill patternType="solid">
          <bgColor theme="6" tint="0.59999389629810485"/>
        </patternFill>
      </fill>
    </dxf>
  </rfmt>
  <rfmt sheetId="2" sqref="R455" start="0" length="0">
    <dxf>
      <fill>
        <patternFill patternType="solid">
          <bgColor theme="6" tint="0.59999389629810485"/>
        </patternFill>
      </fill>
    </dxf>
  </rfmt>
  <rfmt sheetId="2" sqref="R456" start="0" length="0">
    <dxf>
      <fill>
        <patternFill patternType="solid">
          <bgColor theme="6" tint="0.59999389629810485"/>
        </patternFill>
      </fill>
    </dxf>
  </rfmt>
  <rfmt sheetId="2" sqref="R457" start="0" length="0">
    <dxf>
      <fill>
        <patternFill patternType="solid">
          <bgColor theme="6" tint="0.59999389629810485"/>
        </patternFill>
      </fill>
    </dxf>
  </rfmt>
  <rfmt sheetId="2" sqref="R458" start="0" length="0">
    <dxf>
      <fill>
        <patternFill patternType="solid">
          <bgColor theme="6" tint="0.59999389629810485"/>
        </patternFill>
      </fill>
    </dxf>
  </rfmt>
  <rfmt sheetId="2" sqref="R459" start="0" length="0">
    <dxf>
      <fill>
        <patternFill patternType="solid">
          <bgColor theme="6" tint="0.59999389629810485"/>
        </patternFill>
      </fill>
    </dxf>
  </rfmt>
  <rfmt sheetId="2" sqref="R460" start="0" length="0">
    <dxf>
      <fill>
        <patternFill patternType="solid">
          <bgColor theme="6" tint="0.59999389629810485"/>
        </patternFill>
      </fill>
    </dxf>
  </rfmt>
  <rfmt sheetId="2" sqref="R461" start="0" length="0">
    <dxf>
      <fill>
        <patternFill patternType="solid">
          <bgColor theme="6" tint="0.59999389629810485"/>
        </patternFill>
      </fill>
    </dxf>
  </rfmt>
  <rfmt sheetId="2" sqref="R462" start="0" length="0">
    <dxf>
      <fill>
        <patternFill patternType="solid">
          <bgColor theme="6" tint="0.59999389629810485"/>
        </patternFill>
      </fill>
    </dxf>
  </rfmt>
  <rfmt sheetId="2" sqref="R463" start="0" length="0">
    <dxf>
      <fill>
        <patternFill patternType="solid">
          <bgColor theme="6" tint="0.59999389629810485"/>
        </patternFill>
      </fill>
    </dxf>
  </rfmt>
  <rfmt sheetId="2" sqref="R464" start="0" length="0">
    <dxf>
      <fill>
        <patternFill patternType="solid">
          <bgColor theme="6" tint="0.59999389629810485"/>
        </patternFill>
      </fill>
    </dxf>
  </rfmt>
  <rfmt sheetId="2" sqref="R465" start="0" length="0">
    <dxf>
      <fill>
        <patternFill patternType="solid">
          <bgColor theme="6" tint="0.59999389629810485"/>
        </patternFill>
      </fill>
    </dxf>
  </rfmt>
  <rfmt sheetId="2" sqref="R466" start="0" length="0">
    <dxf>
      <fill>
        <patternFill patternType="solid">
          <bgColor theme="6" tint="0.59999389629810485"/>
        </patternFill>
      </fill>
    </dxf>
  </rfmt>
  <rfmt sheetId="2" sqref="R467" start="0" length="0">
    <dxf>
      <fill>
        <patternFill patternType="solid">
          <bgColor theme="6" tint="0.59999389629810485"/>
        </patternFill>
      </fill>
    </dxf>
  </rfmt>
  <rfmt sheetId="2" sqref="R468" start="0" length="0">
    <dxf>
      <fill>
        <patternFill patternType="solid">
          <bgColor theme="6" tint="0.59999389629810485"/>
        </patternFill>
      </fill>
    </dxf>
  </rfmt>
  <rfmt sheetId="2" sqref="R469" start="0" length="0">
    <dxf>
      <fill>
        <patternFill patternType="solid">
          <bgColor theme="6" tint="0.59999389629810485"/>
        </patternFill>
      </fill>
    </dxf>
  </rfmt>
  <rfmt sheetId="2" sqref="R470" start="0" length="0">
    <dxf>
      <fill>
        <patternFill patternType="solid">
          <bgColor theme="6" tint="0.59999389629810485"/>
        </patternFill>
      </fill>
    </dxf>
  </rfmt>
  <rfmt sheetId="2" sqref="R471" start="0" length="0">
    <dxf>
      <fill>
        <patternFill patternType="solid">
          <bgColor theme="6" tint="0.59999389629810485"/>
        </patternFill>
      </fill>
    </dxf>
  </rfmt>
  <rfmt sheetId="2" sqref="R472" start="0" length="0">
    <dxf>
      <fill>
        <patternFill patternType="solid">
          <bgColor theme="6" tint="0.59999389629810485"/>
        </patternFill>
      </fill>
    </dxf>
  </rfmt>
  <rfmt sheetId="2" sqref="R47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474" start="0" length="0">
    <dxf>
      <fill>
        <patternFill patternType="solid">
          <bgColor theme="6" tint="0.59999389629810485"/>
        </patternFill>
      </fill>
    </dxf>
  </rfmt>
  <rfmt sheetId="2" sqref="R475" start="0" length="0">
    <dxf>
      <fill>
        <patternFill patternType="solid">
          <bgColor theme="6" tint="0.59999389629810485"/>
        </patternFill>
      </fill>
    </dxf>
  </rfmt>
  <rfmt sheetId="2" sqref="R476" start="0" length="0">
    <dxf>
      <fill>
        <patternFill patternType="solid">
          <bgColor theme="6" tint="0.59999389629810485"/>
        </patternFill>
      </fill>
    </dxf>
  </rfmt>
  <rfmt sheetId="2" sqref="R477" start="0" length="0">
    <dxf>
      <fill>
        <patternFill patternType="solid">
          <bgColor theme="6" tint="0.59999389629810485"/>
        </patternFill>
      </fill>
    </dxf>
  </rfmt>
  <rfmt sheetId="2" sqref="R478" start="0" length="0">
    <dxf>
      <fill>
        <patternFill patternType="solid">
          <bgColor theme="6" tint="0.59999389629810485"/>
        </patternFill>
      </fill>
    </dxf>
  </rfmt>
  <rfmt sheetId="2" sqref="R479" start="0" length="0">
    <dxf>
      <fill>
        <patternFill patternType="solid">
          <bgColor theme="6" tint="0.59999389629810485"/>
        </patternFill>
      </fill>
    </dxf>
  </rfmt>
  <rfmt sheetId="2" sqref="R480" start="0" length="0">
    <dxf>
      <fill>
        <patternFill patternType="solid">
          <bgColor theme="6" tint="0.59999389629810485"/>
        </patternFill>
      </fill>
    </dxf>
  </rfmt>
  <rfmt sheetId="2" sqref="R481" start="0" length="0">
    <dxf>
      <fill>
        <patternFill patternType="solid">
          <bgColor theme="6" tint="0.59999389629810485"/>
        </patternFill>
      </fill>
    </dxf>
  </rfmt>
  <rfmt sheetId="2" sqref="R482" start="0" length="0">
    <dxf>
      <fill>
        <patternFill patternType="solid">
          <bgColor theme="6" tint="0.59999389629810485"/>
        </patternFill>
      </fill>
    </dxf>
  </rfmt>
  <rfmt sheetId="2" sqref="R483" start="0" length="0">
    <dxf>
      <fill>
        <patternFill patternType="solid">
          <bgColor theme="6" tint="0.59999389629810485"/>
        </patternFill>
      </fill>
    </dxf>
  </rfmt>
  <rfmt sheetId="2" sqref="R484" start="0" length="0">
    <dxf>
      <fill>
        <patternFill patternType="solid">
          <bgColor theme="6" tint="0.59999389629810485"/>
        </patternFill>
      </fill>
    </dxf>
  </rfmt>
  <rfmt sheetId="2" sqref="R485" start="0" length="0">
    <dxf>
      <fill>
        <patternFill patternType="solid">
          <bgColor theme="6" tint="0.59999389629810485"/>
        </patternFill>
      </fill>
    </dxf>
  </rfmt>
  <rfmt sheetId="2" sqref="R486" start="0" length="0">
    <dxf>
      <fill>
        <patternFill patternType="solid">
          <bgColor theme="6" tint="0.59999389629810485"/>
        </patternFill>
      </fill>
    </dxf>
  </rfmt>
  <rfmt sheetId="2" sqref="R487" start="0" length="0">
    <dxf>
      <fill>
        <patternFill patternType="solid">
          <bgColor theme="6" tint="0.59999389629810485"/>
        </patternFill>
      </fill>
    </dxf>
  </rfmt>
  <rfmt sheetId="2" sqref="R488" start="0" length="0">
    <dxf>
      <fill>
        <patternFill patternType="solid">
          <bgColor theme="6" tint="0.59999389629810485"/>
        </patternFill>
      </fill>
    </dxf>
  </rfmt>
  <rfmt sheetId="2" sqref="R489" start="0" length="0">
    <dxf>
      <fill>
        <patternFill patternType="solid">
          <bgColor theme="6" tint="0.59999389629810485"/>
        </patternFill>
      </fill>
    </dxf>
  </rfmt>
  <rfmt sheetId="2" sqref="R490" start="0" length="0">
    <dxf>
      <fill>
        <patternFill patternType="solid">
          <bgColor theme="6" tint="0.59999389629810485"/>
        </patternFill>
      </fill>
    </dxf>
  </rfmt>
  <rfmt sheetId="2" sqref="R491" start="0" length="0">
    <dxf>
      <fill>
        <patternFill patternType="solid">
          <bgColor theme="6" tint="0.59999389629810485"/>
        </patternFill>
      </fill>
    </dxf>
  </rfmt>
  <rfmt sheetId="2" sqref="R492" start="0" length="0">
    <dxf>
      <fill>
        <patternFill patternType="solid">
          <bgColor theme="6" tint="0.59999389629810485"/>
        </patternFill>
      </fill>
    </dxf>
  </rfmt>
  <rfmt sheetId="2" sqref="R493" start="0" length="0">
    <dxf>
      <fill>
        <patternFill patternType="solid">
          <bgColor theme="6" tint="0.59999389629810485"/>
        </patternFill>
      </fill>
    </dxf>
  </rfmt>
  <rfmt sheetId="2" sqref="R494" start="0" length="0">
    <dxf>
      <fill>
        <patternFill patternType="solid">
          <bgColor theme="6" tint="0.59999389629810485"/>
        </patternFill>
      </fill>
    </dxf>
  </rfmt>
  <rfmt sheetId="2" sqref="R495" start="0" length="0">
    <dxf>
      <fill>
        <patternFill patternType="solid">
          <bgColor theme="6" tint="0.59999389629810485"/>
        </patternFill>
      </fill>
    </dxf>
  </rfmt>
  <rfmt sheetId="2" sqref="R496" start="0" length="0">
    <dxf>
      <fill>
        <patternFill patternType="solid">
          <bgColor theme="6" tint="0.59999389629810485"/>
        </patternFill>
      </fill>
    </dxf>
  </rfmt>
  <rfmt sheetId="2" sqref="R497" start="0" length="0">
    <dxf>
      <fill>
        <patternFill patternType="solid">
          <bgColor theme="6" tint="0.59999389629810485"/>
        </patternFill>
      </fill>
    </dxf>
  </rfmt>
  <rfmt sheetId="2" sqref="R498" start="0" length="0">
    <dxf>
      <fill>
        <patternFill patternType="solid">
          <bgColor theme="6" tint="0.59999389629810485"/>
        </patternFill>
      </fill>
    </dxf>
  </rfmt>
  <rfmt sheetId="2" sqref="R499" start="0" length="0">
    <dxf>
      <fill>
        <patternFill patternType="solid">
          <bgColor theme="6" tint="0.59999389629810485"/>
        </patternFill>
      </fill>
    </dxf>
  </rfmt>
  <rfmt sheetId="2" sqref="R500" start="0" length="0">
    <dxf>
      <fill>
        <patternFill patternType="solid">
          <bgColor theme="6" tint="0.59999389629810485"/>
        </patternFill>
      </fill>
    </dxf>
  </rfmt>
  <rfmt sheetId="2" sqref="R501" start="0" length="0">
    <dxf>
      <fill>
        <patternFill patternType="solid">
          <bgColor theme="6" tint="0.59999389629810485"/>
        </patternFill>
      </fill>
    </dxf>
  </rfmt>
  <rfmt sheetId="2" sqref="R502" start="0" length="0">
    <dxf>
      <fill>
        <patternFill patternType="solid">
          <bgColor theme="6" tint="0.59999389629810485"/>
        </patternFill>
      </fill>
    </dxf>
  </rfmt>
  <rfmt sheetId="2" sqref="R503" start="0" length="0">
    <dxf>
      <fill>
        <patternFill patternType="solid">
          <bgColor theme="6" tint="0.59999389629810485"/>
        </patternFill>
      </fill>
    </dxf>
  </rfmt>
  <rfmt sheetId="2" sqref="R504" start="0" length="0">
    <dxf>
      <fill>
        <patternFill patternType="solid">
          <bgColor theme="6" tint="0.59999389629810485"/>
        </patternFill>
      </fill>
    </dxf>
  </rfmt>
  <rfmt sheetId="2" sqref="R505" start="0" length="0">
    <dxf>
      <fill>
        <patternFill patternType="solid">
          <bgColor theme="6" tint="0.59999389629810485"/>
        </patternFill>
      </fill>
    </dxf>
  </rfmt>
  <rfmt sheetId="2" sqref="R506" start="0" length="0">
    <dxf>
      <fill>
        <patternFill patternType="solid">
          <bgColor theme="6" tint="0.59999389629810485"/>
        </patternFill>
      </fill>
    </dxf>
  </rfmt>
  <rfmt sheetId="2" sqref="R507" start="0" length="0">
    <dxf>
      <fill>
        <patternFill patternType="solid">
          <bgColor theme="6" tint="0.59999389629810485"/>
        </patternFill>
      </fill>
    </dxf>
  </rfmt>
  <rfmt sheetId="2" sqref="R508" start="0" length="0">
    <dxf>
      <fill>
        <patternFill patternType="solid">
          <bgColor theme="6" tint="0.59999389629810485"/>
        </patternFill>
      </fill>
    </dxf>
  </rfmt>
  <rfmt sheetId="2" sqref="R50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510" start="0" length="0">
    <dxf>
      <fill>
        <patternFill patternType="solid">
          <bgColor theme="6" tint="0.59999389629810485"/>
        </patternFill>
      </fill>
    </dxf>
  </rfmt>
  <rfmt sheetId="2" sqref="R511" start="0" length="0">
    <dxf>
      <fill>
        <patternFill patternType="solid">
          <bgColor theme="6" tint="0.59999389629810485"/>
        </patternFill>
      </fill>
    </dxf>
  </rfmt>
  <rfmt sheetId="2" sqref="R512" start="0" length="0">
    <dxf>
      <fill>
        <patternFill patternType="solid">
          <bgColor theme="6" tint="0.59999389629810485"/>
        </patternFill>
      </fill>
    </dxf>
  </rfmt>
  <rfmt sheetId="2" sqref="R513" start="0" length="0">
    <dxf>
      <fill>
        <patternFill patternType="solid">
          <bgColor theme="6" tint="0.59999389629810485"/>
        </patternFill>
      </fill>
    </dxf>
  </rfmt>
  <rfmt sheetId="2" sqref="R514" start="0" length="0">
    <dxf>
      <fill>
        <patternFill patternType="solid">
          <bgColor theme="6" tint="0.59999389629810485"/>
        </patternFill>
      </fill>
    </dxf>
  </rfmt>
  <rfmt sheetId="2" sqref="R515" start="0" length="0">
    <dxf>
      <fill>
        <patternFill patternType="solid">
          <bgColor theme="6" tint="0.59999389629810485"/>
        </patternFill>
      </fill>
    </dxf>
  </rfmt>
  <rfmt sheetId="2" sqref="R516" start="0" length="0">
    <dxf>
      <fill>
        <patternFill patternType="solid">
          <bgColor theme="6" tint="0.59999389629810485"/>
        </patternFill>
      </fill>
    </dxf>
  </rfmt>
  <rfmt sheetId="2" sqref="R517" start="0" length="0">
    <dxf>
      <fill>
        <patternFill patternType="solid">
          <bgColor theme="6" tint="0.59999389629810485"/>
        </patternFill>
      </fill>
    </dxf>
  </rfmt>
  <rfmt sheetId="2" sqref="R518" start="0" length="0">
    <dxf>
      <fill>
        <patternFill patternType="solid">
          <bgColor theme="6" tint="0.59999389629810485"/>
        </patternFill>
      </fill>
    </dxf>
  </rfmt>
  <rfmt sheetId="2" sqref="R519" start="0" length="0">
    <dxf>
      <fill>
        <patternFill patternType="solid">
          <bgColor theme="6" tint="0.59999389629810485"/>
        </patternFill>
      </fill>
    </dxf>
  </rfmt>
  <rfmt sheetId="2" sqref="R520" start="0" length="0">
    <dxf>
      <fill>
        <patternFill patternType="solid">
          <bgColor theme="6" tint="0.59999389629810485"/>
        </patternFill>
      </fill>
    </dxf>
  </rfmt>
  <rfmt sheetId="2" sqref="R521" start="0" length="0">
    <dxf>
      <fill>
        <patternFill patternType="solid">
          <bgColor theme="6" tint="0.59999389629810485"/>
        </patternFill>
      </fill>
    </dxf>
  </rfmt>
  <rfmt sheetId="2" sqref="R522" start="0" length="0">
    <dxf>
      <fill>
        <patternFill patternType="solid">
          <bgColor theme="6" tint="0.59999389629810485"/>
        </patternFill>
      </fill>
    </dxf>
  </rfmt>
  <rfmt sheetId="2" sqref="R52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R524" start="0" length="0">
    <dxf>
      <fill>
        <patternFill patternType="solid">
          <bgColor theme="6" tint="0.59999389629810485"/>
        </patternFill>
      </fill>
    </dxf>
  </rfmt>
  <rfmt sheetId="2" sqref="R525" start="0" length="0">
    <dxf>
      <fill>
        <patternFill patternType="solid">
          <bgColor theme="6" tint="0.59999389629810485"/>
        </patternFill>
      </fill>
    </dxf>
  </rfmt>
  <rfmt sheetId="2" sqref="R526" start="0" length="0">
    <dxf>
      <fill>
        <patternFill patternType="solid">
          <bgColor theme="6" tint="0.59999389629810485"/>
        </patternFill>
      </fill>
    </dxf>
  </rfmt>
  <rfmt sheetId="2" sqref="R527" start="0" length="0">
    <dxf>
      <fill>
        <patternFill patternType="solid">
          <bgColor theme="6" tint="0.59999389629810485"/>
        </patternFill>
      </fill>
    </dxf>
  </rfmt>
  <rfmt sheetId="2" sqref="S8" start="0" length="0">
    <dxf>
      <fill>
        <patternFill patternType="solid">
          <bgColor theme="6" tint="0.59999389629810485"/>
        </patternFill>
      </fill>
    </dxf>
  </rfmt>
  <rfmt sheetId="2" sqref="S9" start="0" length="0">
    <dxf>
      <fill>
        <patternFill patternType="solid">
          <bgColor theme="6" tint="0.59999389629810485"/>
        </patternFill>
      </fill>
    </dxf>
  </rfmt>
  <rfmt sheetId="2" sqref="S10" start="0" length="0">
    <dxf>
      <fill>
        <patternFill patternType="solid">
          <bgColor theme="6" tint="0.59999389629810485"/>
        </patternFill>
      </fill>
    </dxf>
  </rfmt>
  <rfmt sheetId="2" sqref="S11" start="0" length="0">
    <dxf>
      <fill>
        <patternFill patternType="solid">
          <bgColor theme="6" tint="0.59999389629810485"/>
        </patternFill>
      </fill>
    </dxf>
  </rfmt>
  <rfmt sheetId="2" sqref="S12" start="0" length="0">
    <dxf>
      <fill>
        <patternFill patternType="solid">
          <bgColor theme="6" tint="0.59999389629810485"/>
        </patternFill>
      </fill>
    </dxf>
  </rfmt>
  <rfmt sheetId="2" sqref="S13" start="0" length="0">
    <dxf>
      <fill>
        <patternFill patternType="solid">
          <bgColor theme="6" tint="0.59999389629810485"/>
        </patternFill>
      </fill>
    </dxf>
  </rfmt>
  <rfmt sheetId="2" sqref="S14" start="0" length="0">
    <dxf>
      <fill>
        <patternFill patternType="solid">
          <bgColor theme="6" tint="0.59999389629810485"/>
        </patternFill>
      </fill>
    </dxf>
  </rfmt>
  <rfmt sheetId="2" sqref="S15" start="0" length="0">
    <dxf>
      <fill>
        <patternFill patternType="solid">
          <bgColor theme="6" tint="0.59999389629810485"/>
        </patternFill>
      </fill>
    </dxf>
  </rfmt>
  <rfmt sheetId="2" sqref="S16" start="0" length="0">
    <dxf>
      <fill>
        <patternFill patternType="solid">
          <bgColor theme="6" tint="0.59999389629810485"/>
        </patternFill>
      </fill>
    </dxf>
  </rfmt>
  <rfmt sheetId="2" sqref="S17" start="0" length="0">
    <dxf>
      <fill>
        <patternFill patternType="solid">
          <bgColor theme="6" tint="0.59999389629810485"/>
        </patternFill>
      </fill>
    </dxf>
  </rfmt>
  <rfmt sheetId="2" sqref="S18" start="0" length="0">
    <dxf>
      <fill>
        <patternFill patternType="solid">
          <bgColor theme="6" tint="0.59999389629810485"/>
        </patternFill>
      </fill>
    </dxf>
  </rfmt>
  <rfmt sheetId="2" sqref="S19" start="0" length="0">
    <dxf>
      <fill>
        <patternFill patternType="solid">
          <bgColor theme="6" tint="0.59999389629810485"/>
        </patternFill>
      </fill>
    </dxf>
  </rfmt>
  <rfmt sheetId="2" sqref="S20" start="0" length="0">
    <dxf>
      <fill>
        <patternFill patternType="solid">
          <bgColor theme="6" tint="0.59999389629810485"/>
        </patternFill>
      </fill>
    </dxf>
  </rfmt>
  <rfmt sheetId="2" sqref="S21" start="0" length="0">
    <dxf>
      <fill>
        <patternFill patternType="solid">
          <bgColor theme="6" tint="0.59999389629810485"/>
        </patternFill>
      </fill>
    </dxf>
  </rfmt>
  <rfmt sheetId="2" sqref="S22" start="0" length="0">
    <dxf>
      <fill>
        <patternFill patternType="solid">
          <bgColor theme="6" tint="0.59999389629810485"/>
        </patternFill>
      </fill>
    </dxf>
  </rfmt>
  <rfmt sheetId="2" sqref="S23" start="0" length="0">
    <dxf>
      <fill>
        <patternFill patternType="solid">
          <bgColor theme="6" tint="0.59999389629810485"/>
        </patternFill>
      </fill>
    </dxf>
  </rfmt>
  <rfmt sheetId="2" sqref="S24" start="0" length="0">
    <dxf>
      <fill>
        <patternFill patternType="solid">
          <bgColor theme="6" tint="0.59999389629810485"/>
        </patternFill>
      </fill>
    </dxf>
  </rfmt>
  <rfmt sheetId="2" sqref="S25" start="0" length="0">
    <dxf>
      <fill>
        <patternFill patternType="solid">
          <bgColor theme="6" tint="0.59999389629810485"/>
        </patternFill>
      </fill>
    </dxf>
  </rfmt>
  <rfmt sheetId="2" sqref="S26" start="0" length="0">
    <dxf>
      <fill>
        <patternFill patternType="solid">
          <bgColor theme="6" tint="0.59999389629810485"/>
        </patternFill>
      </fill>
    </dxf>
  </rfmt>
  <rfmt sheetId="2" sqref="S27" start="0" length="0">
    <dxf>
      <fill>
        <patternFill patternType="solid">
          <bgColor theme="6" tint="0.59999389629810485"/>
        </patternFill>
      </fill>
    </dxf>
  </rfmt>
  <rfmt sheetId="2" sqref="S28" start="0" length="0">
    <dxf>
      <fill>
        <patternFill patternType="solid">
          <bgColor theme="6" tint="0.59999389629810485"/>
        </patternFill>
      </fill>
    </dxf>
  </rfmt>
  <rfmt sheetId="2" sqref="S29" start="0" length="0">
    <dxf>
      <fill>
        <patternFill patternType="solid">
          <bgColor theme="6" tint="0.59999389629810485"/>
        </patternFill>
      </fill>
    </dxf>
  </rfmt>
  <rfmt sheetId="2" sqref="S30" start="0" length="0">
    <dxf>
      <fill>
        <patternFill patternType="solid">
          <bgColor theme="6" tint="0.59999389629810485"/>
        </patternFill>
      </fill>
    </dxf>
  </rfmt>
  <rfmt sheetId="2" sqref="S31" start="0" length="0">
    <dxf>
      <fill>
        <patternFill patternType="solid">
          <bgColor theme="6" tint="0.59999389629810485"/>
        </patternFill>
      </fill>
    </dxf>
  </rfmt>
  <rfmt sheetId="2" sqref="S32" start="0" length="0">
    <dxf>
      <fill>
        <patternFill patternType="solid">
          <bgColor theme="6" tint="0.59999389629810485"/>
        </patternFill>
      </fill>
    </dxf>
  </rfmt>
  <rfmt sheetId="2" sqref="S33" start="0" length="0">
    <dxf>
      <fill>
        <patternFill patternType="solid">
          <bgColor theme="6" tint="0.59999389629810485"/>
        </patternFill>
      </fill>
    </dxf>
  </rfmt>
  <rfmt sheetId="2" sqref="S34" start="0" length="0">
    <dxf>
      <fill>
        <patternFill patternType="solid">
          <bgColor theme="6" tint="0.59999389629810485"/>
        </patternFill>
      </fill>
    </dxf>
  </rfmt>
  <rfmt sheetId="2" sqref="S35" start="0" length="0">
    <dxf>
      <fill>
        <patternFill patternType="solid">
          <bgColor theme="6" tint="0.59999389629810485"/>
        </patternFill>
      </fill>
    </dxf>
  </rfmt>
  <rfmt sheetId="2" sqref="S36" start="0" length="0">
    <dxf>
      <fill>
        <patternFill patternType="solid">
          <bgColor theme="6" tint="0.59999389629810485"/>
        </patternFill>
      </fill>
    </dxf>
  </rfmt>
  <rfmt sheetId="2" sqref="S37" start="0" length="0">
    <dxf>
      <fill>
        <patternFill patternType="solid">
          <bgColor theme="6" tint="0.59999389629810485"/>
        </patternFill>
      </fill>
    </dxf>
  </rfmt>
  <rfmt sheetId="2" sqref="S38" start="0" length="0">
    <dxf>
      <fill>
        <patternFill patternType="solid">
          <bgColor theme="6" tint="0.59999389629810485"/>
        </patternFill>
      </fill>
    </dxf>
  </rfmt>
  <rfmt sheetId="2" sqref="S39" start="0" length="0">
    <dxf>
      <fill>
        <patternFill patternType="solid">
          <bgColor theme="6" tint="0.59999389629810485"/>
        </patternFill>
      </fill>
    </dxf>
  </rfmt>
  <rfmt sheetId="2" sqref="S40" start="0" length="0">
    <dxf>
      <fill>
        <patternFill patternType="solid">
          <bgColor theme="6" tint="0.59999389629810485"/>
        </patternFill>
      </fill>
    </dxf>
  </rfmt>
  <rfmt sheetId="2" sqref="S41" start="0" length="0">
    <dxf>
      <fill>
        <patternFill patternType="solid">
          <bgColor theme="6" tint="0.59999389629810485"/>
        </patternFill>
      </fill>
    </dxf>
  </rfmt>
  <rfmt sheetId="2" sqref="S42" start="0" length="0">
    <dxf>
      <fill>
        <patternFill patternType="solid">
          <bgColor theme="6" tint="0.59999389629810485"/>
        </patternFill>
      </fill>
    </dxf>
  </rfmt>
  <rfmt sheetId="2" sqref="S43" start="0" length="0">
    <dxf>
      <fill>
        <patternFill patternType="solid">
          <bgColor theme="6" tint="0.59999389629810485"/>
        </patternFill>
      </fill>
    </dxf>
  </rfmt>
  <rfmt sheetId="2" sqref="S44" start="0" length="0">
    <dxf>
      <fill>
        <patternFill patternType="solid">
          <bgColor theme="6" tint="0.59999389629810485"/>
        </patternFill>
      </fill>
    </dxf>
  </rfmt>
  <rfmt sheetId="2" sqref="S45" start="0" length="0">
    <dxf>
      <fill>
        <patternFill patternType="solid">
          <bgColor theme="6" tint="0.59999389629810485"/>
        </patternFill>
      </fill>
    </dxf>
  </rfmt>
  <rfmt sheetId="2" sqref="S46" start="0" length="0">
    <dxf>
      <fill>
        <patternFill patternType="solid">
          <bgColor theme="6" tint="0.59999389629810485"/>
        </patternFill>
      </fill>
    </dxf>
  </rfmt>
  <rfmt sheetId="2" sqref="S47" start="0" length="0">
    <dxf>
      <fill>
        <patternFill patternType="solid">
          <bgColor theme="6" tint="0.59999389629810485"/>
        </patternFill>
      </fill>
    </dxf>
  </rfmt>
  <rfmt sheetId="2" sqref="S48" start="0" length="0">
    <dxf>
      <fill>
        <patternFill patternType="solid">
          <bgColor theme="6" tint="0.59999389629810485"/>
        </patternFill>
      </fill>
    </dxf>
  </rfmt>
  <rfmt sheetId="2" sqref="S49" start="0" length="0">
    <dxf>
      <fill>
        <patternFill patternType="solid">
          <bgColor theme="6" tint="0.59999389629810485"/>
        </patternFill>
      </fill>
    </dxf>
  </rfmt>
  <rfmt sheetId="2" sqref="S50" start="0" length="0">
    <dxf>
      <fill>
        <patternFill patternType="solid">
          <bgColor theme="6" tint="0.59999389629810485"/>
        </patternFill>
      </fill>
    </dxf>
  </rfmt>
  <rfmt sheetId="2" sqref="S51" start="0" length="0">
    <dxf>
      <fill>
        <patternFill patternType="solid">
          <bgColor theme="6" tint="0.59999389629810485"/>
        </patternFill>
      </fill>
    </dxf>
  </rfmt>
  <rfmt sheetId="2" sqref="S52" start="0" length="0">
    <dxf>
      <fill>
        <patternFill patternType="solid">
          <bgColor theme="6" tint="0.59999389629810485"/>
        </patternFill>
      </fill>
    </dxf>
  </rfmt>
  <rfmt sheetId="2" sqref="S53" start="0" length="0">
    <dxf>
      <fill>
        <patternFill patternType="solid">
          <bgColor theme="6" tint="0.59999389629810485"/>
        </patternFill>
      </fill>
    </dxf>
  </rfmt>
  <rfmt sheetId="2" sqref="S54" start="0" length="0">
    <dxf>
      <fill>
        <patternFill patternType="solid">
          <bgColor theme="6" tint="0.59999389629810485"/>
        </patternFill>
      </fill>
    </dxf>
  </rfmt>
  <rfmt sheetId="2" sqref="S55" start="0" length="0">
    <dxf>
      <fill>
        <patternFill patternType="solid">
          <bgColor theme="6" tint="0.59999389629810485"/>
        </patternFill>
      </fill>
    </dxf>
  </rfmt>
  <rfmt sheetId="2" sqref="S56" start="0" length="0">
    <dxf>
      <fill>
        <patternFill patternType="solid">
          <bgColor theme="6" tint="0.59999389629810485"/>
        </patternFill>
      </fill>
    </dxf>
  </rfmt>
  <rfmt sheetId="2" sqref="S57" start="0" length="0">
    <dxf>
      <fill>
        <patternFill patternType="solid">
          <bgColor theme="6" tint="0.59999389629810485"/>
        </patternFill>
      </fill>
    </dxf>
  </rfmt>
  <rfmt sheetId="2" sqref="S58" start="0" length="0">
    <dxf>
      <fill>
        <patternFill patternType="solid">
          <bgColor theme="6" tint="0.59999389629810485"/>
        </patternFill>
      </fill>
    </dxf>
  </rfmt>
  <rfmt sheetId="2" sqref="S59" start="0" length="0">
    <dxf>
      <fill>
        <patternFill patternType="solid">
          <bgColor theme="6" tint="0.59999389629810485"/>
        </patternFill>
      </fill>
    </dxf>
  </rfmt>
  <rfmt sheetId="2" sqref="S60" start="0" length="0">
    <dxf>
      <fill>
        <patternFill patternType="solid">
          <bgColor theme="6" tint="0.59999389629810485"/>
        </patternFill>
      </fill>
    </dxf>
  </rfmt>
  <rfmt sheetId="2" sqref="S61" start="0" length="0">
    <dxf>
      <fill>
        <patternFill patternType="solid">
          <bgColor theme="6" tint="0.59999389629810485"/>
        </patternFill>
      </fill>
    </dxf>
  </rfmt>
  <rfmt sheetId="2" sqref="S62" start="0" length="0">
    <dxf>
      <fill>
        <patternFill patternType="solid">
          <bgColor theme="6" tint="0.59999389629810485"/>
        </patternFill>
      </fill>
    </dxf>
  </rfmt>
  <rfmt sheetId="2" sqref="S63" start="0" length="0">
    <dxf>
      <fill>
        <patternFill patternType="solid">
          <bgColor theme="6" tint="0.59999389629810485"/>
        </patternFill>
      </fill>
    </dxf>
  </rfmt>
  <rfmt sheetId="2" sqref="S64" start="0" length="0">
    <dxf>
      <fill>
        <patternFill patternType="solid">
          <bgColor theme="6" tint="0.59999389629810485"/>
        </patternFill>
      </fill>
    </dxf>
  </rfmt>
  <rfmt sheetId="2" sqref="S65" start="0" length="0">
    <dxf>
      <fill>
        <patternFill patternType="solid">
          <bgColor theme="6" tint="0.59999389629810485"/>
        </patternFill>
      </fill>
    </dxf>
  </rfmt>
  <rfmt sheetId="2" sqref="S66" start="0" length="0">
    <dxf>
      <fill>
        <patternFill patternType="solid">
          <bgColor theme="6" tint="0.59999389629810485"/>
        </patternFill>
      </fill>
    </dxf>
  </rfmt>
  <rfmt sheetId="2" sqref="S67" start="0" length="0">
    <dxf>
      <fill>
        <patternFill patternType="solid">
          <bgColor theme="6" tint="0.59999389629810485"/>
        </patternFill>
      </fill>
    </dxf>
  </rfmt>
  <rfmt sheetId="2" sqref="S68" start="0" length="0">
    <dxf>
      <fill>
        <patternFill patternType="solid">
          <bgColor theme="6" tint="0.59999389629810485"/>
        </patternFill>
      </fill>
    </dxf>
  </rfmt>
  <rfmt sheetId="2" sqref="S69" start="0" length="0">
    <dxf>
      <fill>
        <patternFill patternType="solid">
          <bgColor theme="6" tint="0.59999389629810485"/>
        </patternFill>
      </fill>
    </dxf>
  </rfmt>
  <rfmt sheetId="2" sqref="S70" start="0" length="0">
    <dxf>
      <fill>
        <patternFill patternType="solid">
          <bgColor theme="6" tint="0.59999389629810485"/>
        </patternFill>
      </fill>
    </dxf>
  </rfmt>
  <rfmt sheetId="2" sqref="S71" start="0" length="0">
    <dxf>
      <fill>
        <patternFill patternType="solid">
          <bgColor theme="6" tint="0.59999389629810485"/>
        </patternFill>
      </fill>
    </dxf>
  </rfmt>
  <rfmt sheetId="2" sqref="S72" start="0" length="0">
    <dxf>
      <fill>
        <patternFill patternType="solid">
          <bgColor theme="6" tint="0.59999389629810485"/>
        </patternFill>
      </fill>
    </dxf>
  </rfmt>
  <rfmt sheetId="2" sqref="S73" start="0" length="0">
    <dxf>
      <fill>
        <patternFill patternType="solid">
          <bgColor theme="6" tint="0.59999389629810485"/>
        </patternFill>
      </fill>
    </dxf>
  </rfmt>
  <rfmt sheetId="2" sqref="S74" start="0" length="0">
    <dxf>
      <fill>
        <patternFill patternType="solid">
          <bgColor theme="6" tint="0.59999389629810485"/>
        </patternFill>
      </fill>
    </dxf>
  </rfmt>
  <rfmt sheetId="2" sqref="S75" start="0" length="0">
    <dxf>
      <fill>
        <patternFill patternType="solid">
          <bgColor theme="6" tint="0.59999389629810485"/>
        </patternFill>
      </fill>
    </dxf>
  </rfmt>
  <rfmt sheetId="2" sqref="S76" start="0" length="0">
    <dxf>
      <fill>
        <patternFill patternType="solid">
          <bgColor theme="6" tint="0.59999389629810485"/>
        </patternFill>
      </fill>
    </dxf>
  </rfmt>
  <rfmt sheetId="2" sqref="S77" start="0" length="0">
    <dxf>
      <fill>
        <patternFill patternType="solid">
          <bgColor theme="6" tint="0.59999389629810485"/>
        </patternFill>
      </fill>
    </dxf>
  </rfmt>
  <rfmt sheetId="2" sqref="S78" start="0" length="0">
    <dxf>
      <fill>
        <patternFill patternType="solid">
          <bgColor theme="6" tint="0.59999389629810485"/>
        </patternFill>
      </fill>
    </dxf>
  </rfmt>
  <rfmt sheetId="2" sqref="S79" start="0" length="0">
    <dxf>
      <fill>
        <patternFill patternType="solid">
          <bgColor theme="6" tint="0.59999389629810485"/>
        </patternFill>
      </fill>
    </dxf>
  </rfmt>
  <rfmt sheetId="2" sqref="S80" start="0" length="0">
    <dxf>
      <fill>
        <patternFill patternType="solid">
          <bgColor theme="6" tint="0.59999389629810485"/>
        </patternFill>
      </fill>
    </dxf>
  </rfmt>
  <rfmt sheetId="2" sqref="S81" start="0" length="0">
    <dxf>
      <fill>
        <patternFill patternType="solid">
          <bgColor theme="6" tint="0.59999389629810485"/>
        </patternFill>
      </fill>
    </dxf>
  </rfmt>
  <rfmt sheetId="2" sqref="S82" start="0" length="0">
    <dxf>
      <fill>
        <patternFill patternType="solid">
          <bgColor theme="6" tint="0.59999389629810485"/>
        </patternFill>
      </fill>
    </dxf>
  </rfmt>
  <rfmt sheetId="2" sqref="S83" start="0" length="0">
    <dxf>
      <fill>
        <patternFill patternType="solid">
          <bgColor theme="6" tint="0.59999389629810485"/>
        </patternFill>
      </fill>
    </dxf>
  </rfmt>
  <rfmt sheetId="2" sqref="S84" start="0" length="0">
    <dxf>
      <fill>
        <patternFill patternType="solid">
          <bgColor theme="6" tint="0.59999389629810485"/>
        </patternFill>
      </fill>
    </dxf>
  </rfmt>
  <rfmt sheetId="2" sqref="S85" start="0" length="0">
    <dxf>
      <fill>
        <patternFill patternType="solid">
          <bgColor theme="6" tint="0.59999389629810485"/>
        </patternFill>
      </fill>
    </dxf>
  </rfmt>
  <rfmt sheetId="2" sqref="S86" start="0" length="0">
    <dxf>
      <fill>
        <patternFill patternType="solid">
          <bgColor theme="6" tint="0.59999389629810485"/>
        </patternFill>
      </fill>
    </dxf>
  </rfmt>
  <rfmt sheetId="2" sqref="S87" start="0" length="0">
    <dxf>
      <fill>
        <patternFill patternType="solid">
          <bgColor theme="6" tint="0.59999389629810485"/>
        </patternFill>
      </fill>
    </dxf>
  </rfmt>
  <rfmt sheetId="2" sqref="S88" start="0" length="0">
    <dxf>
      <fill>
        <patternFill patternType="solid">
          <bgColor theme="6" tint="0.59999389629810485"/>
        </patternFill>
      </fill>
    </dxf>
  </rfmt>
  <rfmt sheetId="2" sqref="S89" start="0" length="0">
    <dxf>
      <fill>
        <patternFill patternType="solid">
          <bgColor theme="6" tint="0.59999389629810485"/>
        </patternFill>
      </fill>
    </dxf>
  </rfmt>
  <rfmt sheetId="2" sqref="S90" start="0" length="0">
    <dxf>
      <fill>
        <patternFill patternType="solid">
          <bgColor theme="6" tint="0.59999389629810485"/>
        </patternFill>
      </fill>
    </dxf>
  </rfmt>
  <rfmt sheetId="2" sqref="S91" start="0" length="0">
    <dxf>
      <fill>
        <patternFill patternType="solid">
          <bgColor theme="6" tint="0.59999389629810485"/>
        </patternFill>
      </fill>
    </dxf>
  </rfmt>
  <rfmt sheetId="2" sqref="S92" start="0" length="0">
    <dxf>
      <fill>
        <patternFill patternType="solid">
          <bgColor theme="6" tint="0.59999389629810485"/>
        </patternFill>
      </fill>
    </dxf>
  </rfmt>
  <rfmt sheetId="2" sqref="S93" start="0" length="0">
    <dxf>
      <fill>
        <patternFill patternType="solid">
          <bgColor theme="6" tint="0.59999389629810485"/>
        </patternFill>
      </fill>
    </dxf>
  </rfmt>
  <rfmt sheetId="2" sqref="S94" start="0" length="0">
    <dxf>
      <fill>
        <patternFill patternType="solid">
          <bgColor theme="6" tint="0.59999389629810485"/>
        </patternFill>
      </fill>
    </dxf>
  </rfmt>
  <rfmt sheetId="2" sqref="S95" start="0" length="0">
    <dxf>
      <fill>
        <patternFill patternType="solid">
          <bgColor theme="6" tint="0.59999389629810485"/>
        </patternFill>
      </fill>
    </dxf>
  </rfmt>
  <rfmt sheetId="2" sqref="S96" start="0" length="0">
    <dxf>
      <fill>
        <patternFill patternType="solid">
          <bgColor theme="6" tint="0.59999389629810485"/>
        </patternFill>
      </fill>
    </dxf>
  </rfmt>
  <rfmt sheetId="2" sqref="S97" start="0" length="0">
    <dxf>
      <fill>
        <patternFill patternType="solid">
          <bgColor theme="6" tint="0.59999389629810485"/>
        </patternFill>
      </fill>
    </dxf>
  </rfmt>
  <rfmt sheetId="2" sqref="S98" start="0" length="0">
    <dxf>
      <fill>
        <patternFill patternType="solid">
          <bgColor theme="6" tint="0.59999389629810485"/>
        </patternFill>
      </fill>
    </dxf>
  </rfmt>
  <rfmt sheetId="2" sqref="S99" start="0" length="0">
    <dxf>
      <fill>
        <patternFill patternType="solid">
          <bgColor theme="6" tint="0.59999389629810485"/>
        </patternFill>
      </fill>
    </dxf>
  </rfmt>
  <rfmt sheetId="2" sqref="S100" start="0" length="0">
    <dxf>
      <fill>
        <patternFill patternType="solid">
          <bgColor theme="6" tint="0.59999389629810485"/>
        </patternFill>
      </fill>
    </dxf>
  </rfmt>
  <rfmt sheetId="2" sqref="S101" start="0" length="0">
    <dxf>
      <fill>
        <patternFill patternType="solid">
          <bgColor theme="6" tint="0.59999389629810485"/>
        </patternFill>
      </fill>
    </dxf>
  </rfmt>
  <rfmt sheetId="2" sqref="S102" start="0" length="0">
    <dxf>
      <fill>
        <patternFill patternType="solid">
          <bgColor theme="6" tint="0.59999389629810485"/>
        </patternFill>
      </fill>
    </dxf>
  </rfmt>
  <rfmt sheetId="2" sqref="S103" start="0" length="0">
    <dxf>
      <fill>
        <patternFill patternType="solid">
          <bgColor theme="6" tint="0.59999389629810485"/>
        </patternFill>
      </fill>
    </dxf>
  </rfmt>
  <rfmt sheetId="2" sqref="S104" start="0" length="0">
    <dxf>
      <fill>
        <patternFill patternType="solid">
          <bgColor theme="6" tint="0.59999389629810485"/>
        </patternFill>
      </fill>
    </dxf>
  </rfmt>
  <rfmt sheetId="2" sqref="S105" start="0" length="0">
    <dxf>
      <fill>
        <patternFill patternType="solid">
          <bgColor theme="6" tint="0.59999389629810485"/>
        </patternFill>
      </fill>
    </dxf>
  </rfmt>
  <rfmt sheetId="2" sqref="S106" start="0" length="0">
    <dxf>
      <fill>
        <patternFill patternType="solid">
          <bgColor theme="6" tint="0.59999389629810485"/>
        </patternFill>
      </fill>
    </dxf>
  </rfmt>
  <rfmt sheetId="2" sqref="S107" start="0" length="0">
    <dxf>
      <fill>
        <patternFill patternType="solid">
          <bgColor theme="6" tint="0.59999389629810485"/>
        </patternFill>
      </fill>
    </dxf>
  </rfmt>
  <rfmt sheetId="2" sqref="S108" start="0" length="0">
    <dxf>
      <fill>
        <patternFill patternType="solid">
          <bgColor theme="6" tint="0.59999389629810485"/>
        </patternFill>
      </fill>
    </dxf>
  </rfmt>
  <rfmt sheetId="2" sqref="S109" start="0" length="0">
    <dxf>
      <fill>
        <patternFill patternType="solid">
          <bgColor theme="6" tint="0.59999389629810485"/>
        </patternFill>
      </fill>
    </dxf>
  </rfmt>
  <rfmt sheetId="2" sqref="S110" start="0" length="0">
    <dxf>
      <fill>
        <patternFill patternType="solid">
          <bgColor theme="6" tint="0.59999389629810485"/>
        </patternFill>
      </fill>
    </dxf>
  </rfmt>
  <rfmt sheetId="2" sqref="S111" start="0" length="0">
    <dxf>
      <fill>
        <patternFill patternType="solid">
          <bgColor theme="6" tint="0.59999389629810485"/>
        </patternFill>
      </fill>
    </dxf>
  </rfmt>
  <rfmt sheetId="2" sqref="S112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113" start="0" length="0">
    <dxf>
      <fill>
        <patternFill patternType="solid">
          <bgColor theme="6" tint="0.59999389629810485"/>
        </patternFill>
      </fill>
    </dxf>
  </rfmt>
  <rfmt sheetId="2" sqref="S114" start="0" length="0">
    <dxf>
      <fill>
        <patternFill patternType="solid">
          <bgColor theme="6" tint="0.59999389629810485"/>
        </patternFill>
      </fill>
    </dxf>
  </rfmt>
  <rfmt sheetId="2" sqref="S115" start="0" length="0">
    <dxf>
      <fill>
        <patternFill patternType="solid">
          <bgColor theme="6" tint="0.59999389629810485"/>
        </patternFill>
      </fill>
    </dxf>
  </rfmt>
  <rfmt sheetId="2" sqref="S116" start="0" length="0">
    <dxf>
      <fill>
        <patternFill patternType="solid">
          <bgColor theme="6" tint="0.59999389629810485"/>
        </patternFill>
      </fill>
    </dxf>
  </rfmt>
  <rfmt sheetId="2" sqref="S117" start="0" length="0">
    <dxf>
      <fill>
        <patternFill patternType="solid">
          <bgColor theme="6" tint="0.59999389629810485"/>
        </patternFill>
      </fill>
    </dxf>
  </rfmt>
  <rfmt sheetId="2" sqref="S118" start="0" length="0">
    <dxf>
      <fill>
        <patternFill patternType="solid">
          <bgColor theme="6" tint="0.59999389629810485"/>
        </patternFill>
      </fill>
    </dxf>
  </rfmt>
  <rfmt sheetId="2" sqref="S119" start="0" length="0">
    <dxf>
      <fill>
        <patternFill patternType="solid">
          <bgColor theme="6" tint="0.59999389629810485"/>
        </patternFill>
      </fill>
    </dxf>
  </rfmt>
  <rfmt sheetId="2" sqref="S120" start="0" length="0">
    <dxf>
      <fill>
        <patternFill patternType="solid">
          <bgColor theme="6" tint="0.59999389629810485"/>
        </patternFill>
      </fill>
    </dxf>
  </rfmt>
  <rfmt sheetId="2" sqref="S121" start="0" length="0">
    <dxf>
      <fill>
        <patternFill patternType="solid">
          <bgColor theme="6" tint="0.59999389629810485"/>
        </patternFill>
      </fill>
    </dxf>
  </rfmt>
  <rfmt sheetId="2" sqref="S122" start="0" length="0">
    <dxf>
      <fill>
        <patternFill patternType="solid">
          <bgColor theme="6" tint="0.59999389629810485"/>
        </patternFill>
      </fill>
    </dxf>
  </rfmt>
  <rfmt sheetId="2" sqref="S123" start="0" length="0">
    <dxf>
      <fill>
        <patternFill patternType="solid">
          <bgColor theme="6" tint="0.59999389629810485"/>
        </patternFill>
      </fill>
    </dxf>
  </rfmt>
  <rfmt sheetId="2" sqref="S124" start="0" length="0">
    <dxf>
      <fill>
        <patternFill patternType="solid">
          <bgColor theme="6" tint="0.59999389629810485"/>
        </patternFill>
      </fill>
    </dxf>
  </rfmt>
  <rfmt sheetId="2" sqref="S125" start="0" length="0">
    <dxf>
      <fill>
        <patternFill patternType="solid">
          <bgColor theme="6" tint="0.59999389629810485"/>
        </patternFill>
      </fill>
    </dxf>
  </rfmt>
  <rfmt sheetId="2" sqref="S126" start="0" length="0">
    <dxf>
      <fill>
        <patternFill patternType="solid">
          <bgColor theme="6" tint="0.59999389629810485"/>
        </patternFill>
      </fill>
    </dxf>
  </rfmt>
  <rfmt sheetId="2" sqref="S127" start="0" length="0">
    <dxf>
      <fill>
        <patternFill patternType="solid">
          <bgColor theme="6" tint="0.59999389629810485"/>
        </patternFill>
      </fill>
    </dxf>
  </rfmt>
  <rfmt sheetId="2" sqref="S128" start="0" length="0">
    <dxf>
      <fill>
        <patternFill patternType="solid">
          <bgColor theme="6" tint="0.59999389629810485"/>
        </patternFill>
      </fill>
    </dxf>
  </rfmt>
  <rfmt sheetId="2" sqref="S129" start="0" length="0">
    <dxf>
      <fill>
        <patternFill patternType="solid">
          <bgColor theme="6" tint="0.59999389629810485"/>
        </patternFill>
      </fill>
    </dxf>
  </rfmt>
  <rfmt sheetId="2" sqref="S130" start="0" length="0">
    <dxf>
      <fill>
        <patternFill patternType="solid">
          <bgColor theme="6" tint="0.59999389629810485"/>
        </patternFill>
      </fill>
    </dxf>
  </rfmt>
  <rfmt sheetId="2" sqref="S131" start="0" length="0">
    <dxf>
      <fill>
        <patternFill patternType="solid">
          <bgColor theme="6" tint="0.59999389629810485"/>
        </patternFill>
      </fill>
    </dxf>
  </rfmt>
  <rfmt sheetId="2" sqref="S132" start="0" length="0">
    <dxf>
      <fill>
        <patternFill patternType="solid">
          <bgColor theme="6" tint="0.59999389629810485"/>
        </patternFill>
      </fill>
    </dxf>
  </rfmt>
  <rfmt sheetId="2" sqref="S133" start="0" length="0">
    <dxf>
      <fill>
        <patternFill patternType="solid">
          <bgColor theme="6" tint="0.59999389629810485"/>
        </patternFill>
      </fill>
    </dxf>
  </rfmt>
  <rfmt sheetId="2" sqref="S134" start="0" length="0">
    <dxf>
      <fill>
        <patternFill patternType="solid">
          <bgColor theme="6" tint="0.59999389629810485"/>
        </patternFill>
      </fill>
    </dxf>
  </rfmt>
  <rfmt sheetId="2" sqref="S135" start="0" length="0">
    <dxf>
      <fill>
        <patternFill patternType="solid">
          <bgColor theme="6" tint="0.59999389629810485"/>
        </patternFill>
      </fill>
    </dxf>
  </rfmt>
  <rfmt sheetId="2" sqref="S136" start="0" length="0">
    <dxf>
      <fill>
        <patternFill patternType="solid">
          <bgColor theme="6" tint="0.59999389629810485"/>
        </patternFill>
      </fill>
    </dxf>
  </rfmt>
  <rfmt sheetId="2" sqref="S137" start="0" length="0">
    <dxf>
      <fill>
        <patternFill patternType="solid">
          <bgColor theme="6" tint="0.59999389629810485"/>
        </patternFill>
      </fill>
    </dxf>
  </rfmt>
  <rfmt sheetId="2" sqref="S138" start="0" length="0">
    <dxf>
      <fill>
        <patternFill patternType="solid">
          <bgColor theme="6" tint="0.59999389629810485"/>
        </patternFill>
      </fill>
    </dxf>
  </rfmt>
  <rfmt sheetId="2" sqref="S139" start="0" length="0">
    <dxf>
      <fill>
        <patternFill patternType="solid">
          <bgColor theme="6" tint="0.59999389629810485"/>
        </patternFill>
      </fill>
    </dxf>
  </rfmt>
  <rfmt sheetId="2" sqref="S140" start="0" length="0">
    <dxf>
      <fill>
        <patternFill patternType="solid">
          <bgColor theme="6" tint="0.59999389629810485"/>
        </patternFill>
      </fill>
    </dxf>
  </rfmt>
  <rfmt sheetId="2" sqref="S141" start="0" length="0">
    <dxf>
      <fill>
        <patternFill patternType="solid">
          <bgColor theme="6" tint="0.59999389629810485"/>
        </patternFill>
      </fill>
    </dxf>
  </rfmt>
  <rfmt sheetId="2" sqref="S142" start="0" length="0">
    <dxf>
      <fill>
        <patternFill patternType="solid">
          <bgColor theme="6" tint="0.59999389629810485"/>
        </patternFill>
      </fill>
    </dxf>
  </rfmt>
  <rfmt sheetId="2" sqref="S143" start="0" length="0">
    <dxf>
      <fill>
        <patternFill patternType="solid">
          <bgColor theme="6" tint="0.59999389629810485"/>
        </patternFill>
      </fill>
    </dxf>
  </rfmt>
  <rfmt sheetId="2" sqref="S144" start="0" length="0">
    <dxf>
      <fill>
        <patternFill patternType="solid">
          <bgColor theme="6" tint="0.59999389629810485"/>
        </patternFill>
      </fill>
    </dxf>
  </rfmt>
  <rfmt sheetId="2" sqref="S145" start="0" length="0">
    <dxf>
      <fill>
        <patternFill patternType="solid">
          <bgColor theme="6" tint="0.59999389629810485"/>
        </patternFill>
      </fill>
    </dxf>
  </rfmt>
  <rfmt sheetId="2" sqref="S146" start="0" length="0">
    <dxf>
      <fill>
        <patternFill patternType="solid">
          <bgColor theme="6" tint="0.59999389629810485"/>
        </patternFill>
      </fill>
    </dxf>
  </rfmt>
  <rfmt sheetId="2" sqref="S147" start="0" length="0">
    <dxf>
      <fill>
        <patternFill patternType="solid">
          <bgColor theme="6" tint="0.59999389629810485"/>
        </patternFill>
      </fill>
    </dxf>
  </rfmt>
  <rfmt sheetId="2" sqref="S148" start="0" length="0">
    <dxf>
      <fill>
        <patternFill patternType="solid">
          <bgColor theme="6" tint="0.59999389629810485"/>
        </patternFill>
      </fill>
    </dxf>
  </rfmt>
  <rfmt sheetId="2" sqref="S149" start="0" length="0">
    <dxf>
      <fill>
        <patternFill patternType="solid">
          <bgColor theme="6" tint="0.59999389629810485"/>
        </patternFill>
      </fill>
    </dxf>
  </rfmt>
  <rfmt sheetId="2" sqref="S15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151" start="0" length="0">
    <dxf>
      <fill>
        <patternFill patternType="solid">
          <bgColor theme="6" tint="0.59999389629810485"/>
        </patternFill>
      </fill>
    </dxf>
  </rfmt>
  <rfmt sheetId="2" sqref="S152" start="0" length="0">
    <dxf>
      <fill>
        <patternFill patternType="solid">
          <bgColor theme="6" tint="0.59999389629810485"/>
        </patternFill>
      </fill>
    </dxf>
  </rfmt>
  <rfmt sheetId="2" sqref="S153" start="0" length="0">
    <dxf>
      <fill>
        <patternFill patternType="solid">
          <bgColor theme="6" tint="0.59999389629810485"/>
        </patternFill>
      </fill>
    </dxf>
  </rfmt>
  <rfmt sheetId="2" sqref="S154" start="0" length="0">
    <dxf>
      <fill>
        <patternFill patternType="solid">
          <bgColor theme="6" tint="0.59999389629810485"/>
        </patternFill>
      </fill>
    </dxf>
  </rfmt>
  <rfmt sheetId="2" sqref="S155" start="0" length="0">
    <dxf>
      <fill>
        <patternFill patternType="solid">
          <bgColor theme="6" tint="0.59999389629810485"/>
        </patternFill>
      </fill>
    </dxf>
  </rfmt>
  <rfmt sheetId="2" sqref="S156" start="0" length="0">
    <dxf>
      <fill>
        <patternFill patternType="solid">
          <bgColor theme="6" tint="0.59999389629810485"/>
        </patternFill>
      </fill>
    </dxf>
  </rfmt>
  <rfmt sheetId="2" sqref="S157" start="0" length="0">
    <dxf>
      <fill>
        <patternFill patternType="solid">
          <bgColor theme="6" tint="0.59999389629810485"/>
        </patternFill>
      </fill>
    </dxf>
  </rfmt>
  <rfmt sheetId="2" sqref="S158" start="0" length="0">
    <dxf>
      <fill>
        <patternFill patternType="solid">
          <bgColor theme="6" tint="0.59999389629810485"/>
        </patternFill>
      </fill>
    </dxf>
  </rfmt>
  <rfmt sheetId="2" sqref="S159" start="0" length="0">
    <dxf>
      <fill>
        <patternFill patternType="solid">
          <bgColor theme="6" tint="0.59999389629810485"/>
        </patternFill>
      </fill>
    </dxf>
  </rfmt>
  <rfmt sheetId="2" sqref="S160" start="0" length="0">
    <dxf>
      <fill>
        <patternFill patternType="solid">
          <bgColor theme="6" tint="0.59999389629810485"/>
        </patternFill>
      </fill>
    </dxf>
  </rfmt>
  <rfmt sheetId="2" sqref="S161" start="0" length="0">
    <dxf>
      <fill>
        <patternFill patternType="solid">
          <bgColor theme="6" tint="0.59999389629810485"/>
        </patternFill>
      </fill>
    </dxf>
  </rfmt>
  <rfmt sheetId="2" sqref="S162" start="0" length="0">
    <dxf>
      <fill>
        <patternFill patternType="solid">
          <bgColor theme="6" tint="0.59999389629810485"/>
        </patternFill>
      </fill>
    </dxf>
  </rfmt>
  <rfmt sheetId="2" sqref="S163" start="0" length="0">
    <dxf>
      <fill>
        <patternFill patternType="solid">
          <bgColor theme="6" tint="0.59999389629810485"/>
        </patternFill>
      </fill>
    </dxf>
  </rfmt>
  <rfmt sheetId="2" sqref="S164" start="0" length="0">
    <dxf>
      <fill>
        <patternFill patternType="solid">
          <bgColor theme="6" tint="0.59999389629810485"/>
        </patternFill>
      </fill>
    </dxf>
  </rfmt>
  <rfmt sheetId="2" sqref="S165" start="0" length="0">
    <dxf>
      <fill>
        <patternFill patternType="solid">
          <bgColor theme="6" tint="0.59999389629810485"/>
        </patternFill>
      </fill>
    </dxf>
  </rfmt>
  <rfmt sheetId="2" sqref="S166" start="0" length="0">
    <dxf>
      <fill>
        <patternFill patternType="solid">
          <bgColor theme="6" tint="0.59999389629810485"/>
        </patternFill>
      </fill>
    </dxf>
  </rfmt>
  <rfmt sheetId="2" sqref="S167" start="0" length="0">
    <dxf>
      <fill>
        <patternFill patternType="solid">
          <bgColor theme="6" tint="0.59999389629810485"/>
        </patternFill>
      </fill>
    </dxf>
  </rfmt>
  <rfmt sheetId="2" sqref="S168" start="0" length="0">
    <dxf>
      <fill>
        <patternFill patternType="solid">
          <bgColor theme="6" tint="0.59999389629810485"/>
        </patternFill>
      </fill>
    </dxf>
  </rfmt>
  <rfmt sheetId="2" sqref="S169" start="0" length="0">
    <dxf>
      <fill>
        <patternFill patternType="solid">
          <bgColor theme="6" tint="0.59999389629810485"/>
        </patternFill>
      </fill>
    </dxf>
  </rfmt>
  <rfmt sheetId="2" sqref="S170" start="0" length="0">
    <dxf>
      <fill>
        <patternFill patternType="solid">
          <bgColor theme="6" tint="0.59999389629810485"/>
        </patternFill>
      </fill>
    </dxf>
  </rfmt>
  <rfmt sheetId="2" sqref="S171" start="0" length="0">
    <dxf>
      <fill>
        <patternFill patternType="solid">
          <bgColor theme="6" tint="0.59999389629810485"/>
        </patternFill>
      </fill>
    </dxf>
  </rfmt>
  <rfmt sheetId="2" sqref="S172" start="0" length="0">
    <dxf>
      <fill>
        <patternFill patternType="solid">
          <bgColor theme="6" tint="0.59999389629810485"/>
        </patternFill>
      </fill>
    </dxf>
  </rfmt>
  <rfmt sheetId="2" sqref="S173" start="0" length="0">
    <dxf>
      <fill>
        <patternFill patternType="solid">
          <bgColor theme="6" tint="0.59999389629810485"/>
        </patternFill>
      </fill>
    </dxf>
  </rfmt>
  <rfmt sheetId="2" sqref="S174" start="0" length="0">
    <dxf>
      <fill>
        <patternFill patternType="solid">
          <bgColor theme="6" tint="0.59999389629810485"/>
        </patternFill>
      </fill>
    </dxf>
  </rfmt>
  <rfmt sheetId="2" sqref="S175" start="0" length="0">
    <dxf>
      <fill>
        <patternFill patternType="solid">
          <bgColor theme="6" tint="0.59999389629810485"/>
        </patternFill>
      </fill>
    </dxf>
  </rfmt>
  <rfmt sheetId="2" sqref="S176" start="0" length="0">
    <dxf>
      <fill>
        <patternFill patternType="solid">
          <bgColor theme="6" tint="0.59999389629810485"/>
        </patternFill>
      </fill>
    </dxf>
  </rfmt>
  <rfmt sheetId="2" sqref="S177" start="0" length="0">
    <dxf>
      <fill>
        <patternFill patternType="solid">
          <bgColor theme="6" tint="0.59999389629810485"/>
        </patternFill>
      </fill>
    </dxf>
  </rfmt>
  <rfmt sheetId="2" sqref="S178" start="0" length="0">
    <dxf>
      <fill>
        <patternFill patternType="solid">
          <bgColor theme="6" tint="0.59999389629810485"/>
        </patternFill>
      </fill>
    </dxf>
  </rfmt>
  <rfmt sheetId="2" sqref="S179" start="0" length="0">
    <dxf>
      <fill>
        <patternFill patternType="solid">
          <bgColor theme="6" tint="0.59999389629810485"/>
        </patternFill>
      </fill>
    </dxf>
  </rfmt>
  <rfmt sheetId="2" sqref="S180" start="0" length="0">
    <dxf>
      <fill>
        <patternFill patternType="solid">
          <bgColor theme="6" tint="0.59999389629810485"/>
        </patternFill>
      </fill>
    </dxf>
  </rfmt>
  <rfmt sheetId="2" sqref="S181" start="0" length="0">
    <dxf>
      <fill>
        <patternFill patternType="solid">
          <bgColor theme="6" tint="0.59999389629810485"/>
        </patternFill>
      </fill>
    </dxf>
  </rfmt>
  <rfmt sheetId="2" sqref="S182" start="0" length="0">
    <dxf>
      <fill>
        <patternFill patternType="solid">
          <bgColor theme="6" tint="0.59999389629810485"/>
        </patternFill>
      </fill>
    </dxf>
  </rfmt>
  <rfmt sheetId="2" sqref="S183" start="0" length="0">
    <dxf>
      <fill>
        <patternFill patternType="solid">
          <bgColor theme="6" tint="0.59999389629810485"/>
        </patternFill>
      </fill>
    </dxf>
  </rfmt>
  <rfmt sheetId="2" sqref="S184" start="0" length="0">
    <dxf>
      <fill>
        <patternFill patternType="solid">
          <bgColor theme="6" tint="0.59999389629810485"/>
        </patternFill>
      </fill>
    </dxf>
  </rfmt>
  <rfmt sheetId="2" sqref="S185" start="0" length="0">
    <dxf>
      <fill>
        <patternFill patternType="solid">
          <bgColor theme="6" tint="0.59999389629810485"/>
        </patternFill>
      </fill>
    </dxf>
  </rfmt>
  <rfmt sheetId="2" sqref="S186" start="0" length="0">
    <dxf>
      <fill>
        <patternFill patternType="solid">
          <bgColor theme="6" tint="0.59999389629810485"/>
        </patternFill>
      </fill>
    </dxf>
  </rfmt>
  <rfmt sheetId="2" sqref="S187" start="0" length="0">
    <dxf>
      <fill>
        <patternFill patternType="solid">
          <bgColor theme="6" tint="0.59999389629810485"/>
        </patternFill>
      </fill>
    </dxf>
  </rfmt>
  <rfmt sheetId="2" sqref="S188" start="0" length="0">
    <dxf>
      <fill>
        <patternFill patternType="solid">
          <bgColor theme="6" tint="0.59999389629810485"/>
        </patternFill>
      </fill>
    </dxf>
  </rfmt>
  <rfmt sheetId="2" sqref="S189" start="0" length="0">
    <dxf>
      <fill>
        <patternFill patternType="solid">
          <bgColor theme="6" tint="0.59999389629810485"/>
        </patternFill>
      </fill>
    </dxf>
  </rfmt>
  <rfmt sheetId="2" sqref="S190" start="0" length="0">
    <dxf>
      <fill>
        <patternFill patternType="solid">
          <bgColor theme="6" tint="0.59999389629810485"/>
        </patternFill>
      </fill>
    </dxf>
  </rfmt>
  <rfmt sheetId="2" sqref="S191" start="0" length="0">
    <dxf>
      <fill>
        <patternFill patternType="solid">
          <bgColor theme="6" tint="0.59999389629810485"/>
        </patternFill>
      </fill>
    </dxf>
  </rfmt>
  <rfmt sheetId="2" sqref="S192" start="0" length="0">
    <dxf>
      <fill>
        <patternFill patternType="solid">
          <bgColor theme="6" tint="0.59999389629810485"/>
        </patternFill>
      </fill>
    </dxf>
  </rfmt>
  <rfmt sheetId="2" sqref="S193" start="0" length="0">
    <dxf>
      <fill>
        <patternFill patternType="solid">
          <bgColor theme="6" tint="0.59999389629810485"/>
        </patternFill>
      </fill>
    </dxf>
  </rfmt>
  <rfmt sheetId="2" sqref="S194" start="0" length="0">
    <dxf>
      <fill>
        <patternFill patternType="solid">
          <bgColor theme="6" tint="0.59999389629810485"/>
        </patternFill>
      </fill>
    </dxf>
  </rfmt>
  <rfmt sheetId="2" sqref="S195" start="0" length="0">
    <dxf>
      <fill>
        <patternFill patternType="solid">
          <bgColor theme="6" tint="0.59999389629810485"/>
        </patternFill>
      </fill>
    </dxf>
  </rfmt>
  <rfmt sheetId="2" sqref="S196" start="0" length="0">
    <dxf>
      <fill>
        <patternFill patternType="solid">
          <bgColor theme="6" tint="0.59999389629810485"/>
        </patternFill>
      </fill>
    </dxf>
  </rfmt>
  <rfmt sheetId="2" sqref="S197" start="0" length="0">
    <dxf>
      <fill>
        <patternFill patternType="solid">
          <bgColor theme="6" tint="0.59999389629810485"/>
        </patternFill>
      </fill>
    </dxf>
  </rfmt>
  <rfmt sheetId="2" sqref="S198" start="0" length="0">
    <dxf>
      <fill>
        <patternFill patternType="solid">
          <bgColor theme="6" tint="0.59999389629810485"/>
        </patternFill>
      </fill>
    </dxf>
  </rfmt>
  <rfmt sheetId="2" sqref="S19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200" start="0" length="0">
    <dxf>
      <fill>
        <patternFill patternType="solid">
          <bgColor theme="6" tint="0.59999389629810485"/>
        </patternFill>
      </fill>
    </dxf>
  </rfmt>
  <rfmt sheetId="2" sqref="S201" start="0" length="0">
    <dxf>
      <fill>
        <patternFill patternType="solid">
          <bgColor theme="6" tint="0.59999389629810485"/>
        </patternFill>
      </fill>
    </dxf>
  </rfmt>
  <rfmt sheetId="2" sqref="S202" start="0" length="0">
    <dxf>
      <fill>
        <patternFill patternType="solid">
          <bgColor theme="6" tint="0.59999389629810485"/>
        </patternFill>
      </fill>
    </dxf>
  </rfmt>
  <rfmt sheetId="2" sqref="S203" start="0" length="0">
    <dxf>
      <fill>
        <patternFill patternType="solid">
          <bgColor theme="6" tint="0.59999389629810485"/>
        </patternFill>
      </fill>
    </dxf>
  </rfmt>
  <rfmt sheetId="2" sqref="S204" start="0" length="0">
    <dxf>
      <fill>
        <patternFill patternType="solid">
          <bgColor theme="6" tint="0.59999389629810485"/>
        </patternFill>
      </fill>
    </dxf>
  </rfmt>
  <rfmt sheetId="2" sqref="S205" start="0" length="0">
    <dxf>
      <fill>
        <patternFill patternType="solid">
          <bgColor theme="6" tint="0.59999389629810485"/>
        </patternFill>
      </fill>
    </dxf>
  </rfmt>
  <rfmt sheetId="2" sqref="S206" start="0" length="0">
    <dxf>
      <fill>
        <patternFill patternType="solid">
          <bgColor theme="6" tint="0.59999389629810485"/>
        </patternFill>
      </fill>
    </dxf>
  </rfmt>
  <rfmt sheetId="2" sqref="S207" start="0" length="0">
    <dxf>
      <fill>
        <patternFill patternType="solid">
          <bgColor theme="6" tint="0.59999389629810485"/>
        </patternFill>
      </fill>
    </dxf>
  </rfmt>
  <rfmt sheetId="2" sqref="S208" start="0" length="0">
    <dxf>
      <fill>
        <patternFill patternType="solid">
          <bgColor theme="6" tint="0.59999389629810485"/>
        </patternFill>
      </fill>
    </dxf>
  </rfmt>
  <rfmt sheetId="2" sqref="S209" start="0" length="0">
    <dxf>
      <fill>
        <patternFill patternType="solid">
          <bgColor theme="6" tint="0.59999389629810485"/>
        </patternFill>
      </fill>
    </dxf>
  </rfmt>
  <rfmt sheetId="2" sqref="S210" start="0" length="0">
    <dxf>
      <fill>
        <patternFill patternType="solid">
          <bgColor theme="6" tint="0.59999389629810485"/>
        </patternFill>
      </fill>
    </dxf>
  </rfmt>
  <rfmt sheetId="2" sqref="S211" start="0" length="0">
    <dxf>
      <fill>
        <patternFill patternType="solid">
          <bgColor theme="6" tint="0.59999389629810485"/>
        </patternFill>
      </fill>
    </dxf>
  </rfmt>
  <rfmt sheetId="2" sqref="S212" start="0" length="0">
    <dxf>
      <fill>
        <patternFill patternType="solid">
          <bgColor theme="6" tint="0.59999389629810485"/>
        </patternFill>
      </fill>
    </dxf>
  </rfmt>
  <rfmt sheetId="2" sqref="S213" start="0" length="0">
    <dxf>
      <fill>
        <patternFill patternType="solid">
          <bgColor theme="6" tint="0.59999389629810485"/>
        </patternFill>
      </fill>
    </dxf>
  </rfmt>
  <rfmt sheetId="2" sqref="S214" start="0" length="0">
    <dxf>
      <fill>
        <patternFill patternType="solid">
          <bgColor theme="6" tint="0.59999389629810485"/>
        </patternFill>
      </fill>
    </dxf>
  </rfmt>
  <rfmt sheetId="2" sqref="S215" start="0" length="0">
    <dxf>
      <fill>
        <patternFill patternType="solid">
          <bgColor theme="6" tint="0.59999389629810485"/>
        </patternFill>
      </fill>
    </dxf>
  </rfmt>
  <rfmt sheetId="2" sqref="S216" start="0" length="0">
    <dxf>
      <fill>
        <patternFill patternType="solid">
          <bgColor theme="6" tint="0.59999389629810485"/>
        </patternFill>
      </fill>
    </dxf>
  </rfmt>
  <rfmt sheetId="2" sqref="S217" start="0" length="0">
    <dxf>
      <fill>
        <patternFill patternType="solid">
          <bgColor theme="6" tint="0.59999389629810485"/>
        </patternFill>
      </fill>
    </dxf>
  </rfmt>
  <rfmt sheetId="2" sqref="S218" start="0" length="0">
    <dxf>
      <fill>
        <patternFill patternType="solid">
          <bgColor theme="6" tint="0.59999389629810485"/>
        </patternFill>
      </fill>
    </dxf>
  </rfmt>
  <rfmt sheetId="2" sqref="S219" start="0" length="0">
    <dxf>
      <fill>
        <patternFill patternType="solid">
          <bgColor theme="6" tint="0.59999389629810485"/>
        </patternFill>
      </fill>
    </dxf>
  </rfmt>
  <rfmt sheetId="2" sqref="S220" start="0" length="0">
    <dxf>
      <fill>
        <patternFill patternType="solid">
          <bgColor theme="6" tint="0.59999389629810485"/>
        </patternFill>
      </fill>
    </dxf>
  </rfmt>
  <rfmt sheetId="2" sqref="S221" start="0" length="0">
    <dxf>
      <fill>
        <patternFill patternType="solid">
          <bgColor theme="6" tint="0.59999389629810485"/>
        </patternFill>
      </fill>
    </dxf>
  </rfmt>
  <rfmt sheetId="2" sqref="S222" start="0" length="0">
    <dxf>
      <fill>
        <patternFill patternType="solid">
          <bgColor theme="6" tint="0.59999389629810485"/>
        </patternFill>
      </fill>
    </dxf>
  </rfmt>
  <rfmt sheetId="2" sqref="S223" start="0" length="0">
    <dxf>
      <fill>
        <patternFill patternType="solid">
          <bgColor theme="6" tint="0.59999389629810485"/>
        </patternFill>
      </fill>
    </dxf>
  </rfmt>
  <rfmt sheetId="2" sqref="S224" start="0" length="0">
    <dxf>
      <fill>
        <patternFill patternType="solid">
          <bgColor theme="6" tint="0.59999389629810485"/>
        </patternFill>
      </fill>
    </dxf>
  </rfmt>
  <rfmt sheetId="2" sqref="S225" start="0" length="0">
    <dxf>
      <fill>
        <patternFill patternType="solid">
          <bgColor theme="6" tint="0.59999389629810485"/>
        </patternFill>
      </fill>
    </dxf>
  </rfmt>
  <rfmt sheetId="2" sqref="S226" start="0" length="0">
    <dxf>
      <fill>
        <patternFill patternType="solid">
          <bgColor theme="6" tint="0.59999389629810485"/>
        </patternFill>
      </fill>
    </dxf>
  </rfmt>
  <rfmt sheetId="2" sqref="S227" start="0" length="0">
    <dxf>
      <fill>
        <patternFill patternType="solid">
          <bgColor theme="6" tint="0.59999389629810485"/>
        </patternFill>
      </fill>
    </dxf>
  </rfmt>
  <rfmt sheetId="2" sqref="S228" start="0" length="0">
    <dxf>
      <fill>
        <patternFill patternType="solid">
          <bgColor theme="6" tint="0.59999389629810485"/>
        </patternFill>
      </fill>
    </dxf>
  </rfmt>
  <rfmt sheetId="2" sqref="S229" start="0" length="0">
    <dxf>
      <fill>
        <patternFill patternType="solid">
          <bgColor theme="6" tint="0.59999389629810485"/>
        </patternFill>
      </fill>
    </dxf>
  </rfmt>
  <rfmt sheetId="2" sqref="S230" start="0" length="0">
    <dxf>
      <fill>
        <patternFill patternType="solid">
          <bgColor theme="6" tint="0.59999389629810485"/>
        </patternFill>
      </fill>
    </dxf>
  </rfmt>
  <rfmt sheetId="2" sqref="S231" start="0" length="0">
    <dxf>
      <fill>
        <patternFill patternType="solid">
          <bgColor theme="6" tint="0.59999389629810485"/>
        </patternFill>
      </fill>
    </dxf>
  </rfmt>
  <rfmt sheetId="2" sqref="S232" start="0" length="0">
    <dxf>
      <fill>
        <patternFill patternType="solid">
          <bgColor theme="6" tint="0.59999389629810485"/>
        </patternFill>
      </fill>
    </dxf>
  </rfmt>
  <rfmt sheetId="2" sqref="S233" start="0" length="0">
    <dxf>
      <fill>
        <patternFill patternType="solid">
          <bgColor theme="6" tint="0.59999389629810485"/>
        </patternFill>
      </fill>
    </dxf>
  </rfmt>
  <rfmt sheetId="2" sqref="S234" start="0" length="0">
    <dxf>
      <fill>
        <patternFill patternType="solid">
          <bgColor theme="6" tint="0.59999389629810485"/>
        </patternFill>
      </fill>
    </dxf>
  </rfmt>
  <rfmt sheetId="2" sqref="S235" start="0" length="0">
    <dxf>
      <fill>
        <patternFill patternType="solid">
          <bgColor theme="6" tint="0.59999389629810485"/>
        </patternFill>
      </fill>
    </dxf>
  </rfmt>
  <rfmt sheetId="2" sqref="S236" start="0" length="0">
    <dxf>
      <fill>
        <patternFill patternType="solid">
          <bgColor theme="6" tint="0.59999389629810485"/>
        </patternFill>
      </fill>
    </dxf>
  </rfmt>
  <rfmt sheetId="2" sqref="S237" start="0" length="0">
    <dxf>
      <fill>
        <patternFill patternType="solid">
          <bgColor theme="6" tint="0.59999389629810485"/>
        </patternFill>
      </fill>
    </dxf>
  </rfmt>
  <rfmt sheetId="2" sqref="S238" start="0" length="0">
    <dxf>
      <fill>
        <patternFill patternType="solid">
          <bgColor theme="6" tint="0.59999389629810485"/>
        </patternFill>
      </fill>
    </dxf>
  </rfmt>
  <rfmt sheetId="2" sqref="S239" start="0" length="0">
    <dxf>
      <fill>
        <patternFill patternType="solid">
          <bgColor theme="6" tint="0.59999389629810485"/>
        </patternFill>
      </fill>
    </dxf>
  </rfmt>
  <rfmt sheetId="2" sqref="S240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241" start="0" length="0">
    <dxf>
      <fill>
        <patternFill patternType="solid">
          <bgColor theme="6" tint="0.59999389629810485"/>
        </patternFill>
      </fill>
    </dxf>
  </rfmt>
  <rfmt sheetId="2" sqref="S242" start="0" length="0">
    <dxf>
      <fill>
        <patternFill patternType="solid">
          <bgColor theme="6" tint="0.59999389629810485"/>
        </patternFill>
      </fill>
    </dxf>
  </rfmt>
  <rfmt sheetId="2" sqref="S243" start="0" length="0">
    <dxf>
      <fill>
        <patternFill patternType="solid">
          <bgColor theme="6" tint="0.59999389629810485"/>
        </patternFill>
      </fill>
    </dxf>
  </rfmt>
  <rfmt sheetId="2" sqref="S244" start="0" length="0">
    <dxf>
      <fill>
        <patternFill patternType="solid">
          <bgColor theme="6" tint="0.59999389629810485"/>
        </patternFill>
      </fill>
    </dxf>
  </rfmt>
  <rfmt sheetId="2" sqref="S245" start="0" length="0">
    <dxf>
      <fill>
        <patternFill patternType="solid">
          <bgColor theme="6" tint="0.59999389629810485"/>
        </patternFill>
      </fill>
    </dxf>
  </rfmt>
  <rfmt sheetId="2" sqref="S246" start="0" length="0">
    <dxf>
      <fill>
        <patternFill patternType="solid">
          <bgColor theme="6" tint="0.59999389629810485"/>
        </patternFill>
      </fill>
    </dxf>
  </rfmt>
  <rfmt sheetId="2" sqref="S247" start="0" length="0">
    <dxf>
      <fill>
        <patternFill patternType="solid">
          <bgColor theme="6" tint="0.59999389629810485"/>
        </patternFill>
      </fill>
    </dxf>
  </rfmt>
  <rfmt sheetId="2" sqref="S248" start="0" length="0">
    <dxf>
      <fill>
        <patternFill patternType="solid">
          <bgColor theme="6" tint="0.59999389629810485"/>
        </patternFill>
      </fill>
    </dxf>
  </rfmt>
  <rfmt sheetId="2" sqref="S249" start="0" length="0">
    <dxf>
      <fill>
        <patternFill patternType="solid">
          <bgColor theme="6" tint="0.59999389629810485"/>
        </patternFill>
      </fill>
    </dxf>
  </rfmt>
  <rfmt sheetId="2" sqref="S250" start="0" length="0">
    <dxf>
      <fill>
        <patternFill patternType="solid">
          <bgColor theme="6" tint="0.59999389629810485"/>
        </patternFill>
      </fill>
    </dxf>
  </rfmt>
  <rfmt sheetId="2" sqref="S251" start="0" length="0">
    <dxf>
      <fill>
        <patternFill patternType="solid">
          <bgColor theme="6" tint="0.59999389629810485"/>
        </patternFill>
      </fill>
    </dxf>
  </rfmt>
  <rfmt sheetId="2" sqref="S252" start="0" length="0">
    <dxf>
      <fill>
        <patternFill patternType="solid">
          <bgColor theme="6" tint="0.59999389629810485"/>
        </patternFill>
      </fill>
    </dxf>
  </rfmt>
  <rfmt sheetId="2" sqref="S253" start="0" length="0">
    <dxf>
      <fill>
        <patternFill patternType="solid">
          <bgColor theme="6" tint="0.59999389629810485"/>
        </patternFill>
      </fill>
    </dxf>
  </rfmt>
  <rfmt sheetId="2" sqref="S254" start="0" length="0">
    <dxf>
      <fill>
        <patternFill patternType="solid">
          <bgColor theme="6" tint="0.59999389629810485"/>
        </patternFill>
      </fill>
    </dxf>
  </rfmt>
  <rfmt sheetId="2" sqref="S255" start="0" length="0">
    <dxf>
      <fill>
        <patternFill patternType="solid">
          <bgColor theme="6" tint="0.59999389629810485"/>
        </patternFill>
      </fill>
    </dxf>
  </rfmt>
  <rfmt sheetId="2" sqref="S256" start="0" length="0">
    <dxf>
      <fill>
        <patternFill patternType="solid">
          <bgColor theme="6" tint="0.59999389629810485"/>
        </patternFill>
      </fill>
    </dxf>
  </rfmt>
  <rfmt sheetId="2" sqref="S257" start="0" length="0">
    <dxf>
      <fill>
        <patternFill patternType="solid">
          <bgColor theme="6" tint="0.59999389629810485"/>
        </patternFill>
      </fill>
    </dxf>
  </rfmt>
  <rfmt sheetId="2" sqref="S258" start="0" length="0">
    <dxf>
      <fill>
        <patternFill patternType="solid">
          <bgColor theme="6" tint="0.59999389629810485"/>
        </patternFill>
      </fill>
    </dxf>
  </rfmt>
  <rfmt sheetId="2" sqref="S259" start="0" length="0">
    <dxf>
      <fill>
        <patternFill patternType="solid">
          <bgColor theme="6" tint="0.59999389629810485"/>
        </patternFill>
      </fill>
    </dxf>
  </rfmt>
  <rfmt sheetId="2" sqref="S260" start="0" length="0">
    <dxf>
      <fill>
        <patternFill patternType="solid">
          <bgColor theme="6" tint="0.59999389629810485"/>
        </patternFill>
      </fill>
    </dxf>
  </rfmt>
  <rfmt sheetId="2" sqref="S261" start="0" length="0">
    <dxf>
      <fill>
        <patternFill patternType="solid">
          <bgColor theme="6" tint="0.59999389629810485"/>
        </patternFill>
      </fill>
    </dxf>
  </rfmt>
  <rfmt sheetId="2" sqref="S262" start="0" length="0">
    <dxf>
      <fill>
        <patternFill patternType="solid">
          <bgColor theme="6" tint="0.59999389629810485"/>
        </patternFill>
      </fill>
    </dxf>
  </rfmt>
  <rfmt sheetId="2" sqref="S26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264" start="0" length="0">
    <dxf>
      <fill>
        <patternFill patternType="solid">
          <bgColor theme="6" tint="0.59999389629810485"/>
        </patternFill>
      </fill>
    </dxf>
  </rfmt>
  <rfmt sheetId="2" sqref="S265" start="0" length="0">
    <dxf>
      <fill>
        <patternFill patternType="solid">
          <bgColor theme="6" tint="0.59999389629810485"/>
        </patternFill>
      </fill>
    </dxf>
  </rfmt>
  <rfmt sheetId="2" sqref="S266" start="0" length="0">
    <dxf>
      <fill>
        <patternFill patternType="solid">
          <bgColor theme="6" tint="0.59999389629810485"/>
        </patternFill>
      </fill>
    </dxf>
  </rfmt>
  <rfmt sheetId="2" sqref="S267" start="0" length="0">
    <dxf>
      <fill>
        <patternFill patternType="solid">
          <bgColor theme="6" tint="0.59999389629810485"/>
        </patternFill>
      </fill>
    </dxf>
  </rfmt>
  <rfmt sheetId="2" sqref="S268" start="0" length="0">
    <dxf>
      <fill>
        <patternFill patternType="solid">
          <bgColor theme="6" tint="0.59999389629810485"/>
        </patternFill>
      </fill>
    </dxf>
  </rfmt>
  <rfmt sheetId="2" sqref="S269" start="0" length="0">
    <dxf>
      <fill>
        <patternFill patternType="solid">
          <bgColor theme="6" tint="0.59999389629810485"/>
        </patternFill>
      </fill>
    </dxf>
  </rfmt>
  <rfmt sheetId="2" sqref="S270" start="0" length="0">
    <dxf>
      <fill>
        <patternFill patternType="solid">
          <bgColor theme="6" tint="0.59999389629810485"/>
        </patternFill>
      </fill>
    </dxf>
  </rfmt>
  <rfmt sheetId="2" sqref="S271" start="0" length="0">
    <dxf>
      <fill>
        <patternFill patternType="solid">
          <bgColor theme="6" tint="0.59999389629810485"/>
        </patternFill>
      </fill>
    </dxf>
  </rfmt>
  <rfmt sheetId="2" sqref="S272" start="0" length="0">
    <dxf>
      <fill>
        <patternFill patternType="solid">
          <bgColor theme="6" tint="0.59999389629810485"/>
        </patternFill>
      </fill>
    </dxf>
  </rfmt>
  <rfmt sheetId="2" sqref="S273" start="0" length="0">
    <dxf>
      <fill>
        <patternFill patternType="solid">
          <bgColor theme="6" tint="0.59999389629810485"/>
        </patternFill>
      </fill>
    </dxf>
  </rfmt>
  <rfmt sheetId="2" sqref="S274" start="0" length="0">
    <dxf>
      <fill>
        <patternFill patternType="solid">
          <bgColor theme="6" tint="0.59999389629810485"/>
        </patternFill>
      </fill>
    </dxf>
  </rfmt>
  <rfmt sheetId="2" sqref="S275" start="0" length="0">
    <dxf>
      <fill>
        <patternFill patternType="solid">
          <bgColor theme="6" tint="0.59999389629810485"/>
        </patternFill>
      </fill>
    </dxf>
  </rfmt>
  <rfmt sheetId="2" sqref="S276" start="0" length="0">
    <dxf>
      <fill>
        <patternFill patternType="solid">
          <bgColor theme="6" tint="0.59999389629810485"/>
        </patternFill>
      </fill>
    </dxf>
  </rfmt>
  <rfmt sheetId="2" sqref="S277" start="0" length="0">
    <dxf>
      <fill>
        <patternFill patternType="solid">
          <bgColor theme="6" tint="0.59999389629810485"/>
        </patternFill>
      </fill>
    </dxf>
  </rfmt>
  <rfmt sheetId="2" sqref="S278" start="0" length="0">
    <dxf>
      <fill>
        <patternFill patternType="solid">
          <bgColor theme="6" tint="0.59999389629810485"/>
        </patternFill>
      </fill>
    </dxf>
  </rfmt>
  <rfmt sheetId="2" sqref="S279" start="0" length="0">
    <dxf>
      <fill>
        <patternFill patternType="solid">
          <bgColor theme="6" tint="0.59999389629810485"/>
        </patternFill>
      </fill>
    </dxf>
  </rfmt>
  <rfmt sheetId="2" sqref="S280" start="0" length="0">
    <dxf>
      <fill>
        <patternFill patternType="solid">
          <bgColor theme="6" tint="0.59999389629810485"/>
        </patternFill>
      </fill>
    </dxf>
  </rfmt>
  <rfmt sheetId="2" sqref="S281" start="0" length="0">
    <dxf>
      <fill>
        <patternFill patternType="solid">
          <bgColor theme="6" tint="0.59999389629810485"/>
        </patternFill>
      </fill>
    </dxf>
  </rfmt>
  <rfmt sheetId="2" sqref="S282" start="0" length="0">
    <dxf>
      <fill>
        <patternFill patternType="solid">
          <bgColor theme="6" tint="0.59999389629810485"/>
        </patternFill>
      </fill>
    </dxf>
  </rfmt>
  <rfmt sheetId="2" sqref="S283" start="0" length="0">
    <dxf>
      <fill>
        <patternFill patternType="solid">
          <bgColor theme="6" tint="0.59999389629810485"/>
        </patternFill>
      </fill>
    </dxf>
  </rfmt>
  <rfmt sheetId="2" sqref="S284" start="0" length="0">
    <dxf>
      <fill>
        <patternFill patternType="solid">
          <bgColor theme="6" tint="0.59999389629810485"/>
        </patternFill>
      </fill>
    </dxf>
  </rfmt>
  <rfmt sheetId="2" sqref="S285" start="0" length="0">
    <dxf>
      <fill>
        <patternFill patternType="solid">
          <bgColor theme="6" tint="0.59999389629810485"/>
        </patternFill>
      </fill>
    </dxf>
  </rfmt>
  <rfmt sheetId="2" sqref="S286" start="0" length="0">
    <dxf>
      <fill>
        <patternFill patternType="solid">
          <bgColor theme="6" tint="0.59999389629810485"/>
        </patternFill>
      </fill>
    </dxf>
  </rfmt>
  <rfmt sheetId="2" sqref="S287" start="0" length="0">
    <dxf>
      <fill>
        <patternFill patternType="solid">
          <bgColor theme="6" tint="0.59999389629810485"/>
        </patternFill>
      </fill>
    </dxf>
  </rfmt>
  <rfmt sheetId="2" sqref="S2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289" start="0" length="0">
    <dxf>
      <fill>
        <patternFill patternType="solid">
          <bgColor theme="6" tint="0.59999389629810485"/>
        </patternFill>
      </fill>
    </dxf>
  </rfmt>
  <rfmt sheetId="2" sqref="S290" start="0" length="0">
    <dxf>
      <fill>
        <patternFill patternType="solid">
          <bgColor theme="6" tint="0.59999389629810485"/>
        </patternFill>
      </fill>
    </dxf>
  </rfmt>
  <rfmt sheetId="2" sqref="S291" start="0" length="0">
    <dxf>
      <fill>
        <patternFill patternType="solid">
          <bgColor theme="6" tint="0.59999389629810485"/>
        </patternFill>
      </fill>
    </dxf>
  </rfmt>
  <rfmt sheetId="2" sqref="S292" start="0" length="0">
    <dxf>
      <fill>
        <patternFill patternType="solid">
          <bgColor theme="6" tint="0.59999389629810485"/>
        </patternFill>
      </fill>
    </dxf>
  </rfmt>
  <rfmt sheetId="2" sqref="S293" start="0" length="0">
    <dxf>
      <fill>
        <patternFill patternType="solid">
          <bgColor theme="6" tint="0.59999389629810485"/>
        </patternFill>
      </fill>
    </dxf>
  </rfmt>
  <rfmt sheetId="2" sqref="S294" start="0" length="0">
    <dxf>
      <fill>
        <patternFill patternType="solid">
          <bgColor theme="6" tint="0.59999389629810485"/>
        </patternFill>
      </fill>
    </dxf>
  </rfmt>
  <rfmt sheetId="2" sqref="S295" start="0" length="0">
    <dxf>
      <fill>
        <patternFill patternType="solid">
          <bgColor theme="6" tint="0.59999389629810485"/>
        </patternFill>
      </fill>
    </dxf>
  </rfmt>
  <rfmt sheetId="2" sqref="S296" start="0" length="0">
    <dxf>
      <fill>
        <patternFill patternType="solid">
          <bgColor theme="6" tint="0.59999389629810485"/>
        </patternFill>
      </fill>
    </dxf>
  </rfmt>
  <rfmt sheetId="2" sqref="S297" start="0" length="0">
    <dxf>
      <fill>
        <patternFill patternType="solid">
          <bgColor theme="6" tint="0.59999389629810485"/>
        </patternFill>
      </fill>
    </dxf>
  </rfmt>
  <rfmt sheetId="2" sqref="S298" start="0" length="0">
    <dxf>
      <fill>
        <patternFill patternType="solid">
          <bgColor theme="6" tint="0.59999389629810485"/>
        </patternFill>
      </fill>
    </dxf>
  </rfmt>
  <rfmt sheetId="2" sqref="S299" start="0" length="0">
    <dxf>
      <fill>
        <patternFill patternType="solid">
          <bgColor theme="6" tint="0.59999389629810485"/>
        </patternFill>
      </fill>
    </dxf>
  </rfmt>
  <rfmt sheetId="2" sqref="S300" start="0" length="0">
    <dxf>
      <fill>
        <patternFill patternType="solid">
          <bgColor theme="6" tint="0.59999389629810485"/>
        </patternFill>
      </fill>
    </dxf>
  </rfmt>
  <rfmt sheetId="2" sqref="S301" start="0" length="0">
    <dxf>
      <fill>
        <patternFill patternType="solid">
          <bgColor theme="6" tint="0.59999389629810485"/>
        </patternFill>
      </fill>
    </dxf>
  </rfmt>
  <rfmt sheetId="2" sqref="S302" start="0" length="0">
    <dxf>
      <fill>
        <patternFill patternType="solid">
          <bgColor theme="6" tint="0.59999389629810485"/>
        </patternFill>
      </fill>
    </dxf>
  </rfmt>
  <rfmt sheetId="2" sqref="S303" start="0" length="0">
    <dxf>
      <fill>
        <patternFill patternType="solid">
          <bgColor theme="6" tint="0.59999389629810485"/>
        </patternFill>
      </fill>
    </dxf>
  </rfmt>
  <rfmt sheetId="2" sqref="S304" start="0" length="0">
    <dxf>
      <fill>
        <patternFill patternType="solid">
          <bgColor theme="6" tint="0.59999389629810485"/>
        </patternFill>
      </fill>
    </dxf>
  </rfmt>
  <rfmt sheetId="2" sqref="S305" start="0" length="0">
    <dxf>
      <fill>
        <patternFill patternType="solid">
          <bgColor theme="6" tint="0.59999389629810485"/>
        </patternFill>
      </fill>
    </dxf>
  </rfmt>
  <rfmt sheetId="2" sqref="S306" start="0" length="0">
    <dxf>
      <fill>
        <patternFill patternType="solid">
          <bgColor theme="6" tint="0.59999389629810485"/>
        </patternFill>
      </fill>
    </dxf>
  </rfmt>
  <rfmt sheetId="2" sqref="S307" start="0" length="0">
    <dxf>
      <fill>
        <patternFill patternType="solid">
          <bgColor theme="6" tint="0.59999389629810485"/>
        </patternFill>
      </fill>
    </dxf>
  </rfmt>
  <rfmt sheetId="2" sqref="S308" start="0" length="0">
    <dxf>
      <fill>
        <patternFill patternType="solid">
          <bgColor theme="6" tint="0.59999389629810485"/>
        </patternFill>
      </fill>
    </dxf>
  </rfmt>
  <rfmt sheetId="2" sqref="S309" start="0" length="0">
    <dxf>
      <fill>
        <patternFill patternType="solid">
          <bgColor theme="6" tint="0.59999389629810485"/>
        </patternFill>
      </fill>
    </dxf>
  </rfmt>
  <rfmt sheetId="2" sqref="S310" start="0" length="0">
    <dxf>
      <fill>
        <patternFill patternType="solid">
          <bgColor theme="6" tint="0.59999389629810485"/>
        </patternFill>
      </fill>
    </dxf>
  </rfmt>
  <rfmt sheetId="2" sqref="S311" start="0" length="0">
    <dxf>
      <fill>
        <patternFill patternType="solid">
          <bgColor theme="6" tint="0.59999389629810485"/>
        </patternFill>
      </fill>
    </dxf>
  </rfmt>
  <rfmt sheetId="2" sqref="S312" start="0" length="0">
    <dxf>
      <fill>
        <patternFill patternType="solid">
          <bgColor theme="6" tint="0.59999389629810485"/>
        </patternFill>
      </fill>
    </dxf>
  </rfmt>
  <rfmt sheetId="2" sqref="S313" start="0" length="0">
    <dxf>
      <fill>
        <patternFill patternType="solid">
          <bgColor theme="6" tint="0.59999389629810485"/>
        </patternFill>
      </fill>
    </dxf>
  </rfmt>
  <rfmt sheetId="2" sqref="S314" start="0" length="0">
    <dxf>
      <fill>
        <patternFill patternType="solid">
          <bgColor theme="6" tint="0.59999389629810485"/>
        </patternFill>
      </fill>
    </dxf>
  </rfmt>
  <rfmt sheetId="2" sqref="S315" start="0" length="0">
    <dxf>
      <fill>
        <patternFill patternType="solid">
          <bgColor theme="6" tint="0.59999389629810485"/>
        </patternFill>
      </fill>
    </dxf>
  </rfmt>
  <rfmt sheetId="2" sqref="S316" start="0" length="0">
    <dxf>
      <fill>
        <patternFill patternType="solid">
          <bgColor theme="6" tint="0.59999389629810485"/>
        </patternFill>
      </fill>
    </dxf>
  </rfmt>
  <rfmt sheetId="2" sqref="S317" start="0" length="0">
    <dxf>
      <fill>
        <patternFill patternType="solid">
          <bgColor theme="6" tint="0.59999389629810485"/>
        </patternFill>
      </fill>
    </dxf>
  </rfmt>
  <rfmt sheetId="2" sqref="S318" start="0" length="0">
    <dxf>
      <fill>
        <patternFill patternType="solid">
          <bgColor theme="6" tint="0.59999389629810485"/>
        </patternFill>
      </fill>
    </dxf>
  </rfmt>
  <rfmt sheetId="2" sqref="S319" start="0" length="0">
    <dxf>
      <fill>
        <patternFill patternType="solid">
          <bgColor theme="6" tint="0.59999389629810485"/>
        </patternFill>
      </fill>
    </dxf>
  </rfmt>
  <rfmt sheetId="2" sqref="S320" start="0" length="0">
    <dxf>
      <fill>
        <patternFill patternType="solid">
          <bgColor theme="6" tint="0.59999389629810485"/>
        </patternFill>
      </fill>
    </dxf>
  </rfmt>
  <rfmt sheetId="2" sqref="S321" start="0" length="0">
    <dxf>
      <fill>
        <patternFill patternType="solid">
          <bgColor theme="6" tint="0.59999389629810485"/>
        </patternFill>
      </fill>
    </dxf>
  </rfmt>
  <rfmt sheetId="2" sqref="S322" start="0" length="0">
    <dxf>
      <fill>
        <patternFill patternType="solid">
          <bgColor theme="6" tint="0.59999389629810485"/>
        </patternFill>
      </fill>
    </dxf>
  </rfmt>
  <rfmt sheetId="2" sqref="S323" start="0" length="0">
    <dxf>
      <fill>
        <patternFill patternType="solid">
          <bgColor theme="6" tint="0.59999389629810485"/>
        </patternFill>
      </fill>
    </dxf>
  </rfmt>
  <rfmt sheetId="2" sqref="S324" start="0" length="0">
    <dxf>
      <fill>
        <patternFill patternType="solid">
          <bgColor theme="6" tint="0.59999389629810485"/>
        </patternFill>
      </fill>
    </dxf>
  </rfmt>
  <rfmt sheetId="2" sqref="S325" start="0" length="0">
    <dxf>
      <fill>
        <patternFill patternType="solid">
          <bgColor theme="6" tint="0.59999389629810485"/>
        </patternFill>
      </fill>
    </dxf>
  </rfmt>
  <rfmt sheetId="2" sqref="S326" start="0" length="0">
    <dxf>
      <fill>
        <patternFill patternType="solid">
          <bgColor theme="6" tint="0.59999389629810485"/>
        </patternFill>
      </fill>
    </dxf>
  </rfmt>
  <rfmt sheetId="2" sqref="S327" start="0" length="0">
    <dxf>
      <fill>
        <patternFill patternType="solid">
          <bgColor theme="6" tint="0.59999389629810485"/>
        </patternFill>
      </fill>
    </dxf>
  </rfmt>
  <rfmt sheetId="2" sqref="S328" start="0" length="0">
    <dxf>
      <fill>
        <patternFill patternType="solid">
          <bgColor theme="6" tint="0.59999389629810485"/>
        </patternFill>
      </fill>
    </dxf>
  </rfmt>
  <rfmt sheetId="2" sqref="S329" start="0" length="0">
    <dxf>
      <fill>
        <patternFill patternType="solid">
          <bgColor theme="6" tint="0.59999389629810485"/>
        </patternFill>
      </fill>
    </dxf>
  </rfmt>
  <rfmt sheetId="2" sqref="S330" start="0" length="0">
    <dxf>
      <fill>
        <patternFill patternType="solid">
          <bgColor theme="6" tint="0.59999389629810485"/>
        </patternFill>
      </fill>
    </dxf>
  </rfmt>
  <rfmt sheetId="2" sqref="S331" start="0" length="0">
    <dxf>
      <fill>
        <patternFill patternType="solid">
          <bgColor theme="6" tint="0.59999389629810485"/>
        </patternFill>
      </fill>
    </dxf>
  </rfmt>
  <rfmt sheetId="2" sqref="S332" start="0" length="0">
    <dxf>
      <fill>
        <patternFill patternType="solid">
          <bgColor theme="6" tint="0.59999389629810485"/>
        </patternFill>
      </fill>
    </dxf>
  </rfmt>
  <rfmt sheetId="2" sqref="S333" start="0" length="0">
    <dxf>
      <fill>
        <patternFill patternType="solid">
          <bgColor theme="6" tint="0.59999389629810485"/>
        </patternFill>
      </fill>
    </dxf>
  </rfmt>
  <rfmt sheetId="2" sqref="S334" start="0" length="0">
    <dxf>
      <fill>
        <patternFill patternType="solid">
          <bgColor theme="6" tint="0.59999389629810485"/>
        </patternFill>
      </fill>
    </dxf>
  </rfmt>
  <rfmt sheetId="2" sqref="S335" start="0" length="0">
    <dxf>
      <fill>
        <patternFill patternType="solid">
          <bgColor theme="6" tint="0.59999389629810485"/>
        </patternFill>
      </fill>
    </dxf>
  </rfmt>
  <rfmt sheetId="2" sqref="S336" start="0" length="0">
    <dxf>
      <fill>
        <patternFill patternType="solid">
          <bgColor theme="6" tint="0.59999389629810485"/>
        </patternFill>
      </fill>
    </dxf>
  </rfmt>
  <rfmt sheetId="2" sqref="S337" start="0" length="0">
    <dxf>
      <fill>
        <patternFill patternType="solid">
          <bgColor theme="6" tint="0.59999389629810485"/>
        </patternFill>
      </fill>
    </dxf>
  </rfmt>
  <rfmt sheetId="2" sqref="S338" start="0" length="0">
    <dxf>
      <fill>
        <patternFill patternType="solid">
          <bgColor theme="6" tint="0.59999389629810485"/>
        </patternFill>
      </fill>
    </dxf>
  </rfmt>
  <rfmt sheetId="2" sqref="S339" start="0" length="0">
    <dxf>
      <fill>
        <patternFill patternType="solid">
          <bgColor theme="6" tint="0.59999389629810485"/>
        </patternFill>
      </fill>
    </dxf>
  </rfmt>
  <rfmt sheetId="2" sqref="S340" start="0" length="0">
    <dxf>
      <fill>
        <patternFill patternType="solid">
          <bgColor theme="6" tint="0.59999389629810485"/>
        </patternFill>
      </fill>
    </dxf>
  </rfmt>
  <rfmt sheetId="2" sqref="S341" start="0" length="0">
    <dxf>
      <fill>
        <patternFill patternType="solid">
          <bgColor theme="6" tint="0.59999389629810485"/>
        </patternFill>
      </fill>
    </dxf>
  </rfmt>
  <rfmt sheetId="2" sqref="S342" start="0" length="0">
    <dxf>
      <fill>
        <patternFill patternType="solid">
          <bgColor theme="6" tint="0.59999389629810485"/>
        </patternFill>
      </fill>
    </dxf>
  </rfmt>
  <rfmt sheetId="2" sqref="S343" start="0" length="0">
    <dxf>
      <fill>
        <patternFill patternType="solid">
          <bgColor theme="6" tint="0.59999389629810485"/>
        </patternFill>
      </fill>
    </dxf>
  </rfmt>
  <rfmt sheetId="2" sqref="S344" start="0" length="0">
    <dxf>
      <fill>
        <patternFill patternType="solid">
          <bgColor theme="6" tint="0.59999389629810485"/>
        </patternFill>
      </fill>
    </dxf>
  </rfmt>
  <rfmt sheetId="2" sqref="S345" start="0" length="0">
    <dxf>
      <fill>
        <patternFill patternType="solid">
          <bgColor theme="6" tint="0.59999389629810485"/>
        </patternFill>
      </fill>
    </dxf>
  </rfmt>
  <rfmt sheetId="2" sqref="S346" start="0" length="0">
    <dxf>
      <fill>
        <patternFill patternType="solid">
          <bgColor theme="6" tint="0.59999389629810485"/>
        </patternFill>
      </fill>
    </dxf>
  </rfmt>
  <rfmt sheetId="2" sqref="S347" start="0" length="0">
    <dxf>
      <fill>
        <patternFill patternType="solid">
          <bgColor theme="6" tint="0.59999389629810485"/>
        </patternFill>
      </fill>
    </dxf>
  </rfmt>
  <rfmt sheetId="2" sqref="S348" start="0" length="0">
    <dxf>
      <fill>
        <patternFill patternType="solid">
          <bgColor theme="6" tint="0.59999389629810485"/>
        </patternFill>
      </fill>
    </dxf>
  </rfmt>
  <rfmt sheetId="2" sqref="S349" start="0" length="0">
    <dxf>
      <fill>
        <patternFill patternType="solid">
          <bgColor theme="6" tint="0.59999389629810485"/>
        </patternFill>
      </fill>
    </dxf>
  </rfmt>
  <rfmt sheetId="2" sqref="S350" start="0" length="0">
    <dxf>
      <fill>
        <patternFill patternType="solid">
          <bgColor theme="6" tint="0.59999389629810485"/>
        </patternFill>
      </fill>
    </dxf>
  </rfmt>
  <rfmt sheetId="2" sqref="S351" start="0" length="0">
    <dxf>
      <fill>
        <patternFill patternType="solid">
          <bgColor theme="6" tint="0.59999389629810485"/>
        </patternFill>
      </fill>
    </dxf>
  </rfmt>
  <rfmt sheetId="2" sqref="S352" start="0" length="0">
    <dxf>
      <fill>
        <patternFill patternType="solid">
          <bgColor theme="6" tint="0.59999389629810485"/>
        </patternFill>
      </fill>
    </dxf>
  </rfmt>
  <rfmt sheetId="2" sqref="S353" start="0" length="0">
    <dxf>
      <fill>
        <patternFill patternType="solid">
          <bgColor theme="6" tint="0.59999389629810485"/>
        </patternFill>
      </fill>
    </dxf>
  </rfmt>
  <rfmt sheetId="2" sqref="S354" start="0" length="0">
    <dxf>
      <fill>
        <patternFill patternType="solid">
          <bgColor theme="6" tint="0.59999389629810485"/>
        </patternFill>
      </fill>
    </dxf>
  </rfmt>
  <rfmt sheetId="2" sqref="S355" start="0" length="0">
    <dxf>
      <fill>
        <patternFill patternType="solid">
          <bgColor theme="6" tint="0.59999389629810485"/>
        </patternFill>
      </fill>
    </dxf>
  </rfmt>
  <rfmt sheetId="2" sqref="S356" start="0" length="0">
    <dxf>
      <fill>
        <patternFill patternType="solid">
          <bgColor theme="6" tint="0.59999389629810485"/>
        </patternFill>
      </fill>
    </dxf>
  </rfmt>
  <rfmt sheetId="2" sqref="S357" start="0" length="0">
    <dxf>
      <fill>
        <patternFill patternType="solid">
          <bgColor theme="6" tint="0.59999389629810485"/>
        </patternFill>
      </fill>
    </dxf>
  </rfmt>
  <rfmt sheetId="2" sqref="S358" start="0" length="0">
    <dxf>
      <fill>
        <patternFill patternType="solid">
          <bgColor theme="6" tint="0.59999389629810485"/>
        </patternFill>
      </fill>
    </dxf>
  </rfmt>
  <rfmt sheetId="2" sqref="S359" start="0" length="0">
    <dxf>
      <fill>
        <patternFill patternType="solid">
          <bgColor theme="6" tint="0.59999389629810485"/>
        </patternFill>
      </fill>
    </dxf>
  </rfmt>
  <rfmt sheetId="2" sqref="S360" start="0" length="0">
    <dxf>
      <fill>
        <patternFill patternType="solid">
          <bgColor theme="6" tint="0.59999389629810485"/>
        </patternFill>
      </fill>
    </dxf>
  </rfmt>
  <rfmt sheetId="2" sqref="S361" start="0" length="0">
    <dxf>
      <fill>
        <patternFill patternType="solid">
          <bgColor theme="6" tint="0.59999389629810485"/>
        </patternFill>
      </fill>
    </dxf>
  </rfmt>
  <rfmt sheetId="2" sqref="S362" start="0" length="0">
    <dxf>
      <fill>
        <patternFill patternType="solid">
          <bgColor theme="6" tint="0.59999389629810485"/>
        </patternFill>
      </fill>
    </dxf>
  </rfmt>
  <rfmt sheetId="2" sqref="S363" start="0" length="0">
    <dxf>
      <fill>
        <patternFill patternType="solid">
          <bgColor theme="6" tint="0.59999389629810485"/>
        </patternFill>
      </fill>
    </dxf>
  </rfmt>
  <rfmt sheetId="2" sqref="S364" start="0" length="0">
    <dxf>
      <fill>
        <patternFill patternType="solid">
          <bgColor theme="6" tint="0.59999389629810485"/>
        </patternFill>
      </fill>
    </dxf>
  </rfmt>
  <rfmt sheetId="2" sqref="S365" start="0" length="0">
    <dxf>
      <fill>
        <patternFill patternType="solid">
          <bgColor theme="6" tint="0.59999389629810485"/>
        </patternFill>
      </fill>
    </dxf>
  </rfmt>
  <rfmt sheetId="2" sqref="S366" start="0" length="0">
    <dxf>
      <fill>
        <patternFill patternType="solid">
          <bgColor theme="6" tint="0.59999389629810485"/>
        </patternFill>
      </fill>
    </dxf>
  </rfmt>
  <rfmt sheetId="2" sqref="S367" start="0" length="0">
    <dxf>
      <fill>
        <patternFill patternType="solid">
          <bgColor theme="6" tint="0.59999389629810485"/>
        </patternFill>
      </fill>
    </dxf>
  </rfmt>
  <rfmt sheetId="2" sqref="S368" start="0" length="0">
    <dxf>
      <fill>
        <patternFill patternType="solid">
          <bgColor theme="6" tint="0.59999389629810485"/>
        </patternFill>
      </fill>
    </dxf>
  </rfmt>
  <rfmt sheetId="2" sqref="S369" start="0" length="0">
    <dxf>
      <fill>
        <patternFill patternType="solid">
          <bgColor theme="6" tint="0.59999389629810485"/>
        </patternFill>
      </fill>
    </dxf>
  </rfmt>
  <rfmt sheetId="2" sqref="S370" start="0" length="0">
    <dxf>
      <fill>
        <patternFill patternType="solid">
          <bgColor theme="6" tint="0.59999389629810485"/>
        </patternFill>
      </fill>
    </dxf>
  </rfmt>
  <rfmt sheetId="2" sqref="S371" start="0" length="0">
    <dxf>
      <fill>
        <patternFill patternType="solid">
          <bgColor theme="6" tint="0.59999389629810485"/>
        </patternFill>
      </fill>
    </dxf>
  </rfmt>
  <rfmt sheetId="2" sqref="S372" start="0" length="0">
    <dxf>
      <fill>
        <patternFill patternType="solid">
          <bgColor theme="6" tint="0.59999389629810485"/>
        </patternFill>
      </fill>
    </dxf>
  </rfmt>
  <rfmt sheetId="2" sqref="S373" start="0" length="0">
    <dxf>
      <fill>
        <patternFill patternType="solid">
          <bgColor theme="6" tint="0.59999389629810485"/>
        </patternFill>
      </fill>
    </dxf>
  </rfmt>
  <rfmt sheetId="2" sqref="S374" start="0" length="0">
    <dxf>
      <fill>
        <patternFill patternType="solid">
          <bgColor theme="6" tint="0.59999389629810485"/>
        </patternFill>
      </fill>
    </dxf>
  </rfmt>
  <rfmt sheetId="2" sqref="S375" start="0" length="0">
    <dxf>
      <fill>
        <patternFill patternType="solid">
          <bgColor theme="6" tint="0.59999389629810485"/>
        </patternFill>
      </fill>
    </dxf>
  </rfmt>
  <rfmt sheetId="2" sqref="S376" start="0" length="0">
    <dxf>
      <fill>
        <patternFill patternType="solid">
          <bgColor theme="6" tint="0.59999389629810485"/>
        </patternFill>
      </fill>
    </dxf>
  </rfmt>
  <rfmt sheetId="2" sqref="S377" start="0" length="0">
    <dxf>
      <fill>
        <patternFill patternType="solid">
          <bgColor theme="6" tint="0.59999389629810485"/>
        </patternFill>
      </fill>
    </dxf>
  </rfmt>
  <rfmt sheetId="2" sqref="S378" start="0" length="0">
    <dxf>
      <fill>
        <patternFill patternType="solid">
          <bgColor theme="6" tint="0.59999389629810485"/>
        </patternFill>
      </fill>
    </dxf>
  </rfmt>
  <rfmt sheetId="2" sqref="S379" start="0" length="0">
    <dxf>
      <fill>
        <patternFill patternType="solid">
          <bgColor theme="6" tint="0.59999389629810485"/>
        </patternFill>
      </fill>
    </dxf>
  </rfmt>
  <rfmt sheetId="2" sqref="S380" start="0" length="0">
    <dxf>
      <fill>
        <patternFill patternType="solid">
          <bgColor theme="6" tint="0.59999389629810485"/>
        </patternFill>
      </fill>
    </dxf>
  </rfmt>
  <rfmt sheetId="2" sqref="S381" start="0" length="0">
    <dxf>
      <fill>
        <patternFill patternType="solid">
          <bgColor theme="6" tint="0.59999389629810485"/>
        </patternFill>
      </fill>
    </dxf>
  </rfmt>
  <rfmt sheetId="2" sqref="S382" start="0" length="0">
    <dxf>
      <fill>
        <patternFill patternType="solid">
          <bgColor theme="6" tint="0.59999389629810485"/>
        </patternFill>
      </fill>
    </dxf>
  </rfmt>
  <rfmt sheetId="2" sqref="S383" start="0" length="0">
    <dxf>
      <fill>
        <patternFill patternType="solid">
          <bgColor theme="6" tint="0.59999389629810485"/>
        </patternFill>
      </fill>
    </dxf>
  </rfmt>
  <rfmt sheetId="2" sqref="S384" start="0" length="0">
    <dxf>
      <fill>
        <patternFill patternType="solid">
          <bgColor theme="6" tint="0.59999389629810485"/>
        </patternFill>
      </fill>
    </dxf>
  </rfmt>
  <rfmt sheetId="2" sqref="S385" start="0" length="0">
    <dxf>
      <fill>
        <patternFill patternType="solid">
          <bgColor theme="6" tint="0.59999389629810485"/>
        </patternFill>
      </fill>
    </dxf>
  </rfmt>
  <rfmt sheetId="2" sqref="S386" start="0" length="0">
    <dxf>
      <fill>
        <patternFill patternType="solid">
          <bgColor theme="6" tint="0.59999389629810485"/>
        </patternFill>
      </fill>
    </dxf>
  </rfmt>
  <rfmt sheetId="2" sqref="S387" start="0" length="0">
    <dxf>
      <fill>
        <patternFill patternType="solid">
          <bgColor theme="6" tint="0.59999389629810485"/>
        </patternFill>
      </fill>
    </dxf>
  </rfmt>
  <rfmt sheetId="2" sqref="S388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389" start="0" length="0">
    <dxf>
      <fill>
        <patternFill patternType="solid">
          <bgColor theme="6" tint="0.59999389629810485"/>
        </patternFill>
      </fill>
    </dxf>
  </rfmt>
  <rfmt sheetId="2" sqref="S390" start="0" length="0">
    <dxf>
      <fill>
        <patternFill patternType="solid">
          <bgColor theme="6" tint="0.59999389629810485"/>
        </patternFill>
      </fill>
    </dxf>
  </rfmt>
  <rfmt sheetId="2" sqref="S391" start="0" length="0">
    <dxf>
      <fill>
        <patternFill patternType="solid">
          <bgColor theme="6" tint="0.59999389629810485"/>
        </patternFill>
      </fill>
    </dxf>
  </rfmt>
  <rfmt sheetId="2" sqref="S392" start="0" length="0">
    <dxf>
      <fill>
        <patternFill patternType="solid">
          <bgColor theme="6" tint="0.59999389629810485"/>
        </patternFill>
      </fill>
    </dxf>
  </rfmt>
  <rfmt sheetId="2" sqref="S393" start="0" length="0">
    <dxf>
      <fill>
        <patternFill patternType="solid">
          <bgColor theme="6" tint="0.59999389629810485"/>
        </patternFill>
      </fill>
    </dxf>
  </rfmt>
  <rfmt sheetId="2" sqref="S394" start="0" length="0">
    <dxf>
      <fill>
        <patternFill patternType="solid">
          <bgColor theme="6" tint="0.59999389629810485"/>
        </patternFill>
      </fill>
    </dxf>
  </rfmt>
  <rfmt sheetId="2" sqref="S395" start="0" length="0">
    <dxf>
      <fill>
        <patternFill patternType="solid">
          <bgColor theme="6" tint="0.59999389629810485"/>
        </patternFill>
      </fill>
    </dxf>
  </rfmt>
  <rfmt sheetId="2" sqref="S396" start="0" length="0">
    <dxf>
      <fill>
        <patternFill patternType="solid">
          <bgColor theme="6" tint="0.59999389629810485"/>
        </patternFill>
      </fill>
    </dxf>
  </rfmt>
  <rfmt sheetId="2" sqref="S397" start="0" length="0">
    <dxf>
      <fill>
        <patternFill patternType="solid">
          <bgColor theme="6" tint="0.59999389629810485"/>
        </patternFill>
      </fill>
    </dxf>
  </rfmt>
  <rfmt sheetId="2" sqref="S398" start="0" length="0">
    <dxf>
      <fill>
        <patternFill patternType="solid">
          <bgColor theme="6" tint="0.59999389629810485"/>
        </patternFill>
      </fill>
    </dxf>
  </rfmt>
  <rfmt sheetId="2" sqref="S399" start="0" length="0">
    <dxf>
      <fill>
        <patternFill patternType="solid">
          <bgColor theme="6" tint="0.59999389629810485"/>
        </patternFill>
      </fill>
    </dxf>
  </rfmt>
  <rfmt sheetId="2" sqref="S400" start="0" length="0">
    <dxf>
      <fill>
        <patternFill patternType="solid">
          <bgColor theme="6" tint="0.59999389629810485"/>
        </patternFill>
      </fill>
    </dxf>
  </rfmt>
  <rfmt sheetId="2" sqref="S401" start="0" length="0">
    <dxf>
      <fill>
        <patternFill patternType="solid">
          <bgColor theme="6" tint="0.59999389629810485"/>
        </patternFill>
      </fill>
    </dxf>
  </rfmt>
  <rfmt sheetId="2" sqref="S402" start="0" length="0">
    <dxf>
      <fill>
        <patternFill patternType="solid">
          <bgColor theme="6" tint="0.59999389629810485"/>
        </patternFill>
      </fill>
    </dxf>
  </rfmt>
  <rfmt sheetId="2" sqref="S403" start="0" length="0">
    <dxf>
      <fill>
        <patternFill patternType="solid">
          <bgColor theme="6" tint="0.59999389629810485"/>
        </patternFill>
      </fill>
    </dxf>
  </rfmt>
  <rfmt sheetId="2" sqref="S404" start="0" length="0">
    <dxf>
      <fill>
        <patternFill patternType="solid">
          <bgColor theme="6" tint="0.59999389629810485"/>
        </patternFill>
      </fill>
    </dxf>
  </rfmt>
  <rfmt sheetId="2" sqref="S405" start="0" length="0">
    <dxf>
      <fill>
        <patternFill patternType="solid">
          <bgColor theme="6" tint="0.59999389629810485"/>
        </patternFill>
      </fill>
    </dxf>
  </rfmt>
  <rfmt sheetId="2" sqref="S406" start="0" length="0">
    <dxf>
      <fill>
        <patternFill patternType="solid">
          <bgColor theme="6" tint="0.59999389629810485"/>
        </patternFill>
      </fill>
    </dxf>
  </rfmt>
  <rfmt sheetId="2" sqref="S407" start="0" length="0">
    <dxf>
      <fill>
        <patternFill patternType="solid">
          <bgColor theme="6" tint="0.59999389629810485"/>
        </patternFill>
      </fill>
    </dxf>
  </rfmt>
  <rfmt sheetId="2" sqref="S408" start="0" length="0">
    <dxf>
      <fill>
        <patternFill patternType="solid">
          <bgColor theme="6" tint="0.59999389629810485"/>
        </patternFill>
      </fill>
    </dxf>
  </rfmt>
  <rfmt sheetId="2" sqref="S409" start="0" length="0">
    <dxf>
      <fill>
        <patternFill patternType="solid">
          <bgColor theme="6" tint="0.59999389629810485"/>
        </patternFill>
      </fill>
    </dxf>
  </rfmt>
  <rfmt sheetId="2" sqref="S410" start="0" length="0">
    <dxf>
      <fill>
        <patternFill patternType="solid">
          <bgColor theme="6" tint="0.59999389629810485"/>
        </patternFill>
      </fill>
    </dxf>
  </rfmt>
  <rfmt sheetId="2" sqref="S411" start="0" length="0">
    <dxf>
      <fill>
        <patternFill patternType="solid">
          <bgColor theme="6" tint="0.59999389629810485"/>
        </patternFill>
      </fill>
    </dxf>
  </rfmt>
  <rfmt sheetId="2" sqref="S412" start="0" length="0">
    <dxf>
      <fill>
        <patternFill patternType="solid">
          <bgColor theme="6" tint="0.59999389629810485"/>
        </patternFill>
      </fill>
    </dxf>
  </rfmt>
  <rfmt sheetId="2" sqref="S413" start="0" length="0">
    <dxf>
      <fill>
        <patternFill patternType="solid">
          <bgColor theme="6" tint="0.59999389629810485"/>
        </patternFill>
      </fill>
    </dxf>
  </rfmt>
  <rfmt sheetId="2" sqref="S414" start="0" length="0">
    <dxf>
      <fill>
        <patternFill patternType="solid">
          <bgColor theme="6" tint="0.59999389629810485"/>
        </patternFill>
      </fill>
    </dxf>
  </rfmt>
  <rfmt sheetId="2" sqref="S415" start="0" length="0">
    <dxf>
      <fill>
        <patternFill patternType="solid">
          <bgColor theme="6" tint="0.59999389629810485"/>
        </patternFill>
      </fill>
    </dxf>
  </rfmt>
  <rfmt sheetId="2" sqref="S416" start="0" length="0">
    <dxf>
      <fill>
        <patternFill patternType="solid">
          <bgColor theme="6" tint="0.59999389629810485"/>
        </patternFill>
      </fill>
    </dxf>
  </rfmt>
  <rfmt sheetId="2" sqref="S417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418" start="0" length="0">
    <dxf>
      <fill>
        <patternFill patternType="solid">
          <bgColor theme="6" tint="0.59999389629810485"/>
        </patternFill>
      </fill>
    </dxf>
  </rfmt>
  <rfmt sheetId="2" sqref="S419" start="0" length="0">
    <dxf>
      <fill>
        <patternFill patternType="solid">
          <bgColor theme="6" tint="0.59999389629810485"/>
        </patternFill>
      </fill>
    </dxf>
  </rfmt>
  <rfmt sheetId="2" sqref="S420" start="0" length="0">
    <dxf>
      <fill>
        <patternFill patternType="solid">
          <bgColor theme="6" tint="0.59999389629810485"/>
        </patternFill>
      </fill>
    </dxf>
  </rfmt>
  <rfmt sheetId="2" sqref="S421" start="0" length="0">
    <dxf>
      <fill>
        <patternFill patternType="solid">
          <bgColor theme="6" tint="0.59999389629810485"/>
        </patternFill>
      </fill>
    </dxf>
  </rfmt>
  <rfmt sheetId="2" sqref="S422" start="0" length="0">
    <dxf>
      <fill>
        <patternFill patternType="solid">
          <bgColor theme="6" tint="0.59999389629810485"/>
        </patternFill>
      </fill>
    </dxf>
  </rfmt>
  <rfmt sheetId="2" sqref="S423" start="0" length="0">
    <dxf>
      <fill>
        <patternFill patternType="solid">
          <bgColor theme="6" tint="0.59999389629810485"/>
        </patternFill>
      </fill>
    </dxf>
  </rfmt>
  <rfmt sheetId="2" sqref="S424" start="0" length="0">
    <dxf>
      <fill>
        <patternFill patternType="solid">
          <bgColor theme="6" tint="0.59999389629810485"/>
        </patternFill>
      </fill>
    </dxf>
  </rfmt>
  <rfmt sheetId="2" sqref="S425" start="0" length="0">
    <dxf>
      <fill>
        <patternFill patternType="solid">
          <bgColor theme="6" tint="0.59999389629810485"/>
        </patternFill>
      </fill>
    </dxf>
  </rfmt>
  <rfmt sheetId="2" sqref="S426" start="0" length="0">
    <dxf>
      <fill>
        <patternFill patternType="solid">
          <bgColor theme="6" tint="0.59999389629810485"/>
        </patternFill>
      </fill>
    </dxf>
  </rfmt>
  <rfmt sheetId="2" sqref="S427" start="0" length="0">
    <dxf>
      <fill>
        <patternFill patternType="solid">
          <bgColor theme="6" tint="0.59999389629810485"/>
        </patternFill>
      </fill>
    </dxf>
  </rfmt>
  <rfmt sheetId="2" sqref="S428" start="0" length="0">
    <dxf>
      <fill>
        <patternFill patternType="solid">
          <bgColor theme="6" tint="0.59999389629810485"/>
        </patternFill>
      </fill>
    </dxf>
  </rfmt>
  <rfmt sheetId="2" sqref="S429" start="0" length="0">
    <dxf>
      <fill>
        <patternFill patternType="solid">
          <bgColor theme="6" tint="0.59999389629810485"/>
        </patternFill>
      </fill>
    </dxf>
  </rfmt>
  <rfmt sheetId="2" sqref="S430" start="0" length="0">
    <dxf>
      <fill>
        <patternFill patternType="solid">
          <bgColor theme="6" tint="0.59999389629810485"/>
        </patternFill>
      </fill>
    </dxf>
  </rfmt>
  <rfmt sheetId="2" sqref="S431" start="0" length="0">
    <dxf>
      <fill>
        <patternFill patternType="solid">
          <bgColor theme="6" tint="0.59999389629810485"/>
        </patternFill>
      </fill>
    </dxf>
  </rfmt>
  <rfmt sheetId="2" sqref="S432" start="0" length="0">
    <dxf>
      <fill>
        <patternFill patternType="solid">
          <bgColor theme="6" tint="0.59999389629810485"/>
        </patternFill>
      </fill>
    </dxf>
  </rfmt>
  <rfmt sheetId="2" sqref="S433" start="0" length="0">
    <dxf>
      <fill>
        <patternFill patternType="solid">
          <bgColor theme="6" tint="0.59999389629810485"/>
        </patternFill>
      </fill>
    </dxf>
  </rfmt>
  <rfmt sheetId="2" sqref="S434" start="0" length="0">
    <dxf>
      <fill>
        <patternFill patternType="solid">
          <bgColor theme="6" tint="0.59999389629810485"/>
        </patternFill>
      </fill>
    </dxf>
  </rfmt>
  <rfmt sheetId="2" sqref="S435" start="0" length="0">
    <dxf>
      <fill>
        <patternFill patternType="solid">
          <bgColor theme="6" tint="0.59999389629810485"/>
        </patternFill>
      </fill>
    </dxf>
  </rfmt>
  <rfmt sheetId="2" sqref="S436" start="0" length="0">
    <dxf>
      <fill>
        <patternFill patternType="solid">
          <bgColor theme="6" tint="0.59999389629810485"/>
        </patternFill>
      </fill>
    </dxf>
  </rfmt>
  <rfmt sheetId="2" sqref="S437" start="0" length="0">
    <dxf>
      <fill>
        <patternFill patternType="solid">
          <bgColor theme="6" tint="0.59999389629810485"/>
        </patternFill>
      </fill>
    </dxf>
  </rfmt>
  <rfmt sheetId="2" sqref="S438" start="0" length="0">
    <dxf>
      <fill>
        <patternFill patternType="solid">
          <bgColor theme="6" tint="0.59999389629810485"/>
        </patternFill>
      </fill>
    </dxf>
  </rfmt>
  <rfmt sheetId="2" sqref="S439" start="0" length="0">
    <dxf>
      <fill>
        <patternFill patternType="solid">
          <bgColor theme="6" tint="0.59999389629810485"/>
        </patternFill>
      </fill>
    </dxf>
  </rfmt>
  <rfmt sheetId="2" sqref="S440" start="0" length="0">
    <dxf>
      <fill>
        <patternFill patternType="solid">
          <bgColor theme="6" tint="0.59999389629810485"/>
        </patternFill>
      </fill>
    </dxf>
  </rfmt>
  <rfmt sheetId="2" sqref="S441" start="0" length="0">
    <dxf>
      <fill>
        <patternFill patternType="solid">
          <bgColor theme="6" tint="0.59999389629810485"/>
        </patternFill>
      </fill>
    </dxf>
  </rfmt>
  <rfmt sheetId="2" sqref="S442" start="0" length="0">
    <dxf>
      <fill>
        <patternFill patternType="solid">
          <bgColor theme="6" tint="0.59999389629810485"/>
        </patternFill>
      </fill>
    </dxf>
  </rfmt>
  <rfmt sheetId="2" sqref="S443" start="0" length="0">
    <dxf>
      <fill>
        <patternFill patternType="solid">
          <bgColor theme="6" tint="0.59999389629810485"/>
        </patternFill>
      </fill>
    </dxf>
  </rfmt>
  <rfmt sheetId="2" sqref="S444" start="0" length="0">
    <dxf>
      <fill>
        <patternFill patternType="solid">
          <bgColor theme="6" tint="0.59999389629810485"/>
        </patternFill>
      </fill>
    </dxf>
  </rfmt>
  <rfmt sheetId="2" sqref="S445" start="0" length="0">
    <dxf>
      <fill>
        <patternFill patternType="solid">
          <bgColor theme="6" tint="0.59999389629810485"/>
        </patternFill>
      </fill>
    </dxf>
  </rfmt>
  <rfmt sheetId="2" sqref="S446" start="0" length="0">
    <dxf>
      <fill>
        <patternFill patternType="solid">
          <bgColor theme="6" tint="0.59999389629810485"/>
        </patternFill>
      </fill>
    </dxf>
  </rfmt>
  <rfmt sheetId="2" sqref="S447" start="0" length="0">
    <dxf>
      <fill>
        <patternFill patternType="solid">
          <bgColor theme="6" tint="0.59999389629810485"/>
        </patternFill>
      </fill>
    </dxf>
  </rfmt>
  <rfmt sheetId="2" sqref="S448" start="0" length="0">
    <dxf>
      <fill>
        <patternFill patternType="solid">
          <bgColor theme="6" tint="0.59999389629810485"/>
        </patternFill>
      </fill>
    </dxf>
  </rfmt>
  <rfmt sheetId="2" sqref="S449" start="0" length="0">
    <dxf>
      <fill>
        <patternFill patternType="solid">
          <bgColor theme="6" tint="0.59999389629810485"/>
        </patternFill>
      </fill>
    </dxf>
  </rfmt>
  <rfmt sheetId="2" sqref="S450" start="0" length="0">
    <dxf>
      <fill>
        <patternFill patternType="solid">
          <bgColor theme="6" tint="0.59999389629810485"/>
        </patternFill>
      </fill>
    </dxf>
  </rfmt>
  <rfmt sheetId="2" sqref="S451" start="0" length="0">
    <dxf>
      <fill>
        <patternFill patternType="solid">
          <bgColor theme="6" tint="0.59999389629810485"/>
        </patternFill>
      </fill>
    </dxf>
  </rfmt>
  <rfmt sheetId="2" sqref="S452" start="0" length="0">
    <dxf>
      <fill>
        <patternFill patternType="solid">
          <bgColor theme="6" tint="0.59999389629810485"/>
        </patternFill>
      </fill>
    </dxf>
  </rfmt>
  <rfmt sheetId="2" sqref="S453" start="0" length="0">
    <dxf>
      <fill>
        <patternFill patternType="solid">
          <bgColor theme="6" tint="0.59999389629810485"/>
        </patternFill>
      </fill>
    </dxf>
  </rfmt>
  <rfmt sheetId="2" sqref="S454" start="0" length="0">
    <dxf>
      <fill>
        <patternFill patternType="solid">
          <bgColor theme="6" tint="0.59999389629810485"/>
        </patternFill>
      </fill>
    </dxf>
  </rfmt>
  <rfmt sheetId="2" sqref="S455" start="0" length="0">
    <dxf>
      <fill>
        <patternFill patternType="solid">
          <bgColor theme="6" tint="0.59999389629810485"/>
        </patternFill>
      </fill>
    </dxf>
  </rfmt>
  <rfmt sheetId="2" sqref="S456" start="0" length="0">
    <dxf>
      <fill>
        <patternFill patternType="solid">
          <bgColor theme="6" tint="0.59999389629810485"/>
        </patternFill>
      </fill>
    </dxf>
  </rfmt>
  <rfmt sheetId="2" sqref="S457" start="0" length="0">
    <dxf>
      <fill>
        <patternFill patternType="solid">
          <bgColor theme="6" tint="0.59999389629810485"/>
        </patternFill>
      </fill>
    </dxf>
  </rfmt>
  <rfmt sheetId="2" sqref="S458" start="0" length="0">
    <dxf>
      <fill>
        <patternFill patternType="solid">
          <bgColor theme="6" tint="0.59999389629810485"/>
        </patternFill>
      </fill>
    </dxf>
  </rfmt>
  <rfmt sheetId="2" sqref="S459" start="0" length="0">
    <dxf>
      <fill>
        <patternFill patternType="solid">
          <bgColor theme="6" tint="0.59999389629810485"/>
        </patternFill>
      </fill>
    </dxf>
  </rfmt>
  <rfmt sheetId="2" sqref="S460" start="0" length="0">
    <dxf>
      <fill>
        <patternFill patternType="solid">
          <bgColor theme="6" tint="0.59999389629810485"/>
        </patternFill>
      </fill>
    </dxf>
  </rfmt>
  <rfmt sheetId="2" sqref="S461" start="0" length="0">
    <dxf>
      <fill>
        <patternFill patternType="solid">
          <bgColor theme="6" tint="0.59999389629810485"/>
        </patternFill>
      </fill>
    </dxf>
  </rfmt>
  <rfmt sheetId="2" sqref="S462" start="0" length="0">
    <dxf>
      <fill>
        <patternFill patternType="solid">
          <bgColor theme="6" tint="0.59999389629810485"/>
        </patternFill>
      </fill>
    </dxf>
  </rfmt>
  <rfmt sheetId="2" sqref="S463" start="0" length="0">
    <dxf>
      <fill>
        <patternFill patternType="solid">
          <bgColor theme="6" tint="0.59999389629810485"/>
        </patternFill>
      </fill>
    </dxf>
  </rfmt>
  <rfmt sheetId="2" sqref="S464" start="0" length="0">
    <dxf>
      <fill>
        <patternFill patternType="solid">
          <bgColor theme="6" tint="0.59999389629810485"/>
        </patternFill>
      </fill>
    </dxf>
  </rfmt>
  <rfmt sheetId="2" sqref="S465" start="0" length="0">
    <dxf>
      <fill>
        <patternFill patternType="solid">
          <bgColor theme="6" tint="0.59999389629810485"/>
        </patternFill>
      </fill>
    </dxf>
  </rfmt>
  <rfmt sheetId="2" sqref="S466" start="0" length="0">
    <dxf>
      <fill>
        <patternFill patternType="solid">
          <bgColor theme="6" tint="0.59999389629810485"/>
        </patternFill>
      </fill>
    </dxf>
  </rfmt>
  <rfmt sheetId="2" sqref="S467" start="0" length="0">
    <dxf>
      <fill>
        <patternFill patternType="solid">
          <bgColor theme="6" tint="0.59999389629810485"/>
        </patternFill>
      </fill>
    </dxf>
  </rfmt>
  <rfmt sheetId="2" sqref="S468" start="0" length="0">
    <dxf>
      <fill>
        <patternFill patternType="solid">
          <bgColor theme="6" tint="0.59999389629810485"/>
        </patternFill>
      </fill>
    </dxf>
  </rfmt>
  <rfmt sheetId="2" sqref="S469" start="0" length="0">
    <dxf>
      <fill>
        <patternFill patternType="solid">
          <bgColor theme="6" tint="0.59999389629810485"/>
        </patternFill>
      </fill>
    </dxf>
  </rfmt>
  <rfmt sheetId="2" sqref="S470" start="0" length="0">
    <dxf>
      <fill>
        <patternFill patternType="solid">
          <bgColor theme="6" tint="0.59999389629810485"/>
        </patternFill>
      </fill>
    </dxf>
  </rfmt>
  <rfmt sheetId="2" sqref="S471" start="0" length="0">
    <dxf>
      <fill>
        <patternFill patternType="solid">
          <bgColor theme="6" tint="0.59999389629810485"/>
        </patternFill>
      </fill>
    </dxf>
  </rfmt>
  <rfmt sheetId="2" sqref="S472" start="0" length="0">
    <dxf>
      <fill>
        <patternFill patternType="solid">
          <bgColor theme="6" tint="0.59999389629810485"/>
        </patternFill>
      </fill>
    </dxf>
  </rfmt>
  <rfmt sheetId="2" sqref="S47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474" start="0" length="0">
    <dxf>
      <fill>
        <patternFill patternType="solid">
          <bgColor theme="6" tint="0.59999389629810485"/>
        </patternFill>
      </fill>
    </dxf>
  </rfmt>
  <rfmt sheetId="2" sqref="S475" start="0" length="0">
    <dxf>
      <fill>
        <patternFill patternType="solid">
          <bgColor theme="6" tint="0.59999389629810485"/>
        </patternFill>
      </fill>
    </dxf>
  </rfmt>
  <rfmt sheetId="2" sqref="S476" start="0" length="0">
    <dxf>
      <fill>
        <patternFill patternType="solid">
          <bgColor theme="6" tint="0.59999389629810485"/>
        </patternFill>
      </fill>
    </dxf>
  </rfmt>
  <rfmt sheetId="2" sqref="S477" start="0" length="0">
    <dxf>
      <fill>
        <patternFill patternType="solid">
          <bgColor theme="6" tint="0.59999389629810485"/>
        </patternFill>
      </fill>
    </dxf>
  </rfmt>
  <rfmt sheetId="2" sqref="S478" start="0" length="0">
    <dxf>
      <fill>
        <patternFill patternType="solid">
          <bgColor theme="6" tint="0.59999389629810485"/>
        </patternFill>
      </fill>
    </dxf>
  </rfmt>
  <rfmt sheetId="2" sqref="S479" start="0" length="0">
    <dxf>
      <fill>
        <patternFill patternType="solid">
          <bgColor theme="6" tint="0.59999389629810485"/>
        </patternFill>
      </fill>
    </dxf>
  </rfmt>
  <rfmt sheetId="2" sqref="S480" start="0" length="0">
    <dxf>
      <fill>
        <patternFill patternType="solid">
          <bgColor theme="6" tint="0.59999389629810485"/>
        </patternFill>
      </fill>
    </dxf>
  </rfmt>
  <rfmt sheetId="2" sqref="S481" start="0" length="0">
    <dxf>
      <fill>
        <patternFill patternType="solid">
          <bgColor theme="6" tint="0.59999389629810485"/>
        </patternFill>
      </fill>
    </dxf>
  </rfmt>
  <rfmt sheetId="2" sqref="S482" start="0" length="0">
    <dxf>
      <fill>
        <patternFill patternType="solid">
          <bgColor theme="6" tint="0.59999389629810485"/>
        </patternFill>
      </fill>
    </dxf>
  </rfmt>
  <rfmt sheetId="2" sqref="S483" start="0" length="0">
    <dxf>
      <fill>
        <patternFill patternType="solid">
          <bgColor theme="6" tint="0.59999389629810485"/>
        </patternFill>
      </fill>
    </dxf>
  </rfmt>
  <rfmt sheetId="2" sqref="S484" start="0" length="0">
    <dxf>
      <fill>
        <patternFill patternType="solid">
          <bgColor theme="6" tint="0.59999389629810485"/>
        </patternFill>
      </fill>
    </dxf>
  </rfmt>
  <rfmt sheetId="2" sqref="S485" start="0" length="0">
    <dxf>
      <fill>
        <patternFill patternType="solid">
          <bgColor theme="6" tint="0.59999389629810485"/>
        </patternFill>
      </fill>
    </dxf>
  </rfmt>
  <rfmt sheetId="2" sqref="S486" start="0" length="0">
    <dxf>
      <fill>
        <patternFill patternType="solid">
          <bgColor theme="6" tint="0.59999389629810485"/>
        </patternFill>
      </fill>
    </dxf>
  </rfmt>
  <rfmt sheetId="2" sqref="S487" start="0" length="0">
    <dxf>
      <fill>
        <patternFill patternType="solid">
          <bgColor theme="6" tint="0.59999389629810485"/>
        </patternFill>
      </fill>
    </dxf>
  </rfmt>
  <rfmt sheetId="2" sqref="S488" start="0" length="0">
    <dxf>
      <fill>
        <patternFill patternType="solid">
          <bgColor theme="6" tint="0.59999389629810485"/>
        </patternFill>
      </fill>
    </dxf>
  </rfmt>
  <rfmt sheetId="2" sqref="S489" start="0" length="0">
    <dxf>
      <fill>
        <patternFill patternType="solid">
          <bgColor theme="6" tint="0.59999389629810485"/>
        </patternFill>
      </fill>
    </dxf>
  </rfmt>
  <rfmt sheetId="2" sqref="S490" start="0" length="0">
    <dxf>
      <fill>
        <patternFill patternType="solid">
          <bgColor theme="6" tint="0.59999389629810485"/>
        </patternFill>
      </fill>
    </dxf>
  </rfmt>
  <rfmt sheetId="2" sqref="S491" start="0" length="0">
    <dxf>
      <fill>
        <patternFill patternType="solid">
          <bgColor theme="6" tint="0.59999389629810485"/>
        </patternFill>
      </fill>
    </dxf>
  </rfmt>
  <rfmt sheetId="2" sqref="S492" start="0" length="0">
    <dxf>
      <fill>
        <patternFill patternType="solid">
          <bgColor theme="6" tint="0.59999389629810485"/>
        </patternFill>
      </fill>
    </dxf>
  </rfmt>
  <rfmt sheetId="2" sqref="S493" start="0" length="0">
    <dxf>
      <fill>
        <patternFill patternType="solid">
          <bgColor theme="6" tint="0.59999389629810485"/>
        </patternFill>
      </fill>
    </dxf>
  </rfmt>
  <rfmt sheetId="2" sqref="S494" start="0" length="0">
    <dxf>
      <fill>
        <patternFill patternType="solid">
          <bgColor theme="6" tint="0.59999389629810485"/>
        </patternFill>
      </fill>
    </dxf>
  </rfmt>
  <rfmt sheetId="2" sqref="S495" start="0" length="0">
    <dxf>
      <fill>
        <patternFill patternType="solid">
          <bgColor theme="6" tint="0.59999389629810485"/>
        </patternFill>
      </fill>
    </dxf>
  </rfmt>
  <rfmt sheetId="2" sqref="S496" start="0" length="0">
    <dxf>
      <fill>
        <patternFill patternType="solid">
          <bgColor theme="6" tint="0.59999389629810485"/>
        </patternFill>
      </fill>
    </dxf>
  </rfmt>
  <rfmt sheetId="2" sqref="S497" start="0" length="0">
    <dxf>
      <fill>
        <patternFill patternType="solid">
          <bgColor theme="6" tint="0.59999389629810485"/>
        </patternFill>
      </fill>
    </dxf>
  </rfmt>
  <rfmt sheetId="2" sqref="S498" start="0" length="0">
    <dxf>
      <fill>
        <patternFill patternType="solid">
          <bgColor theme="6" tint="0.59999389629810485"/>
        </patternFill>
      </fill>
    </dxf>
  </rfmt>
  <rfmt sheetId="2" sqref="S499" start="0" length="0">
    <dxf>
      <fill>
        <patternFill patternType="solid">
          <bgColor theme="6" tint="0.59999389629810485"/>
        </patternFill>
      </fill>
    </dxf>
  </rfmt>
  <rfmt sheetId="2" sqref="S500" start="0" length="0">
    <dxf>
      <fill>
        <patternFill patternType="solid">
          <bgColor theme="6" tint="0.59999389629810485"/>
        </patternFill>
      </fill>
    </dxf>
  </rfmt>
  <rfmt sheetId="2" sqref="S501" start="0" length="0">
    <dxf>
      <fill>
        <patternFill patternType="solid">
          <bgColor theme="6" tint="0.59999389629810485"/>
        </patternFill>
      </fill>
    </dxf>
  </rfmt>
  <rfmt sheetId="2" sqref="S502" start="0" length="0">
    <dxf>
      <fill>
        <patternFill patternType="solid">
          <bgColor theme="6" tint="0.59999389629810485"/>
        </patternFill>
      </fill>
    </dxf>
  </rfmt>
  <rfmt sheetId="2" sqref="S503" start="0" length="0">
    <dxf>
      <fill>
        <patternFill patternType="solid">
          <bgColor theme="6" tint="0.59999389629810485"/>
        </patternFill>
      </fill>
    </dxf>
  </rfmt>
  <rfmt sheetId="2" sqref="S504" start="0" length="0">
    <dxf>
      <fill>
        <patternFill patternType="solid">
          <bgColor theme="6" tint="0.59999389629810485"/>
        </patternFill>
      </fill>
    </dxf>
  </rfmt>
  <rfmt sheetId="2" sqref="S505" start="0" length="0">
    <dxf>
      <fill>
        <patternFill patternType="solid">
          <bgColor theme="6" tint="0.59999389629810485"/>
        </patternFill>
      </fill>
    </dxf>
  </rfmt>
  <rfmt sheetId="2" sqref="S506" start="0" length="0">
    <dxf>
      <fill>
        <patternFill patternType="solid">
          <bgColor theme="6" tint="0.59999389629810485"/>
        </patternFill>
      </fill>
    </dxf>
  </rfmt>
  <rfmt sheetId="2" sqref="S507" start="0" length="0">
    <dxf>
      <fill>
        <patternFill patternType="solid">
          <bgColor theme="6" tint="0.59999389629810485"/>
        </patternFill>
      </fill>
    </dxf>
  </rfmt>
  <rfmt sheetId="2" sqref="S508" start="0" length="0">
    <dxf>
      <fill>
        <patternFill patternType="solid">
          <bgColor theme="6" tint="0.59999389629810485"/>
        </patternFill>
      </fill>
    </dxf>
  </rfmt>
  <rfmt sheetId="2" sqref="S509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510" start="0" length="0">
    <dxf>
      <fill>
        <patternFill patternType="solid">
          <bgColor theme="6" tint="0.59999389629810485"/>
        </patternFill>
      </fill>
    </dxf>
  </rfmt>
  <rfmt sheetId="2" sqref="S511" start="0" length="0">
    <dxf>
      <fill>
        <patternFill patternType="solid">
          <bgColor theme="6" tint="0.59999389629810485"/>
        </patternFill>
      </fill>
    </dxf>
  </rfmt>
  <rfmt sheetId="2" sqref="S512" start="0" length="0">
    <dxf>
      <fill>
        <patternFill patternType="solid">
          <bgColor theme="6" tint="0.59999389629810485"/>
        </patternFill>
      </fill>
    </dxf>
  </rfmt>
  <rfmt sheetId="2" sqref="S513" start="0" length="0">
    <dxf>
      <fill>
        <patternFill patternType="solid">
          <bgColor theme="6" tint="0.59999389629810485"/>
        </patternFill>
      </fill>
    </dxf>
  </rfmt>
  <rfmt sheetId="2" sqref="S514" start="0" length="0">
    <dxf>
      <fill>
        <patternFill patternType="solid">
          <bgColor theme="6" tint="0.59999389629810485"/>
        </patternFill>
      </fill>
    </dxf>
  </rfmt>
  <rfmt sheetId="2" sqref="S515" start="0" length="0">
    <dxf>
      <fill>
        <patternFill patternType="solid">
          <bgColor theme="6" tint="0.59999389629810485"/>
        </patternFill>
      </fill>
    </dxf>
  </rfmt>
  <rfmt sheetId="2" sqref="S516" start="0" length="0">
    <dxf>
      <fill>
        <patternFill patternType="solid">
          <bgColor theme="6" tint="0.59999389629810485"/>
        </patternFill>
      </fill>
    </dxf>
  </rfmt>
  <rfmt sheetId="2" sqref="S517" start="0" length="0">
    <dxf>
      <fill>
        <patternFill patternType="solid">
          <bgColor theme="6" tint="0.59999389629810485"/>
        </patternFill>
      </fill>
    </dxf>
  </rfmt>
  <rfmt sheetId="2" sqref="S518" start="0" length="0">
    <dxf>
      <fill>
        <patternFill patternType="solid">
          <bgColor theme="6" tint="0.59999389629810485"/>
        </patternFill>
      </fill>
    </dxf>
  </rfmt>
  <rfmt sheetId="2" sqref="S519" start="0" length="0">
    <dxf>
      <fill>
        <patternFill patternType="solid">
          <bgColor theme="6" tint="0.59999389629810485"/>
        </patternFill>
      </fill>
    </dxf>
  </rfmt>
  <rfmt sheetId="2" sqref="S520" start="0" length="0">
    <dxf>
      <fill>
        <patternFill patternType="solid">
          <bgColor theme="6" tint="0.59999389629810485"/>
        </patternFill>
      </fill>
    </dxf>
  </rfmt>
  <rfmt sheetId="2" sqref="S521" start="0" length="0">
    <dxf>
      <fill>
        <patternFill patternType="solid">
          <bgColor theme="6" tint="0.59999389629810485"/>
        </patternFill>
      </fill>
    </dxf>
  </rfmt>
  <rfmt sheetId="2" sqref="S522" start="0" length="0">
    <dxf>
      <fill>
        <patternFill patternType="solid">
          <bgColor theme="6" tint="0.59999389629810485"/>
        </patternFill>
      </fill>
    </dxf>
  </rfmt>
  <rfmt sheetId="2" sqref="S523" start="0" length="0">
    <dxf>
      <font>
        <b val="0"/>
        <name val="Times New Roman"/>
        <scheme val="none"/>
      </font>
      <fill>
        <patternFill patternType="solid">
          <bgColor theme="6" tint="0.59999389629810485"/>
        </patternFill>
      </fill>
    </dxf>
  </rfmt>
  <rfmt sheetId="2" sqref="S524" start="0" length="0">
    <dxf>
      <fill>
        <patternFill patternType="solid">
          <bgColor theme="6" tint="0.59999389629810485"/>
        </patternFill>
      </fill>
    </dxf>
  </rfmt>
  <rfmt sheetId="2" sqref="S525" start="0" length="0">
    <dxf>
      <fill>
        <patternFill patternType="solid">
          <bgColor theme="6" tint="0.59999389629810485"/>
        </patternFill>
      </fill>
    </dxf>
  </rfmt>
  <rfmt sheetId="2" sqref="S526" start="0" length="0">
    <dxf>
      <fill>
        <patternFill patternType="solid">
          <bgColor theme="6" tint="0.59999389629810485"/>
        </patternFill>
      </fill>
    </dxf>
  </rfmt>
  <rfmt sheetId="2" sqref="S527" start="0" length="0">
    <dxf>
      <numFmt numFmtId="4" formatCode="#,##0.00"/>
      <fill>
        <patternFill patternType="solid">
          <bgColor theme="6" tint="0.59999389629810485"/>
        </patternFill>
      </fill>
    </dxf>
  </rfmt>
  <rcc rId="5926" sId="2">
    <nc r="A238" t="inlineStr">
      <is>
        <t>Исполнение судебных актов</t>
      </is>
    </nc>
  </rcc>
  <rcc rId="5927" sId="2">
    <nc r="A239" t="inlineStr">
      <is>
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</is>
    </nc>
  </rcc>
  <rfmt sheetId="2" sqref="A523">
    <dxf>
      <alignment horizontal="left" readingOrder="0"/>
    </dxf>
  </rfmt>
  <rcc rId="5928" sId="2">
    <oc r="I2">
      <f>SUBTOTAL(9,I9:I526)</f>
    </oc>
    <nc r="I2">
      <f>SUBTOTAL(9,I7:I526)</f>
    </nc>
  </rcc>
  <rcc rId="5929" sId="2">
    <oc r="H5">
      <f>H7+H112+H150+H199+H288+H388+H417+H473+H509+H263+H523</f>
    </oc>
    <nc r="H5">
      <f>H7+H112+H150+H199+H288+H388+H417+H473+H509+H263+H523</f>
    </nc>
  </rcc>
  <rcc rId="5930" sId="2">
    <oc r="H2">
      <f>SUBTOTAL(9,H9:H526)</f>
    </oc>
    <nc r="H2">
      <f>SUBTOTAL(9,H7:H526)</f>
    </nc>
  </rcc>
  <rcc rId="5931" sId="2">
    <oc r="H419">
      <f>H420</f>
    </oc>
    <nc r="H419">
      <f>H420</f>
    </nc>
  </rcc>
  <rcc rId="5932" sId="2" numFmtId="4">
    <oc r="H435">
      <v>143815.20000000001</v>
    </oc>
    <nc r="H435">
      <v>143815.1</v>
    </nc>
  </rcc>
  <rcc rId="5933" sId="2">
    <oc r="H267">
      <f>368600.2-3753.9</f>
    </oc>
    <nc r="H267">
      <f>368600.2-3754</f>
    </nc>
  </rcc>
  <rcc rId="5934" sId="2">
    <oc r="H275">
      <f>4477.2+3753.9</f>
    </oc>
    <nc r="H275">
      <f>4477.1+3754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4">
    <dxf>
      <fill>
        <patternFill patternType="solid">
          <bgColor rgb="FFFFFF00"/>
        </patternFill>
      </fill>
    </dxf>
  </rfmt>
  <rcc rId="7137" sId="1" numFmtId="4">
    <oc r="E18">
      <v>3111800.2</v>
    </oc>
    <nc r="E18">
      <v>3760258.7956000003</v>
    </nc>
  </rcc>
  <rcc rId="7138" sId="1" numFmtId="4">
    <oc r="E19">
      <v>5398210.0999999996</v>
    </oc>
    <nc r="E19">
      <v>6168395.2275100015</v>
    </nc>
  </rcc>
  <rcc rId="7139" sId="1" numFmtId="4">
    <oc r="E21">
      <v>45728</v>
    </oc>
    <nc r="E21">
      <v>57256.512970000003</v>
    </nc>
  </rcc>
  <rcc rId="7140" sId="1" numFmtId="4">
    <oc r="E23">
      <v>769359.1</v>
    </oc>
    <nc r="E23">
      <v>919587.4212000001</v>
    </nc>
  </rcc>
  <rcc rId="7141" sId="1" numFmtId="4">
    <oc r="E24">
      <v>167.4</v>
    </oc>
    <nc r="E24">
      <v>167.75945000000002</v>
    </nc>
  </rcc>
  <rcc rId="7142" sId="1" numFmtId="4">
    <oc r="E25">
      <v>701.8</v>
    </oc>
    <nc r="E25">
      <v>701.81200000000001</v>
    </nc>
  </rcc>
  <rcc rId="7143" sId="1" numFmtId="4">
    <oc r="E26">
      <v>97949.5</v>
    </oc>
    <nc r="E26">
      <v>99366.522190000003</v>
    </nc>
  </rcc>
  <rcc rId="7144" sId="1" numFmtId="4">
    <oc r="E28">
      <v>33411.699999999997</v>
    </oc>
    <nc r="E28">
      <v>41787.812189999997</v>
    </nc>
  </rcc>
  <rcc rId="7145" sId="1" numFmtId="4">
    <oc r="E29">
      <v>11672.9</v>
    </oc>
    <nc r="E29">
      <v>15292.314640000001</v>
    </nc>
  </rcc>
  <rcc rId="7146" sId="1" numFmtId="4">
    <oc r="E31">
      <v>42187.1</v>
    </oc>
    <nc r="E31">
      <v>54956.364799999996</v>
    </nc>
  </rcc>
  <rcc rId="7147" sId="1" numFmtId="4">
    <oc r="E32">
      <v>3.4</v>
    </oc>
    <nc r="E32">
      <v>3.67</v>
    </nc>
  </rcc>
  <rcc rId="7148" sId="1" numFmtId="4">
    <oc r="E36">
      <v>578281.1</v>
    </oc>
    <nc r="E36">
      <v>741111.12616999994</v>
    </nc>
  </rcc>
  <rcc rId="7149" sId="1" numFmtId="4">
    <oc r="E37">
      <v>1093.9000000000001</v>
    </oc>
    <nc r="E37">
      <v>1276.0644299999999</v>
    </nc>
  </rcc>
  <rcc rId="7150" sId="1" numFmtId="4">
    <oc r="E38">
      <v>1251.3</v>
    </oc>
    <nc r="E38">
      <v>1433.9800400000001</v>
    </nc>
  </rcc>
  <rcc rId="7151" sId="1" numFmtId="4">
    <oc r="E39">
      <v>121346.9</v>
    </oc>
    <nc r="E39">
      <v>135611.63469000001</v>
    </nc>
  </rcc>
  <rcc rId="7152" sId="1" numFmtId="4">
    <oc r="E40">
      <v>2656.1</v>
    </oc>
    <nc r="E40">
      <v>3353.6490099999996</v>
    </nc>
  </rcc>
  <rcc rId="7153" sId="1" numFmtId="4">
    <oc r="E41">
      <v>0.1</v>
    </oc>
    <nc r="E41">
      <v>7.6310000000000003E-2</v>
    </nc>
  </rcc>
  <rcc rId="7154" sId="1" numFmtId="4">
    <oc r="E42">
      <v>163906.4</v>
    </oc>
    <nc r="E42">
      <v>184419.88210999998</v>
    </nc>
  </rcc>
  <rcc rId="7155" sId="1" numFmtId="4">
    <oc r="E45">
      <v>216270.5</v>
    </oc>
    <nc r="E45">
      <v>253073.83257</v>
    </nc>
  </rcc>
  <rcc rId="7156" sId="1" numFmtId="4">
    <oc r="E46">
      <v>161314</v>
    </oc>
    <nc r="E46">
      <v>218817.49825</v>
    </nc>
  </rcc>
  <rcc rId="7157" sId="1" numFmtId="4">
    <oc r="E47">
      <v>412098.7</v>
    </oc>
    <nc r="E47">
      <v>542314.59175999998</v>
    </nc>
  </rcc>
  <rcc rId="7158" sId="1" numFmtId="4">
    <oc r="E48">
      <v>73696.399999999994</v>
    </oc>
    <nc r="E48">
      <v>76226.756560000009</v>
    </nc>
  </rcc>
  <rcc rId="7159" sId="1" numFmtId="4">
    <oc r="E50">
      <v>82356.7</v>
    </oc>
    <nc r="E50">
      <v>90605.525959999999</v>
    </nc>
  </rcc>
  <rcc rId="7160" sId="1" numFmtId="4">
    <oc r="E51">
      <v>27004.1</v>
    </oc>
    <nc r="E51">
      <v>35627.832770000001</v>
    </nc>
  </rcc>
  <rcc rId="7161" sId="1" numFmtId="4">
    <oc r="E52">
      <v>616996.1</v>
    </oc>
    <nc r="E52">
      <v>777697.44657999987</v>
    </nc>
  </rcc>
  <rcc rId="7162" sId="1" numFmtId="4">
    <oc r="E53">
      <v>-7004.6</v>
    </oc>
    <nc r="E53">
      <v>-7361.1575700000003</v>
    </nc>
  </rcc>
  <rcc rId="7163" sId="1" numFmtId="4">
    <oc r="E57">
      <v>325433.3</v>
    </oc>
    <nc r="E57">
      <v>409433.76183999999</v>
    </nc>
  </rcc>
  <rcc rId="7164" sId="1" numFmtId="4">
    <oc r="E58">
      <v>170082.3</v>
    </oc>
    <nc r="E58">
      <v>180082.29881000001</v>
    </nc>
  </rcc>
  <rcc rId="7165" sId="1" numFmtId="4">
    <oc r="E61">
      <v>13798</v>
    </oc>
    <nc r="E61">
      <v>30174.6908</v>
    </nc>
  </rcc>
  <rcc rId="7166" sId="1" numFmtId="4">
    <oc r="E62">
      <v>93975.3</v>
    </oc>
    <nc r="E62">
      <v>103573.41315000002</v>
    </nc>
  </rcc>
  <rcc rId="7167" sId="1" numFmtId="4">
    <oc r="E63">
      <v>6498663.2999999998</v>
    </oc>
    <nc r="E63">
      <v>7067917.9934099996</v>
    </nc>
  </rcc>
  <rcc rId="7168" sId="1" numFmtId="4">
    <oc r="E64">
      <v>211390.8</v>
    </oc>
    <nc r="E64">
      <v>213831.85134999998</v>
    </nc>
  </rcc>
  <rcc rId="7169" sId="1" numFmtId="4">
    <oc r="E70">
      <v>-30539.5</v>
    </oc>
    <nc r="E70">
      <v>-30582.620709999999</v>
    </nc>
  </rcc>
  <rrc rId="7170" sId="1" ref="A67:XFD67" action="insertRow">
    <undo index="0" exp="area" ref3D="1" dr="$E$1:$G$1048576" dn="Z_87167B54_14FD_40B4_B520_8ADAF9DCA900_.wvu.Cols" sId="1"/>
  </rrc>
  <rrc rId="7171" sId="1" ref="A67:XFD67" action="insertRow">
    <undo index="0" exp="area" ref3D="1" dr="$E$1:$G$1048576" dn="Z_87167B54_14FD_40B4_B520_8ADAF9DCA900_.wvu.Cols" sId="1"/>
  </rrc>
  <rcc rId="7172" sId="1" xfDxf="1" dxf="1">
    <nc r="A68" t="inlineStr">
      <is>
    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    </is>
    </nc>
    <ndxf>
      <font>
        <color auto="1"/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3" sId="1" xfDxf="1" dxf="1">
    <nc r="A67" t="inlineStr">
      <is>
    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    </is>
    </nc>
    <ndxf>
      <font>
        <color auto="1"/>
        <name val="Times New Roman"/>
        <scheme val="none"/>
      </font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67" start="0" length="2147483647">
    <dxf>
      <font>
        <b/>
      </font>
    </dxf>
  </rfmt>
  <rcc rId="7174" sId="1">
    <nc r="C68" t="inlineStr">
      <is>
        <t>000 2 08 04 00 0 04 0 000 150</t>
      </is>
    </nc>
  </rcc>
  <rcc rId="7175" sId="1">
    <nc r="C67" t="inlineStr">
      <is>
        <t>000 2 08 00 00 0 00 0 000 000</t>
      </is>
    </nc>
  </rcc>
  <rfmt sheetId="1" sqref="C67" start="0" length="2147483647">
    <dxf>
      <font>
        <b/>
      </font>
    </dxf>
  </rfmt>
  <rcc rId="7176" sId="1" odxf="1" dxf="1" numFmtId="4">
    <nc r="E67">
      <f>E68</f>
    </nc>
    <ndxf>
      <font>
        <b/>
        <color auto="1"/>
        <name val="Times New Roman"/>
        <scheme val="none"/>
      </font>
    </ndxf>
  </rcc>
  <rcc rId="7177" sId="1" odxf="1" dxf="1" numFmtId="4">
    <nc r="F67">
      <f>D67-E67</f>
    </nc>
    <ndxf>
      <font>
        <b/>
        <color auto="1"/>
        <name val="Times New Roman"/>
        <scheme val="none"/>
      </font>
    </ndxf>
  </rcc>
  <rcc rId="7178" sId="1" numFmtId="14">
    <nc r="G67">
      <f>E67/D67</f>
    </nc>
  </rcc>
  <rcc rId="7179" sId="1" numFmtId="4">
    <nc r="E68">
      <v>-1.6250799999999999</v>
    </nc>
  </rcc>
  <rcc rId="7180" sId="1">
    <nc r="F68">
      <f>D68-E68</f>
    </nc>
  </rcc>
  <rcc rId="7181" sId="1">
    <nc r="G68">
      <f>E68/D68</f>
    </nc>
  </rcc>
  <rcc rId="7182" sId="1">
    <oc r="E54">
      <f>SUM(E55,E65,E69,E71)</f>
    </oc>
    <nc r="E54">
      <f>SUM(E55,E65,E69,E71,E67)</f>
    </nc>
  </rcc>
  <rfmt sheetId="1" sqref="E14">
    <dxf>
      <fill>
        <patternFill patternType="none">
          <bgColor auto="1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M2" start="0" length="0">
    <dxf>
      <numFmt numFmtId="4" formatCode="#,##0.00"/>
    </dxf>
  </rfmt>
  <rfmt sheetId="2" sqref="N2" start="0" length="0">
    <dxf>
      <font>
        <b/>
        <sz val="15"/>
        <name val="Times New Roman"/>
        <scheme val="none"/>
      </font>
      <numFmt numFmtId="4" formatCode="#,##0.00"/>
      <alignment horizontal="center" readingOrder="0"/>
    </dxf>
  </rfmt>
  <rcc rId="5935" sId="2">
    <oc r="G2">
      <f>SUBTOTAL(9,G7:G526)</f>
    </oc>
    <nc r="G2"/>
  </rcc>
  <rcc rId="5936" sId="2">
    <oc r="H2">
      <f>SUBTOTAL(9,H7:H526)</f>
    </oc>
    <nc r="H2"/>
  </rcc>
  <rcc rId="5937" sId="2">
    <oc r="I2">
      <f>SUBTOTAL(9,I7:I526)</f>
    </oc>
    <nc r="I2"/>
  </rcc>
  <rcc rId="5938" sId="2">
    <oc r="J2">
      <v>9190806.4000000004</v>
    </oc>
    <nc r="J2"/>
  </rcc>
  <rcc rId="5939" sId="2">
    <oc r="K2">
      <f>J2-H5</f>
    </oc>
    <nc r="K2"/>
  </rcc>
  <rcc rId="5940" sId="3">
    <oc r="D23">
      <f>D19+D11+D16+расходы!G527</f>
    </oc>
    <nc r="D23"/>
  </rcc>
  <rcc rId="5941" sId="3">
    <oc r="E23">
      <f>E19+E11+E16+расходы!H527</f>
    </oc>
    <nc r="E23"/>
  </rcc>
  <rcc rId="5942" sId="3">
    <oc r="F23">
      <f>F19+F11+F16+расходы!I527</f>
    </oc>
    <nc r="F23"/>
  </rcc>
  <rcc rId="5943" sId="3">
    <oc r="G23">
      <f>G19+G11+G16+расходы!J527</f>
    </oc>
    <nc r="G23"/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44" sId="3">
    <oc r="I14">
      <f>M5</f>
    </oc>
    <nc r="I14">
      <f>M4</f>
    </nc>
  </rcc>
  <rcc rId="5945" sId="3" numFmtId="34">
    <oc r="D14">
      <f>D18+D19</f>
    </oc>
    <nc r="D14">
      <v>3300987.6000000015</v>
    </nc>
  </rcc>
  <rcv guid="{F8C4027D-D6CA-4157-8FAE-71E83CC44D4D}" action="delete"/>
  <rdn rId="0" localSheetId="1" customView="1" name="Z_F8C4027D_D6CA_4157_8FAE_71E83CC44D4D_.wvu.PrintArea" hidden="1" oldHidden="1">
    <formula>доходы!$A$1:$K$70</formula>
    <oldFormula>доходы!$A$1:$K$70</oldFormula>
  </rdn>
  <rdn rId="0" localSheetId="1" customView="1" name="Z_F8C4027D_D6CA_4157_8FAE_71E83CC44D4D_.wvu.PrintTitles" hidden="1" oldHidden="1">
    <formula>доходы!$12:$13</formula>
    <oldFormula>доходы!$12:$13</oldFormula>
  </rdn>
  <rdn rId="0" localSheetId="1" customView="1" name="Z_F8C4027D_D6CA_4157_8FAE_71E83CC44D4D_.wvu.FilterData" hidden="1" oldHidden="1">
    <formula>доходы!$A$13:$GF$70</formula>
    <oldFormula>доходы!$A$13:$GF$70</oldFormula>
  </rdn>
  <rdn rId="0" localSheetId="2" customView="1" name="Z_F8C4027D_D6CA_4157_8FAE_71E83CC44D4D_.wvu.PrintArea" hidden="1" oldHidden="1">
    <formula>расходы!$A$1:$N$535</formula>
    <oldFormula>расходы!$A$1:$N$535</oldFormula>
  </rdn>
  <rdn rId="0" localSheetId="2" customView="1" name="Z_F8C4027D_D6CA_4157_8FAE_71E83CC44D4D_.wvu.PrintTitles" hidden="1" oldHidden="1">
    <formula>расходы!$4:$5</formula>
    <oldFormula>расходы!$4:$5</oldFormula>
  </rdn>
  <rdn rId="0" localSheetId="2" customView="1" name="Z_F8C4027D_D6CA_4157_8FAE_71E83CC44D4D_.wvu.FilterData" hidden="1" oldHidden="1">
    <formula>расходы!$A$6:$V$527</formula>
    <oldFormula>расходы!$A$6:$V$527</oldFormula>
  </rdn>
  <rdn rId="0" localSheetId="3" customView="1" name="Z_F8C4027D_D6CA_4157_8FAE_71E83CC44D4D_.wvu.PrintArea" hidden="1" oldHidden="1">
    <formula>источники!$A$1:$G$22</formula>
    <oldFormula>источники!$A$1:$G$22</oldFormula>
  </rdn>
  <rdn rId="0" localSheetId="3" customView="1" name="Z_F8C4027D_D6CA_4157_8FAE_71E83CC44D4D_.wvu.PrintTitles" hidden="1" oldHidden="1">
    <formula>источники!$3:$4</formula>
    <oldFormula>источники!$3:$4</oldFormula>
  </rdn>
  <rdn rId="0" localSheetId="4" customView="1" name="Z_F8C4027D_D6CA_4157_8FAE_71E83CC44D4D_.wvu.Rows" hidden="1" oldHidden="1">
    <formula>'резервный фонд'!$32:$32</formula>
    <oldFormula>'резервный фонд'!$32:$32</oldFormula>
  </rdn>
  <rcv guid="{F8C4027D-D6CA-4157-8FAE-71E83CC44D4D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7:N527">
    <dxf>
      <alignment horizontal="right" readingOrder="0"/>
    </dxf>
  </rfmt>
  <rfmt sheetId="2" sqref="A181" start="0" length="2147483647">
    <dxf>
      <font>
        <b/>
      </font>
    </dxf>
  </rfmt>
  <rcc rId="5955" sId="2">
    <nc r="A181" t="inlineStr">
      <is>
        <t>СВЯЗЬ И ИНФОРМАТИКА</t>
      </is>
    </nc>
  </rcc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расходы!$A$1:$N$535</formula>
    <oldFormula>расходы!$A$1:$N$535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расходы!$A$6:$V$527</formula>
    <oldFormula>расходы!$A$6:$V$527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5" sId="4">
    <oc r="A4" t="inlineStr">
      <is>
        <r>
          <t xml:space="preserve">по состоянию на </t>
        </r>
        <r>
          <rPr>
            <b/>
            <i/>
            <sz val="10"/>
            <rFont val="Arial Cyr"/>
            <charset val="204"/>
          </rPr>
          <t xml:space="preserve">"01" июля 2024 г. </t>
        </r>
      </is>
    </oc>
    <nc r="A4" t="inlineStr">
      <is>
        <r>
          <t xml:space="preserve">по состоянию на </t>
        </r>
        <r>
          <rPr>
            <b/>
            <i/>
            <sz val="10"/>
            <rFont val="Arial Cyr"/>
            <charset val="204"/>
          </rPr>
          <t xml:space="preserve">"01" октября 2024 г. 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6" sId="5">
    <oc r="A13">
      <f>CONCATENATE(B13,C13)</f>
    </oc>
    <nc r="A13">
      <f>CONCATENATE(B13,C13)</f>
    </nc>
  </rcc>
  <rfmt sheetId="2" sqref="G5:N5">
    <dxf>
      <alignment horizontal="right" readingOrder="0"/>
    </dxf>
  </rfmt>
  <rfmt sheetId="3" sqref="D5:G22">
    <dxf>
      <alignment horizontal="general" readingOrder="0"/>
    </dxf>
  </rfmt>
  <rfmt sheetId="3" sqref="D5:G22">
    <dxf>
      <alignment horizontal="right" readingOrder="0"/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113:M113" start="0" length="2147483647">
    <dxf>
      <font>
        <b/>
      </font>
    </dxf>
  </rfmt>
  <rfmt sheetId="2" sqref="G7:N8 G14:N14 G31:N31 G49:N49 G53:N53 G71:N71 G74:N74 G112:N113 G123:N123 G139:N139 G150:N151 G159:N159 G181:N181 G190:N190 G199:N200 G214:N214 G227:N227 G240:N240 G263:N264 G268:N268 G276:N276 G288:N289 G300:N300 G314:N314 G334:N334 G338:N338 G357:N357 G388:N389 G397:N397 G417:N418 G427:N427 G447:N447 G458:N458 G473:N474 G485:N485 G492:N492 G509:N510 G515:N515 G523:N524" start="0" length="2147483647">
    <dxf>
      <font>
        <b val="0"/>
      </font>
    </dxf>
  </rfmt>
  <rfmt sheetId="2" sqref="G7:N8 G14:N14 G31:N31 G49:N49 G53:N53 G71:N71 G74:N74 G112:N113 G123:N123 G139:N139 G150:N151 G159:N159 G181:N181 G190:N190 G199:N200 G214:N214 G227:N227 G240:N240 G263:N264 G268:N268 G276:N276 G288:N289 G300:N300 G314:N314 G334:N334 G338:N338 G357:N357 G388:N389 G397:N397 G417:N418 G427:N427 G447:N447 G458:N458 G473:N474 G485:N485 G492:N492 G509:N510 G515:N515 G523:N524" start="0" length="2147483647">
    <dxf>
      <font>
        <b/>
      </font>
    </dxf>
  </rfmt>
  <rcc rId="5967" sId="2" numFmtId="4">
    <oc r="G532">
      <v>15052.2</v>
    </oc>
    <nc r="G532">
      <v>13947.6</v>
    </nc>
  </rcc>
  <rcc rId="5968" sId="2" numFmtId="4">
    <oc r="G534">
      <v>14576.2</v>
    </oc>
    <nc r="G534">
      <v>13934.6</v>
    </nc>
  </rcc>
  <rfmt sheetId="2" sqref="G5:L525">
    <dxf>
      <numFmt numFmtId="167" formatCode="#,##0.0"/>
    </dxf>
  </rfmt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расходы!$A$1:$N$535</formula>
    <oldFormula>расходы!$A$1:$N$535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расходы!$A$6:$V$527</formula>
    <oldFormula>расходы!$A$6:$V$527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528:K535">
    <dxf>
      <numFmt numFmtId="167" formatCode="#,##0.0"/>
    </dxf>
  </rfmt>
  <rfmt sheetId="2" sqref="G526:J527">
    <dxf>
      <numFmt numFmtId="167" formatCode="#,##0.0"/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расходы!$A$1:$N$535</formula>
    <oldFormula>расходы!$A$1:$N$535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расходы!$A$6:$V$527</formula>
    <oldFormula>расходы!$A$6:$V$527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доходы!$A$1:$K$70</formula>
    <oldFormula>доходы!$A$1:$K$70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доходы!$A$13:$GF$70</formula>
    <oldFormula>доходы!$A$13:$GF$70</oldFormula>
  </rdn>
  <rdn rId="0" localSheetId="2" customView="1" name="Z_EC1DDABA_87E5_4CA0_BDFA_3176D5C21D42_.wvu.PrintArea" hidden="1" oldHidden="1">
    <formula>расходы!$A$1:$N$535</formula>
    <oldFormula>расходы!$A$1:$N$535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расходы!$A$6:$V$527</formula>
    <oldFormula>расходы!$A$6:$V$527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1" sId="2" numFmtId="4">
    <oc r="G317">
      <v>82346.600000000006</v>
    </oc>
    <nc r="G317">
      <v>81005.2</v>
    </nc>
  </rcc>
  <rcc rId="6532" sId="2" numFmtId="4">
    <oc r="H317">
      <v>8707.7000000000007</v>
    </oc>
    <nc r="H317">
      <v>33543.699999999997</v>
    </nc>
  </rcc>
  <rcc rId="6533" sId="2" numFmtId="4">
    <oc r="I317">
      <f>G317-H317</f>
    </oc>
    <nc r="I317">
      <v>8707.7000000000007</v>
    </nc>
  </rcc>
  <rcc rId="6534" sId="2" numFmtId="4">
    <oc r="G312">
      <v>312845.8</v>
    </oc>
    <nc r="G312">
      <v>317111</v>
    </nc>
  </rcc>
  <rcc rId="6535" sId="2" numFmtId="4">
    <oc r="H312">
      <v>207103.6</v>
    </oc>
    <nc r="H312">
      <v>40408.300000000003</v>
    </nc>
  </rcc>
  <rcc rId="6536" sId="2" numFmtId="4">
    <oc r="G313">
      <v>6135</v>
    </oc>
    <nc r="G313">
      <v>6248.2</v>
    </nc>
  </rcc>
  <rcc rId="6537" sId="2" numFmtId="4">
    <oc r="H313">
      <v>5366.2</v>
    </oc>
    <nc r="H313">
      <v>434.8</v>
    </nc>
  </rcc>
  <rcc rId="6538" sId="2" numFmtId="4">
    <oc r="I313">
      <f>G313-H313</f>
    </oc>
    <nc r="I313">
      <v>5846.4</v>
    </nc>
  </rcc>
  <rcc rId="6539" sId="2" numFmtId="4">
    <oc r="I312">
      <f>G312-H312</f>
    </oc>
    <nc r="I312">
      <v>233516.7</v>
    </nc>
  </rcc>
  <rcc rId="6540" sId="2" numFmtId="4">
    <oc r="H310">
      <v>89211.5</v>
    </oc>
    <nc r="H310">
      <v>10773.6</v>
    </nc>
  </rcc>
  <rcc rId="6541" sId="2" numFmtId="4">
    <oc r="I310">
      <f>G310-H310</f>
    </oc>
    <nc r="I310">
      <v>104348.9</v>
    </nc>
  </rcc>
  <rcc rId="6542" sId="2" numFmtId="4">
    <oc r="G309">
      <v>6214853.7000000002</v>
    </oc>
    <nc r="G309">
      <v>6296109.9000000004</v>
    </nc>
  </rcc>
  <rcc rId="6543" sId="2" numFmtId="4">
    <oc r="G310">
      <v>136528.5</v>
    </oc>
    <nc r="G310">
      <v>136077.9</v>
    </nc>
  </rcc>
  <rcc rId="6544" sId="2" numFmtId="4">
    <oc r="H309">
      <v>4156901.8</v>
    </oc>
    <nc r="H309">
      <v>837697.6</v>
    </nc>
  </rcc>
  <rcc rId="6545" sId="2" numFmtId="4">
    <oc r="I309">
      <f>G309-H309</f>
    </oc>
    <nc r="I309">
      <v>4669032.5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3" sId="3" numFmtId="34">
    <oc r="E30">
      <v>22126913.800000001</v>
    </oc>
    <nc r="E30">
      <v>25013083</v>
    </nc>
  </rcc>
  <rcc rId="7184" sId="3" numFmtId="34">
    <oc r="E26">
      <v>-20978712.899999999</v>
    </oc>
    <nc r="E26">
      <v>-23925295.199999999</v>
    </nc>
  </rcc>
  <rfmt sheetId="1" sqref="E14" start="0" length="2147483647">
    <dxf>
      <font>
        <color rgb="FFFF0000"/>
      </font>
    </dxf>
  </rfmt>
  <rcc rId="7185" sId="1" numFmtId="4">
    <oc r="E62">
      <v>103573.41315000002</v>
    </oc>
    <nc r="E62">
      <f>103573.41315+819</f>
    </nc>
  </rcc>
  <rfmt sheetId="1" sqref="E14" start="0" length="2147483647">
    <dxf>
      <font>
        <color theme="1"/>
      </font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6" sId="2" odxf="1" dxf="1" numFmtId="4">
    <oc r="H518">
      <v>16125.1</v>
    </oc>
    <nc r="H518">
      <v>58382.5</v>
    </nc>
    <odxf/>
    <ndxf/>
  </rcc>
  <rcc rId="6547" sId="2" odxf="1" dxf="1" numFmtId="4">
    <oc r="H519">
      <v>93</v>
    </oc>
    <nc r="H519">
      <v>1104.7</v>
    </nc>
    <odxf/>
    <ndxf/>
  </rcc>
  <rcc rId="6548" sId="2" odxf="1" dxf="1" numFmtId="4">
    <oc r="H513">
      <v>12280.2</v>
    </oc>
    <nc r="H513">
      <v>38269.9</v>
    </nc>
    <odxf/>
    <ndxf/>
  </rcc>
  <rcc rId="6549" sId="2" odxf="1" dxf="1" numFmtId="4">
    <oc r="H514">
      <v>5653.5</v>
    </oc>
    <nc r="H514">
      <v>1192.33</v>
    </nc>
    <odxf/>
    <ndxf/>
  </rcc>
  <rcc rId="6550" sId="2" odxf="1" dxf="1" numFmtId="4">
    <oc r="H508">
      <v>429.7</v>
    </oc>
    <nc r="H508">
      <v>114.2</v>
    </nc>
    <odxf/>
    <ndxf/>
  </rcc>
  <rfmt sheetId="2" sqref="H504" start="0" length="0">
    <dxf/>
  </rfmt>
  <rfmt sheetId="2" sqref="H505" start="0" length="0">
    <dxf/>
  </rfmt>
  <rcc rId="6551" sId="2" numFmtId="4">
    <oc r="H505">
      <v>99.6</v>
    </oc>
    <nc r="H505">
      <v>420.4</v>
    </nc>
  </rcc>
  <rcc rId="6552" sId="2" numFmtId="4">
    <oc r="H504">
      <v>2192.9</v>
    </oc>
    <nc r="H504">
      <v>6013.1</v>
    </nc>
  </rcc>
  <rfmt sheetId="2" sqref="H499" start="0" length="0">
    <dxf/>
  </rfmt>
  <rfmt sheetId="2" sqref="H500" start="0" length="0">
    <dxf/>
  </rfmt>
  <rfmt sheetId="2" sqref="H501" start="0" length="0">
    <dxf/>
  </rfmt>
  <rcc rId="6553" sId="2" numFmtId="4">
    <oc r="H501">
      <v>2519.1999999999998</v>
    </oc>
    <nc r="H501">
      <v>8073</v>
    </nc>
  </rcc>
  <rcc rId="6554" sId="2" numFmtId="4">
    <oc r="H500">
      <v>0</v>
    </oc>
    <nc r="H500">
      <v>1054.7</v>
    </nc>
  </rcc>
  <rcc rId="6555" sId="2" numFmtId="4">
    <oc r="H499">
      <v>9477.9</v>
    </oc>
    <nc r="H499">
      <v>28520.1</v>
    </nc>
  </rcc>
  <rcc rId="6556" sId="2" odxf="1" dxf="1" numFmtId="4">
    <oc r="H495">
      <v>12023</v>
    </oc>
    <nc r="H495">
      <v>40265.699999999997</v>
    </nc>
    <odxf/>
    <ndxf/>
  </rcc>
  <rcc rId="6557" sId="2" odxf="1" dxf="1" numFmtId="4">
    <oc r="H496">
      <v>304</v>
    </oc>
    <nc r="H496">
      <v>1468.4</v>
    </nc>
    <odxf/>
    <ndxf/>
  </rcc>
  <rcc rId="6558" sId="2" odxf="1" dxf="1" numFmtId="4">
    <oc r="H497">
      <v>4260.6000000000004</v>
    </oc>
    <nc r="H497">
      <v>11745.3</v>
    </nc>
    <odxf/>
    <ndxf/>
  </rcc>
  <rcc rId="6559" sId="2" odxf="1" dxf="1" numFmtId="4">
    <oc r="H491">
      <v>626</v>
    </oc>
    <nc r="H491">
      <v>2420.3000000000002</v>
    </nc>
    <odxf/>
    <ndxf/>
  </rcc>
  <rcc rId="6560" sId="2" odxf="1" dxf="1" numFmtId="4">
    <oc r="H483">
      <v>211180</v>
    </oc>
    <nc r="H483">
      <v>867917.9</v>
    </nc>
    <odxf/>
    <ndxf/>
  </rcc>
  <rcc rId="6561" sId="2" odxf="1" dxf="1" numFmtId="4">
    <oc r="H484">
      <v>6653.2</v>
    </oc>
    <nc r="H484">
      <v>22555</v>
    </nc>
    <odxf/>
    <ndxf/>
  </rcc>
  <rfmt sheetId="2" sqref="H480" start="0" length="0">
    <dxf/>
  </rfmt>
  <rfmt sheetId="2" sqref="I481" start="0" length="0">
    <dxf>
      <font>
        <b val="0"/>
        <name val="Times New Roman"/>
        <scheme val="none"/>
      </font>
    </dxf>
  </rfmt>
  <rfmt sheetId="2" sqref="I482" start="0" length="0">
    <dxf>
      <font>
        <b val="0"/>
        <name val="Times New Roman"/>
        <scheme val="none"/>
      </font>
    </dxf>
  </rfmt>
  <rfmt sheetId="2" sqref="I485" start="0" length="0">
    <dxf>
      <font>
        <b val="0"/>
        <name val="Times New Roman"/>
        <scheme val="none"/>
      </font>
    </dxf>
  </rfmt>
  <rfmt sheetId="2" sqref="I486" start="0" length="0">
    <dxf>
      <font>
        <b val="0"/>
        <name val="Times New Roman"/>
        <scheme val="none"/>
      </font>
    </dxf>
  </rfmt>
  <rfmt sheetId="2" sqref="I487" start="0" length="0">
    <dxf>
      <font>
        <b val="0"/>
        <name val="Times New Roman"/>
        <scheme val="none"/>
      </font>
    </dxf>
  </rfmt>
  <rfmt sheetId="2" sqref="I481:I482" start="0" length="2147483647">
    <dxf>
      <font>
        <b/>
      </font>
    </dxf>
  </rfmt>
  <rcc rId="6562" sId="2" odxf="1" dxf="1" numFmtId="4">
    <oc r="H477">
      <v>105559.7</v>
    </oc>
    <nc r="H477">
      <v>24790.400000000001</v>
    </nc>
    <odxf/>
    <ndxf/>
  </rcc>
  <rcc rId="6563" sId="2" odxf="1" dxf="1" numFmtId="4">
    <oc r="H472">
      <v>19434.400000000001</v>
    </oc>
    <nc r="H472">
      <v>66335.100000000006</v>
    </nc>
    <odxf/>
    <ndxf/>
  </rcc>
  <rcc rId="6564" sId="2" odxf="1" dxf="1" numFmtId="4">
    <oc r="H467">
      <v>68.7</v>
    </oc>
    <nc r="H467">
      <v>174.8</v>
    </nc>
    <odxf/>
    <ndxf/>
  </rcc>
  <rcc rId="6565" sId="2" odxf="1" dxf="1" numFmtId="4">
    <oc r="H466">
      <v>22061.200000000001</v>
    </oc>
    <nc r="H466">
      <v>18270.099999999999</v>
    </nc>
    <odxf/>
    <ndxf/>
  </rcc>
  <rcc rId="6566" sId="2" odxf="1" dxf="1" numFmtId="4">
    <oc r="H463">
      <v>3638.7</v>
    </oc>
    <nc r="H463">
      <v>7302.5</v>
    </nc>
    <odxf/>
    <ndxf/>
  </rcc>
  <rcc rId="6567" sId="2" odxf="1" dxf="1" numFmtId="4">
    <oc r="H462">
      <v>164.1</v>
    </oc>
    <nc r="H462">
      <v>1197.3</v>
    </nc>
    <odxf/>
    <ndxf/>
  </rcc>
  <rcc rId="6568" sId="2" odxf="1" dxf="1" numFmtId="4">
    <oc r="H461">
      <v>9566.1</v>
    </oc>
    <nc r="H461">
      <v>26615.1</v>
    </nc>
    <odxf/>
    <ndxf/>
  </rcc>
  <rcc rId="6569" sId="2" odxf="1" dxf="1" numFmtId="4">
    <oc r="H457">
      <v>1467.3</v>
    </oc>
    <nc r="H457">
      <v>1442.3</v>
    </nc>
    <odxf/>
    <ndxf/>
  </rcc>
  <rcc rId="6570" sId="2" odxf="1" dxf="1" numFmtId="4">
    <oc r="H454">
      <v>32260.400000000001</v>
    </oc>
    <nc r="H454">
      <v>15.9</v>
    </nc>
    <odxf/>
    <ndxf/>
  </rcc>
  <rcc rId="6571" sId="2" odxf="1" dxf="1" numFmtId="4">
    <oc r="H450">
      <v>14.7</v>
    </oc>
    <nc r="H450">
      <v>34.799999999999997</v>
    </nc>
    <odxf/>
    <ndxf/>
  </rcc>
  <rcc rId="6572" sId="2" odxf="1" dxf="1" numFmtId="4">
    <oc r="H451">
      <v>4.5</v>
    </oc>
    <nc r="H451">
      <v>10.5</v>
    </nc>
    <odxf/>
    <ndxf/>
  </rcc>
  <rcc rId="6573" sId="2" odxf="1" dxf="1" numFmtId="4">
    <oc r="H446">
      <v>516.79999999999995</v>
    </oc>
    <nc r="H446">
      <v>3785.5</v>
    </nc>
    <odxf/>
    <ndxf/>
  </rcc>
  <rcc rId="6574" sId="2" odxf="1" dxf="1" numFmtId="4">
    <oc r="H443">
      <v>2363.6999999999998</v>
    </oc>
    <nc r="H443">
      <v>15976.1</v>
    </nc>
    <odxf/>
    <ndxf/>
  </rcc>
  <rcc rId="6575" sId="2" odxf="1" dxf="1" numFmtId="4">
    <oc r="H441">
      <v>50067.4</v>
    </oc>
    <nc r="H441">
      <v>336971.6</v>
    </nc>
    <odxf/>
    <ndxf/>
  </rcc>
  <rcc rId="6576" sId="2" odxf="1" dxf="1" numFmtId="4">
    <oc r="H435">
      <v>141635.79999999999</v>
    </oc>
    <nc r="H435">
      <v>418213.6</v>
    </nc>
    <odxf/>
    <ndxf/>
  </rcc>
  <rcc rId="6577" sId="2" odxf="1" dxf="1" numFmtId="4">
    <oc r="H436">
      <v>0</v>
    </oc>
    <nc r="H436">
      <v>33132.300000000003</v>
    </nc>
    <odxf/>
    <ndxf/>
  </rcc>
  <rcc rId="6578" sId="2" odxf="1" dxf="1" numFmtId="4">
    <oc r="H437">
      <v>60000</v>
    </oc>
    <nc r="H437">
      <v>107546.4</v>
    </nc>
    <odxf/>
    <ndxf/>
  </rcc>
  <rcc rId="6579" sId="2" numFmtId="4">
    <oc r="H438">
      <v>293.10000000000002</v>
    </oc>
    <nc r="H438">
      <v>737.9</v>
    </nc>
  </rcc>
  <rcc rId="6580" sId="2" odxf="1" dxf="1" numFmtId="4">
    <oc r="H433">
      <v>993.6</v>
    </oc>
    <nc r="H433">
      <v>3076.9</v>
    </nc>
    <odxf/>
    <ndxf/>
  </rcc>
  <rcc rId="6581" sId="2" odxf="1" dxf="1" numFmtId="4">
    <oc r="H430">
      <v>1724.2</v>
    </oc>
    <nc r="H430">
      <v>3651.9</v>
    </nc>
    <odxf/>
    <ndxf/>
  </rcc>
  <rcc rId="6582" sId="2" odxf="1" dxf="1" numFmtId="4">
    <oc r="H426">
      <v>210</v>
    </oc>
    <nc r="H426">
      <v>620</v>
    </nc>
    <odxf/>
    <ndxf/>
  </rcc>
  <rcc rId="6583" sId="2" odxf="1" dxf="1" numFmtId="4">
    <oc r="H421">
      <v>99</v>
    </oc>
    <nc r="H421">
      <v>219.6</v>
    </nc>
    <odxf/>
    <ndxf/>
  </rcc>
  <rcc rId="6584" sId="2" odxf="1" dxf="1" numFmtId="4">
    <oc r="H416">
      <v>59895.4</v>
    </oc>
    <nc r="H416">
      <v>30010.2</v>
    </nc>
    <odxf/>
    <ndxf/>
  </rcc>
  <rcc rId="6585" sId="2" odxf="1" dxf="1" numFmtId="4">
    <oc r="H413">
      <v>164.8</v>
    </oc>
    <nc r="H413">
      <v>497.9</v>
    </nc>
    <odxf/>
    <ndxf/>
  </rcc>
  <rcc rId="6586" sId="2" odxf="1" dxf="1" numFmtId="4">
    <oc r="H409">
      <v>3300.7</v>
    </oc>
    <nc r="H409">
      <v>6986.6</v>
    </nc>
    <odxf/>
    <ndxf/>
  </rcc>
  <rcc rId="6587" sId="2" odxf="1" dxf="1" numFmtId="4">
    <oc r="H410">
      <v>166.3</v>
    </oc>
    <nc r="H410">
      <v>660.3</v>
    </nc>
    <odxf/>
    <ndxf/>
  </rcc>
  <rcc rId="6588" sId="2" odxf="1" dxf="1" numFmtId="4">
    <oc r="H404">
      <v>7265.6</v>
    </oc>
    <nc r="H404">
      <v>24057.3</v>
    </nc>
    <odxf/>
    <ndxf/>
  </rcc>
  <rcc rId="6589" sId="2" odxf="1" dxf="1" numFmtId="4">
    <oc r="H405">
      <v>81.900000000000006</v>
    </oc>
    <nc r="H405">
      <v>916</v>
    </nc>
    <odxf/>
    <ndxf/>
  </rcc>
  <rcc rId="6590" sId="2" odxf="1" dxf="1" numFmtId="4">
    <oc r="H406">
      <v>2342.5</v>
    </oc>
    <nc r="H406">
      <v>6777.7</v>
    </nc>
    <odxf/>
    <ndxf/>
  </rcc>
  <rcc rId="6591" sId="2" odxf="1" dxf="1" numFmtId="4">
    <oc r="H401">
      <v>0</v>
    </oc>
    <nc r="H401">
      <v>5178.2</v>
    </nc>
    <odxf/>
    <ndxf/>
  </rcc>
  <rcc rId="6592" sId="2" odxf="1" dxf="1" numFmtId="4">
    <oc r="H402">
      <v>10421.5</v>
    </oc>
    <nc r="H402">
      <v>36902.699999999997</v>
    </nc>
    <odxf/>
    <ndxf/>
  </rcc>
  <rcc rId="6593" sId="2" odxf="1" dxf="1" numFmtId="4">
    <oc r="H400">
      <v>29234</v>
    </oc>
    <nc r="H400">
      <v>127295.5</v>
    </nc>
    <odxf/>
    <ndxf/>
  </rcc>
  <rcc rId="6594" sId="2" odxf="1" dxf="1" numFmtId="4">
    <oc r="H395">
      <v>185457.1</v>
    </oc>
    <nc r="H395">
      <v>550883.1</v>
    </nc>
    <odxf/>
    <ndxf/>
  </rcc>
  <rcc rId="6595" sId="2" odxf="1" dxf="1" numFmtId="4">
    <oc r="H396">
      <v>5031.8999999999996</v>
    </oc>
    <nc r="H396">
      <v>16409.7</v>
    </nc>
    <odxf/>
    <ndxf/>
  </rcc>
  <rcc rId="6596" sId="2" odxf="1" dxf="1" numFmtId="4">
    <oc r="H392">
      <v>28370.799999999999</v>
    </oc>
    <nc r="H392">
      <v>1316.1</v>
    </nc>
    <odxf/>
    <ndxf/>
  </rcc>
  <rcc rId="6597" sId="2" odxf="1" dxf="1" numFmtId="4">
    <oc r="H383">
      <v>341.5</v>
    </oc>
    <nc r="H383">
      <v>2256.1</v>
    </nc>
    <odxf/>
    <ndxf/>
  </rcc>
  <rcc rId="6598" sId="2" odxf="1" dxf="1" numFmtId="4">
    <oc r="H380">
      <v>7081.7</v>
    </oc>
    <nc r="H380">
      <v>29220.9</v>
    </nc>
    <odxf/>
    <ndxf/>
  </rcc>
  <rcc rId="6599" sId="2" odxf="1" dxf="1" numFmtId="4">
    <oc r="H381">
      <v>24480.799999999999</v>
    </oc>
    <nc r="H381">
      <v>36746.6</v>
    </nc>
    <odxf/>
    <ndxf/>
  </rcc>
  <rcc rId="6600" sId="2" odxf="1" dxf="1" numFmtId="4">
    <oc r="H376">
      <v>4906.3999999999996</v>
    </oc>
    <nc r="H376">
      <v>3305.3</v>
    </nc>
    <odxf/>
    <ndxf/>
  </rcc>
  <rcc rId="6601" sId="2" odxf="1" dxf="1" numFmtId="4">
    <oc r="H377">
      <v>0</v>
    </oc>
    <nc r="H377">
      <v>8198.6</v>
    </nc>
    <odxf/>
    <ndxf/>
  </rcc>
  <rcc rId="6602" sId="2" odxf="1" dxf="1" numFmtId="4">
    <oc r="H371">
      <v>933.9</v>
    </oc>
    <nc r="H371">
      <v>586.20000000000005</v>
    </nc>
    <odxf/>
    <ndxf/>
  </rcc>
  <rcc rId="6603" sId="2" odxf="1" dxf="1" numFmtId="4">
    <oc r="H372">
      <v>104245.6</v>
    </oc>
    <nc r="H372">
      <v>242788.2</v>
    </nc>
    <odxf/>
    <ndxf/>
  </rcc>
  <rcc rId="6604" sId="2" odxf="1" dxf="1" numFmtId="4">
    <oc r="H373">
      <v>552.20000000000005</v>
    </oc>
    <nc r="H373">
      <v>2623.8</v>
    </nc>
    <odxf/>
    <ndxf/>
  </rcc>
  <rcc rId="6605" sId="2" odxf="1" dxf="1" numFmtId="4">
    <oc r="H365">
      <v>23860.7</v>
    </oc>
    <nc r="H365">
      <v>102294.2</v>
    </nc>
    <odxf/>
    <ndxf/>
  </rcc>
  <rcc rId="6606" sId="2" odxf="1" dxf="1" numFmtId="4">
    <oc r="H366">
      <v>195.7</v>
    </oc>
    <nc r="H366">
      <v>2843.2</v>
    </nc>
    <odxf/>
    <ndxf/>
  </rcc>
  <rcc rId="6607" sId="2" odxf="1" dxf="1" numFmtId="4">
    <oc r="H367">
      <v>91.6</v>
    </oc>
    <nc r="H367">
      <v>187.7</v>
    </nc>
    <odxf/>
    <ndxf/>
  </rcc>
  <rcc rId="6608" sId="2" odxf="1" dxf="1" numFmtId="4">
    <oc r="H368">
      <v>7497.5</v>
    </oc>
    <nc r="H368">
      <v>29459.8</v>
    </nc>
    <odxf/>
    <ndxf/>
  </rcc>
  <rcc rId="6609" sId="2" odxf="1" dxf="1" numFmtId="4">
    <oc r="H363">
      <v>15417.8</v>
    </oc>
    <nc r="H363">
      <v>55949.4</v>
    </nc>
    <odxf/>
    <ndxf/>
  </rcc>
  <rcc rId="6610" sId="2" odxf="1" dxf="1" numFmtId="4">
    <oc r="H360">
      <v>47863.7</v>
    </oc>
    <nc r="H360">
      <v>191963.9</v>
    </nc>
    <odxf/>
    <ndxf/>
  </rcc>
  <rcc rId="6611" sId="2" odxf="1" dxf="1" numFmtId="4">
    <oc r="H361">
      <v>1747.2</v>
    </oc>
    <nc r="H361">
      <v>5485.9</v>
    </nc>
    <odxf/>
    <ndxf/>
  </rcc>
  <rcc rId="6612" sId="2" odxf="1" dxf="1" numFmtId="4">
    <oc r="H356">
      <v>468.5</v>
    </oc>
    <nc r="H356">
      <v>4006.4</v>
    </nc>
    <odxf/>
    <ndxf/>
  </rcc>
  <rcc rId="6613" sId="2" odxf="1" dxf="1" numFmtId="4">
    <oc r="H354">
      <v>248.2</v>
    </oc>
    <nc r="H354">
      <v>588.6</v>
    </nc>
    <odxf/>
    <ndxf/>
  </rcc>
  <rcc rId="6614" sId="2" odxf="1" dxf="1" numFmtId="4">
    <oc r="H352">
      <v>8361.7999999999993</v>
    </oc>
    <nc r="H352">
      <v>10366.9</v>
    </nc>
    <odxf/>
    <ndxf/>
  </rcc>
  <rcc rId="6615" sId="2" odxf="1" dxf="1" numFmtId="4">
    <oc r="H351">
      <v>27037.5</v>
    </oc>
    <nc r="H351">
      <v>79632.7</v>
    </nc>
    <odxf/>
    <ndxf/>
  </rcc>
  <rcc rId="6616" sId="2" numFmtId="4">
    <oc r="H347">
      <v>287.60000000000002</v>
    </oc>
    <nc r="H347">
      <v>1437.5</v>
    </nc>
  </rcc>
  <rcc rId="6617" sId="2" numFmtId="4">
    <oc r="H348">
      <v>2299.8000000000002</v>
    </oc>
    <nc r="H348">
      <v>2929.2</v>
    </nc>
  </rcc>
  <rcc rId="6618" sId="2" odxf="1" dxf="1" numFmtId="4">
    <oc r="H345">
      <v>592</v>
    </oc>
    <nc r="H345">
      <v>2688.1</v>
    </nc>
    <odxf/>
    <ndxf/>
  </rcc>
  <rcc rId="6619" sId="2" odxf="1" dxf="1" numFmtId="4">
    <oc r="H344">
      <v>595</v>
    </oc>
    <nc r="H344">
      <v>410.2</v>
    </nc>
    <odxf/>
    <ndxf/>
  </rcc>
  <rcc rId="6620" sId="2">
    <oc r="I342">
      <f>I343</f>
    </oc>
    <nc r="I342">
      <f>G342-H342</f>
    </nc>
  </rcc>
  <rcc rId="6621" sId="2">
    <oc r="I343">
      <f>I345+I344</f>
    </oc>
    <nc r="I343">
      <f>G343-H343</f>
    </nc>
  </rcc>
  <rcc rId="6622" sId="2" odxf="1" dxf="1">
    <oc r="I344">
      <v>410.2</v>
    </oc>
    <nc r="I344">
      <f>G344-H344</f>
    </nc>
    <ndxf>
      <font>
        <b/>
        <name val="Times New Roman"/>
        <scheme val="none"/>
      </font>
    </ndxf>
  </rcc>
  <rcc rId="6623" sId="2" odxf="1" dxf="1">
    <oc r="I345">
      <v>2688.1</v>
    </oc>
    <nc r="I345">
      <f>G345-H345</f>
    </nc>
    <ndxf>
      <font>
        <b/>
        <name val="Times New Roman"/>
        <scheme val="none"/>
      </font>
    </ndxf>
  </rcc>
  <rcc rId="6624" sId="2">
    <oc r="I346">
      <f>I347+I348</f>
    </oc>
    <nc r="I346">
      <f>G346-H346</f>
    </nc>
  </rcc>
  <rcc rId="6625" sId="2">
    <oc r="I347">
      <v>1437.5</v>
    </oc>
    <nc r="I347">
      <f>G347-H347</f>
    </nc>
  </rcc>
  <rcc rId="6626" sId="2">
    <oc r="I348">
      <v>2929.2</v>
    </oc>
    <nc r="I348">
      <f>G348-H348</f>
    </nc>
  </rcc>
  <rcc rId="6627" sId="2">
    <oc r="I349">
      <f>I350+I353+I355</f>
    </oc>
    <nc r="I349">
      <f>G349-H349</f>
    </nc>
  </rcc>
  <rcc rId="6628" sId="2">
    <oc r="I350">
      <f>I351+I352</f>
    </oc>
    <nc r="I350">
      <f>G350-H350</f>
    </nc>
  </rcc>
  <rcc rId="6629" sId="2" odxf="1" dxf="1">
    <oc r="I351">
      <v>79632.7</v>
    </oc>
    <nc r="I351">
      <f>G351-H351</f>
    </nc>
    <ndxf>
      <font>
        <b/>
        <name val="Times New Roman"/>
        <scheme val="none"/>
      </font>
    </ndxf>
  </rcc>
  <rcc rId="6630" sId="2" odxf="1" dxf="1">
    <oc r="I352">
      <v>10366.9</v>
    </oc>
    <nc r="I352">
      <f>G352-H352</f>
    </nc>
    <ndxf>
      <font>
        <b/>
        <name val="Times New Roman"/>
        <scheme val="none"/>
      </font>
    </ndxf>
  </rcc>
  <rcc rId="6631" sId="2">
    <oc r="I353">
      <f>I354</f>
    </oc>
    <nc r="I353">
      <f>G353-H353</f>
    </nc>
  </rcc>
  <rcc rId="6632" sId="2" odxf="1" dxf="1">
    <oc r="I354">
      <v>588.6</v>
    </oc>
    <nc r="I354">
      <f>G354-H354</f>
    </nc>
    <ndxf>
      <font>
        <b/>
        <name val="Times New Roman"/>
        <scheme val="none"/>
      </font>
    </ndxf>
  </rcc>
  <rcc rId="6633" sId="2">
    <oc r="I355">
      <f>I356</f>
    </oc>
    <nc r="I355">
      <f>G355-H355</f>
    </nc>
  </rcc>
  <rcc rId="6634" sId="2" odxf="1" dxf="1">
    <oc r="I356">
      <v>4006.4</v>
    </oc>
    <nc r="I356">
      <f>G356-H356</f>
    </nc>
    <ndxf>
      <font>
        <b/>
        <name val="Times New Roman"/>
        <scheme val="none"/>
      </font>
    </ndxf>
  </rcc>
  <rcc rId="6635" sId="2">
    <oc r="I357">
      <f>I358+I369+I374+I378+I384</f>
    </oc>
    <nc r="I357">
      <f>G357-H357</f>
    </nc>
  </rcc>
  <rcc rId="6636" sId="2">
    <oc r="I358">
      <f>I359+I364</f>
    </oc>
    <nc r="I358">
      <f>G358-H358</f>
    </nc>
  </rcc>
  <rcc rId="6637" sId="2">
    <oc r="I359">
      <f>I360+I361+I363+I362</f>
    </oc>
    <nc r="I359">
      <f>G359-H359</f>
    </nc>
  </rcc>
  <rcc rId="6638" sId="2" odxf="1" dxf="1">
    <oc r="I360">
      <v>191963.9</v>
    </oc>
    <nc r="I360">
      <f>G360-H360</f>
    </nc>
    <ndxf>
      <font>
        <b/>
        <name val="Times New Roman"/>
        <scheme val="none"/>
      </font>
    </ndxf>
  </rcc>
  <rcc rId="6639" sId="2" odxf="1" dxf="1">
    <oc r="I361">
      <v>5485.9</v>
    </oc>
    <nc r="I361">
      <f>G361-H361</f>
    </nc>
    <ndxf>
      <font>
        <b/>
        <name val="Times New Roman"/>
        <scheme val="none"/>
      </font>
    </ndxf>
  </rcc>
  <rcc rId="6640" sId="2" odxf="1" dxf="1" numFmtId="4">
    <oc r="I362">
      <v>0</v>
    </oc>
    <nc r="I362">
      <f>G362-H362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41" sId="2" odxf="1" dxf="1">
    <oc r="I363">
      <v>55949.4</v>
    </oc>
    <nc r="I363">
      <f>G363-H363</f>
    </nc>
    <ndxf>
      <font>
        <b/>
        <name val="Times New Roman"/>
        <scheme val="none"/>
      </font>
    </ndxf>
  </rcc>
  <rcc rId="6642" sId="2">
    <oc r="I364">
      <f>I365+I366+I368+I367</f>
    </oc>
    <nc r="I364">
      <f>G364-H364</f>
    </nc>
  </rcc>
  <rcc rId="6643" sId="2" odxf="1" dxf="1">
    <oc r="I365">
      <v>102294.2</v>
    </oc>
    <nc r="I365">
      <f>G365-H365</f>
    </nc>
    <ndxf>
      <font>
        <b/>
        <name val="Times New Roman"/>
        <scheme val="none"/>
      </font>
    </ndxf>
  </rcc>
  <rcc rId="6644" sId="2" odxf="1" dxf="1">
    <oc r="I366">
      <v>2843.2</v>
    </oc>
    <nc r="I366">
      <f>G366-H366</f>
    </nc>
    <ndxf>
      <font>
        <b/>
        <name val="Times New Roman"/>
        <scheme val="none"/>
      </font>
    </ndxf>
  </rcc>
  <rcc rId="6645" sId="2" odxf="1" dxf="1">
    <oc r="I367">
      <v>187.7</v>
    </oc>
    <nc r="I367">
      <f>G367-H367</f>
    </nc>
    <ndxf>
      <font>
        <b/>
        <name val="Times New Roman"/>
        <scheme val="none"/>
      </font>
    </ndxf>
  </rcc>
  <rcc rId="6646" sId="2" odxf="1" dxf="1">
    <oc r="I368">
      <v>29459.8</v>
    </oc>
    <nc r="I368">
      <f>G368-H368</f>
    </nc>
    <ndxf>
      <font>
        <b/>
        <name val="Times New Roman"/>
        <scheme val="none"/>
      </font>
    </ndxf>
  </rcc>
  <rcc rId="6647" sId="2">
    <oc r="I369">
      <f>I370</f>
    </oc>
    <nc r="I369">
      <f>G369-H369</f>
    </nc>
  </rcc>
  <rcc rId="6648" sId="2">
    <oc r="I370">
      <f>I371+I372+I373</f>
    </oc>
    <nc r="I370">
      <f>G370-H370</f>
    </nc>
  </rcc>
  <rcc rId="6649" sId="2" odxf="1" dxf="1">
    <oc r="I371">
      <v>586.20000000000005</v>
    </oc>
    <nc r="I371">
      <f>G371-H371</f>
    </nc>
    <ndxf>
      <font>
        <b/>
        <name val="Times New Roman"/>
        <scheme val="none"/>
      </font>
    </ndxf>
  </rcc>
  <rcc rId="6650" sId="2" odxf="1" dxf="1">
    <oc r="I372">
      <v>242788.2</v>
    </oc>
    <nc r="I372">
      <f>G372-H372</f>
    </nc>
    <ndxf>
      <font>
        <b/>
        <name val="Times New Roman"/>
        <scheme val="none"/>
      </font>
    </ndxf>
  </rcc>
  <rcc rId="6651" sId="2" odxf="1" dxf="1">
    <oc r="I373">
      <v>2623.8</v>
    </oc>
    <nc r="I373">
      <f>G373-H373</f>
    </nc>
    <ndxf>
      <font>
        <b/>
        <name val="Times New Roman"/>
        <scheme val="none"/>
      </font>
    </ndxf>
  </rcc>
  <rcc rId="6652" sId="2">
    <oc r="I374">
      <f>I375</f>
    </oc>
    <nc r="I374">
      <f>G374-H374</f>
    </nc>
  </rcc>
  <rcc rId="6653" sId="2">
    <oc r="I375">
      <f>I376+I377</f>
    </oc>
    <nc r="I375">
      <f>G375-H375</f>
    </nc>
  </rcc>
  <rcc rId="6654" sId="2" odxf="1" dxf="1">
    <oc r="I376">
      <v>3305.3</v>
    </oc>
    <nc r="I376">
      <f>G376-H376</f>
    </nc>
    <ndxf>
      <font>
        <b/>
        <name val="Times New Roman"/>
        <scheme val="none"/>
      </font>
    </ndxf>
  </rcc>
  <rcc rId="6655" sId="2" odxf="1" dxf="1">
    <oc r="I377">
      <v>8198.6</v>
    </oc>
    <nc r="I377">
      <f>G377-H377</f>
    </nc>
    <ndxf>
      <font>
        <b/>
        <name val="Times New Roman"/>
        <scheme val="none"/>
      </font>
    </ndxf>
  </rcc>
  <rcc rId="6656" sId="2">
    <oc r="I378">
      <f>I379+I382</f>
    </oc>
    <nc r="I378">
      <f>G378-H378</f>
    </nc>
  </rcc>
  <rcc rId="6657" sId="2">
    <oc r="I379">
      <f>I380+I381</f>
    </oc>
    <nc r="I379">
      <f>G379-H379</f>
    </nc>
  </rcc>
  <rcc rId="6658" sId="2" odxf="1" dxf="1">
    <oc r="I380">
      <v>29220.9</v>
    </oc>
    <nc r="I380">
      <f>G380-H380</f>
    </nc>
    <ndxf>
      <font>
        <b/>
        <name val="Times New Roman"/>
        <scheme val="none"/>
      </font>
    </ndxf>
  </rcc>
  <rcc rId="6659" sId="2" odxf="1" dxf="1">
    <oc r="I381">
      <v>36746.6</v>
    </oc>
    <nc r="I381">
      <f>G381-H381</f>
    </nc>
    <ndxf>
      <font>
        <b/>
        <name val="Times New Roman"/>
        <scheme val="none"/>
      </font>
    </ndxf>
  </rcc>
  <rcc rId="6660" sId="2">
    <oc r="I382">
      <f>I383</f>
    </oc>
    <nc r="I382">
      <f>G382-H382</f>
    </nc>
  </rcc>
  <rcc rId="6661" sId="2" odxf="1" dxf="1">
    <oc r="I383">
      <v>2256.1</v>
    </oc>
    <nc r="I383">
      <f>G383-H383</f>
    </nc>
    <ndxf>
      <font>
        <b/>
        <name val="Times New Roman"/>
        <scheme val="none"/>
      </font>
    </ndxf>
  </rcc>
  <rcc rId="6662" sId="2">
    <oc r="I384">
      <f>I385</f>
    </oc>
    <nc r="I384">
      <f>G384-H384</f>
    </nc>
  </rcc>
  <rcc rId="6663" sId="2">
    <oc r="I385">
      <f>I386+I387</f>
    </oc>
    <nc r="I385">
      <f>G385-H385</f>
    </nc>
  </rcc>
  <rcc rId="6664" sId="2" odxf="1" dxf="1" numFmtId="4">
    <oc r="I386">
      <v>0</v>
    </oc>
    <nc r="I386">
      <f>G386-H386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65" sId="2" odxf="1" dxf="1" numFmtId="4">
    <oc r="I387">
      <v>0</v>
    </oc>
    <nc r="I387">
      <f>G387-H387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66" sId="2">
    <oc r="I388">
      <f>I389+I397</f>
    </oc>
    <nc r="I388">
      <f>G388-H388</f>
    </nc>
  </rcc>
  <rcc rId="6667" sId="2">
    <oc r="I389">
      <f>I390+I393</f>
    </oc>
    <nc r="I389">
      <f>G389-H389</f>
    </nc>
  </rcc>
  <rcc rId="6668" sId="2">
    <oc r="I390">
      <f>I391</f>
    </oc>
    <nc r="I390">
      <f>G390-H390</f>
    </nc>
  </rcc>
  <rcc rId="6669" sId="2">
    <oc r="I391">
      <f>I392</f>
    </oc>
    <nc r="I391">
      <f>G391-H391</f>
    </nc>
  </rcc>
  <rcc rId="6670" sId="2" odxf="1" dxf="1">
    <oc r="I392">
      <v>1316.1</v>
    </oc>
    <nc r="I392">
      <f>G392-H392</f>
    </nc>
    <ndxf>
      <font>
        <b/>
        <name val="Times New Roman"/>
        <scheme val="none"/>
      </font>
    </ndxf>
  </rcc>
  <rcc rId="6671" sId="2">
    <oc r="I393">
      <f>I394</f>
    </oc>
    <nc r="I393">
      <f>G393-H393</f>
    </nc>
  </rcc>
  <rcc rId="6672" sId="2">
    <oc r="I394">
      <f>I395+I396</f>
    </oc>
    <nc r="I394">
      <f>G394-H394</f>
    </nc>
  </rcc>
  <rcc rId="6673" sId="2" odxf="1" dxf="1">
    <oc r="I395">
      <v>550883.1</v>
    </oc>
    <nc r="I395">
      <f>G395-H395</f>
    </nc>
    <ndxf>
      <font>
        <b/>
        <name val="Times New Roman"/>
        <scheme val="none"/>
      </font>
    </ndxf>
  </rcc>
  <rcc rId="6674" sId="2" odxf="1" dxf="1">
    <oc r="I396">
      <v>16409.7</v>
    </oc>
    <nc r="I396">
      <f>G396-H396</f>
    </nc>
    <ndxf>
      <font>
        <b/>
        <name val="Times New Roman"/>
        <scheme val="none"/>
      </font>
    </ndxf>
  </rcc>
  <rcc rId="6675" sId="2">
    <oc r="I397">
      <f>I398+I407+I411+I414</f>
    </oc>
    <nc r="I397">
      <f>G397-H397</f>
    </nc>
  </rcc>
  <rcc rId="6676" sId="2">
    <oc r="I398">
      <f>I399+I403</f>
    </oc>
    <nc r="I398">
      <f>G398-H398</f>
    </nc>
  </rcc>
  <rcc rId="6677" sId="2">
    <oc r="I399">
      <f>I400+I401+I402</f>
    </oc>
    <nc r="I399">
      <f>G399-H399</f>
    </nc>
  </rcc>
  <rcc rId="6678" sId="2" odxf="1" dxf="1">
    <oc r="I400">
      <v>127295.5</v>
    </oc>
    <nc r="I400">
      <f>G400-H400</f>
    </nc>
    <ndxf>
      <font>
        <b/>
        <name val="Times New Roman"/>
        <scheme val="none"/>
      </font>
    </ndxf>
  </rcc>
  <rcc rId="6679" sId="2" odxf="1" dxf="1">
    <oc r="I401">
      <v>5178.2</v>
    </oc>
    <nc r="I401">
      <f>G401-H401</f>
    </nc>
    <ndxf>
      <font>
        <b/>
        <name val="Times New Roman"/>
        <scheme val="none"/>
      </font>
    </ndxf>
  </rcc>
  <rcc rId="6680" sId="2" odxf="1" dxf="1">
    <oc r="I402">
      <v>36902.699999999997</v>
    </oc>
    <nc r="I402">
      <f>G402-H402</f>
    </nc>
    <ndxf>
      <font>
        <b/>
        <name val="Times New Roman"/>
        <scheme val="none"/>
      </font>
    </ndxf>
  </rcc>
  <rcc rId="6681" sId="2">
    <oc r="I403">
      <f>I404+I405+I406</f>
    </oc>
    <nc r="I403">
      <f>G403-H403</f>
    </nc>
  </rcc>
  <rcc rId="6682" sId="2" odxf="1" dxf="1">
    <oc r="I404">
      <v>24057.3</v>
    </oc>
    <nc r="I404">
      <f>G404-H404</f>
    </nc>
    <ndxf>
      <font>
        <b/>
        <name val="Times New Roman"/>
        <scheme val="none"/>
      </font>
    </ndxf>
  </rcc>
  <rcc rId="6683" sId="2" odxf="1" dxf="1">
    <oc r="I405">
      <v>916</v>
    </oc>
    <nc r="I405">
      <f>G405-H405</f>
    </nc>
    <ndxf>
      <font>
        <b/>
        <name val="Times New Roman"/>
        <scheme val="none"/>
      </font>
    </ndxf>
  </rcc>
  <rcc rId="6684" sId="2" odxf="1" dxf="1">
    <oc r="I406">
      <v>6777.7</v>
    </oc>
    <nc r="I406">
      <f>G406-H406</f>
    </nc>
    <ndxf>
      <font>
        <b/>
        <name val="Times New Roman"/>
        <scheme val="none"/>
      </font>
    </ndxf>
  </rcc>
  <rcc rId="6685" sId="2">
    <oc r="I407">
      <f>I408</f>
    </oc>
    <nc r="I407">
      <f>G407-H407</f>
    </nc>
  </rcc>
  <rcc rId="6686" sId="2">
    <oc r="I408">
      <f>I409+I410</f>
    </oc>
    <nc r="I408">
      <f>G408-H408</f>
    </nc>
  </rcc>
  <rcc rId="6687" sId="2" odxf="1" dxf="1">
    <oc r="I409">
      <v>6986.6</v>
    </oc>
    <nc r="I409">
      <f>G409-H409</f>
    </nc>
    <ndxf>
      <font>
        <b/>
        <name val="Times New Roman"/>
        <scheme val="none"/>
      </font>
    </ndxf>
  </rcc>
  <rcc rId="6688" sId="2" odxf="1" dxf="1">
    <oc r="I410">
      <v>660.3</v>
    </oc>
    <nc r="I410">
      <f>G410-H410</f>
    </nc>
    <ndxf>
      <font>
        <b/>
        <name val="Times New Roman"/>
        <scheme val="none"/>
      </font>
    </ndxf>
  </rcc>
  <rcc rId="6689" sId="2">
    <oc r="I411">
      <f>I412</f>
    </oc>
    <nc r="I411">
      <f>G411-H411</f>
    </nc>
  </rcc>
  <rcc rId="6690" sId="2">
    <oc r="I412">
      <f>I413</f>
    </oc>
    <nc r="I412">
      <f>G412-H412</f>
    </nc>
  </rcc>
  <rcc rId="6691" sId="2" odxf="1" dxf="1">
    <oc r="I413">
      <v>497.9</v>
    </oc>
    <nc r="I413">
      <f>G413-H413</f>
    </nc>
    <ndxf>
      <font>
        <b/>
        <name val="Times New Roman"/>
        <scheme val="none"/>
      </font>
    </ndxf>
  </rcc>
  <rcc rId="6692" sId="2">
    <oc r="I414">
      <f>I415</f>
    </oc>
    <nc r="I414">
      <f>G414-H414</f>
    </nc>
  </rcc>
  <rcc rId="6693" sId="2">
    <oc r="I415">
      <f>I416</f>
    </oc>
    <nc r="I415">
      <f>G415-H415</f>
    </nc>
  </rcc>
  <rcc rId="6694" sId="2" odxf="1" dxf="1">
    <oc r="I416">
      <v>30010.2</v>
    </oc>
    <nc r="I416">
      <f>G416-H416</f>
    </nc>
    <ndxf>
      <font>
        <b/>
        <name val="Times New Roman"/>
        <scheme val="none"/>
      </font>
    </ndxf>
  </rcc>
  <rcc rId="6695" sId="2">
    <oc r="I417">
      <f>I418+I427+I447+I458</f>
    </oc>
    <nc r="I417">
      <f>G417-H417</f>
    </nc>
  </rcc>
  <rcc rId="6696" sId="2">
    <oc r="I418">
      <f>I419+I422</f>
    </oc>
    <nc r="I418">
      <f>G418-H418</f>
    </nc>
  </rcc>
  <rcc rId="6697" sId="2">
    <oc r="I419">
      <f>I420</f>
    </oc>
    <nc r="I419">
      <f>G419-H419</f>
    </nc>
  </rcc>
  <rcc rId="6698" sId="2">
    <oc r="I420">
      <f>I421</f>
    </oc>
    <nc r="I420">
      <f>G420-H420</f>
    </nc>
  </rcc>
  <rcc rId="6699" sId="2" odxf="1" dxf="1">
    <oc r="I421">
      <v>219.6</v>
    </oc>
    <nc r="I421">
      <f>G421-H421</f>
    </nc>
    <ndxf>
      <font>
        <b/>
        <name val="Times New Roman"/>
        <scheme val="none"/>
      </font>
    </ndxf>
  </rcc>
  <rcc rId="6700" sId="2">
    <oc r="I422">
      <f>I425+I423</f>
    </oc>
    <nc r="I422">
      <f>G422-H422</f>
    </nc>
  </rcc>
  <rcc rId="6701" sId="2">
    <oc r="I423">
      <f>I424</f>
    </oc>
    <nc r="I423">
      <f>G423-H423</f>
    </nc>
  </rcc>
  <rcc rId="6702" sId="2" odxf="1" dxf="1" numFmtId="4">
    <oc r="I424">
      <v>37652.400000000001</v>
    </oc>
    <nc r="I424">
      <f>G424-H424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703" sId="2">
    <oc r="I425">
      <f>I426</f>
    </oc>
    <nc r="I425">
      <f>G425-H425</f>
    </nc>
  </rcc>
  <rcc rId="6704" sId="2" odxf="1" dxf="1">
    <oc r="I426">
      <v>620</v>
    </oc>
    <nc r="I426">
      <f>G426-H426</f>
    </nc>
    <ndxf>
      <font>
        <b/>
        <name val="Times New Roman"/>
        <scheme val="none"/>
      </font>
    </ndxf>
  </rcc>
  <rcc rId="6705" sId="2">
    <oc r="I427">
      <f>I428+I431+I439+I444</f>
    </oc>
    <nc r="I427">
      <f>G427-H427</f>
    </nc>
  </rcc>
  <rcc rId="6706" sId="2">
    <oc r="I428">
      <f>I429</f>
    </oc>
    <nc r="I428">
      <f>G428-H428</f>
    </nc>
  </rcc>
  <rcc rId="6707" sId="2">
    <oc r="I429">
      <f>I430</f>
    </oc>
    <nc r="I429">
      <f>G429-H429</f>
    </nc>
  </rcc>
  <rcc rId="6708" sId="2" odxf="1" dxf="1">
    <oc r="I430">
      <v>3651.9</v>
    </oc>
    <nc r="I430">
      <f>G430-H430</f>
    </nc>
    <ndxf>
      <font>
        <b/>
        <name val="Times New Roman"/>
        <scheme val="none"/>
      </font>
    </ndxf>
  </rcc>
  <rcc rId="6709" sId="2">
    <oc r="I431">
      <f>I432+I434+I438</f>
    </oc>
    <nc r="I431">
      <f>G431-H431</f>
    </nc>
  </rcc>
  <rcc rId="6710" sId="2">
    <oc r="I432">
      <f>I433</f>
    </oc>
    <nc r="I432">
      <f>G432-H432</f>
    </nc>
  </rcc>
  <rcc rId="6711" sId="2" odxf="1" dxf="1">
    <oc r="I433">
      <v>3076.9</v>
    </oc>
    <nc r="I433">
      <f>G433-H433</f>
    </nc>
    <ndxf>
      <font>
        <b/>
        <name val="Times New Roman"/>
        <scheme val="none"/>
      </font>
    </ndxf>
  </rcc>
  <rcc rId="6712" sId="2">
    <oc r="I434">
      <f>I435+I436+I437</f>
    </oc>
    <nc r="I434">
      <f>G434-H434</f>
    </nc>
  </rcc>
  <rcc rId="6713" sId="2" odxf="1" dxf="1">
    <oc r="I435">
      <v>418213.6</v>
    </oc>
    <nc r="I435">
      <f>G435-H435</f>
    </nc>
    <ndxf>
      <font>
        <b/>
        <name val="Times New Roman"/>
        <scheme val="none"/>
      </font>
    </ndxf>
  </rcc>
  <rcc rId="6714" sId="2" odxf="1" dxf="1">
    <oc r="I436">
      <v>33132.300000000003</v>
    </oc>
    <nc r="I436">
      <f>G436-H436</f>
    </nc>
    <ndxf>
      <font>
        <b/>
        <name val="Times New Roman"/>
        <scheme val="none"/>
      </font>
    </ndxf>
  </rcc>
  <rcc rId="6715" sId="2" odxf="1" dxf="1">
    <oc r="I437">
      <v>107546.4</v>
    </oc>
    <nc r="I437">
      <f>G437-H437</f>
    </nc>
    <ndxf>
      <font>
        <b/>
        <name val="Times New Roman"/>
        <scheme val="none"/>
      </font>
    </ndxf>
  </rcc>
  <rcc rId="6716" sId="2">
    <oc r="I438">
      <v>737.9</v>
    </oc>
    <nc r="I438">
      <f>G438-H438</f>
    </nc>
  </rcc>
  <rcc rId="6717" sId="2">
    <oc r="I439">
      <f>I440+I442</f>
    </oc>
    <nc r="I439">
      <f>G439-H439</f>
    </nc>
  </rcc>
  <rcc rId="6718" sId="2">
    <oc r="I440">
      <f>I441</f>
    </oc>
    <nc r="I440">
      <f>G440-H440</f>
    </nc>
  </rcc>
  <rcc rId="6719" sId="2" odxf="1" dxf="1">
    <oc r="I441">
      <v>336971.6</v>
    </oc>
    <nc r="I441">
      <f>G441-H441</f>
    </nc>
    <ndxf>
      <font>
        <b/>
        <name val="Times New Roman"/>
        <scheme val="none"/>
      </font>
    </ndxf>
  </rcc>
  <rcc rId="6720" sId="2">
    <oc r="I442">
      <f>I443</f>
    </oc>
    <nc r="I442">
      <f>G442-H442</f>
    </nc>
  </rcc>
  <rcc rId="6721" sId="2" odxf="1" dxf="1">
    <oc r="I443">
      <v>15976.1</v>
    </oc>
    <nc r="I443">
      <f>G443-H443</f>
    </nc>
    <ndxf>
      <font>
        <b/>
        <name val="Times New Roman"/>
        <scheme val="none"/>
      </font>
    </ndxf>
  </rcc>
  <rcc rId="6722" sId="2">
    <oc r="I444">
      <f>I445</f>
    </oc>
    <nc r="I444">
      <f>G444-H444</f>
    </nc>
  </rcc>
  <rcc rId="6723" sId="2">
    <oc r="I445">
      <f>I446</f>
    </oc>
    <nc r="I445">
      <f>G445-H445</f>
    </nc>
  </rcc>
  <rcc rId="6724" sId="2" odxf="1" dxf="1">
    <oc r="I446">
      <v>3785.5</v>
    </oc>
    <nc r="I446">
      <f>G446-H446</f>
    </nc>
    <ndxf>
      <font>
        <b/>
        <name val="Times New Roman"/>
        <scheme val="none"/>
      </font>
    </ndxf>
  </rcc>
  <rcc rId="6725" sId="2">
    <oc r="I447">
      <f>I448+I452+I455</f>
    </oc>
    <nc r="I447">
      <f>G447-H447</f>
    </nc>
  </rcc>
  <rcc rId="6726" sId="2">
    <oc r="I448">
      <f>I449</f>
    </oc>
    <nc r="I448">
      <f>G448-H448</f>
    </nc>
  </rcc>
  <rcc rId="6727" sId="2">
    <oc r="I449">
      <f>I450+I451</f>
    </oc>
    <nc r="I449">
      <f>G449-H449</f>
    </nc>
  </rcc>
  <rcc rId="6728" sId="2" odxf="1" dxf="1">
    <oc r="I450">
      <v>34.799999999999997</v>
    </oc>
    <nc r="I450">
      <f>G450-H450</f>
    </nc>
    <ndxf>
      <font>
        <b/>
        <name val="Times New Roman"/>
        <scheme val="none"/>
      </font>
    </ndxf>
  </rcc>
  <rcc rId="6729" sId="2" odxf="1" dxf="1">
    <oc r="I451">
      <v>10.5</v>
    </oc>
    <nc r="I451">
      <f>G451-H451</f>
    </nc>
    <ndxf>
      <font>
        <b/>
        <name val="Times New Roman"/>
        <scheme val="none"/>
      </font>
    </ndxf>
  </rcc>
  <rcc rId="6730" sId="2">
    <oc r="I452">
      <f>I453</f>
    </oc>
    <nc r="I452">
      <f>G452-H452</f>
    </nc>
  </rcc>
  <rcc rId="6731" sId="2">
    <oc r="I453">
      <f>I454</f>
    </oc>
    <nc r="I453">
      <f>G453-H453</f>
    </nc>
  </rcc>
  <rcc rId="6732" sId="2" odxf="1" dxf="1">
    <oc r="I454">
      <v>15.9</v>
    </oc>
    <nc r="I454">
      <f>G454-H454</f>
    </nc>
    <ndxf>
      <font>
        <b/>
        <name val="Times New Roman"/>
        <scheme val="none"/>
      </font>
    </ndxf>
  </rcc>
  <rcc rId="6733" sId="2">
    <oc r="I455">
      <f>I456</f>
    </oc>
    <nc r="I455">
      <f>G455-H455</f>
    </nc>
  </rcc>
  <rcc rId="6734" sId="2">
    <oc r="I456">
      <f>I457</f>
    </oc>
    <nc r="I456">
      <f>G456-H456</f>
    </nc>
  </rcc>
  <rcc rId="6735" sId="2" odxf="1" dxf="1">
    <oc r="I457">
      <v>1442.3</v>
    </oc>
    <nc r="I457">
      <f>G457-H457</f>
    </nc>
    <ndxf>
      <font>
        <b/>
        <name val="Times New Roman"/>
        <scheme val="none"/>
      </font>
    </ndxf>
  </rcc>
  <rcc rId="6736" sId="2">
    <oc r="I458">
      <f>I459+I464+I468+I470</f>
    </oc>
    <nc r="I458">
      <f>G458-H458</f>
    </nc>
  </rcc>
  <rcc rId="6737" sId="2">
    <oc r="I459">
      <f>I460</f>
    </oc>
    <nc r="I459">
      <f>G459-H459</f>
    </nc>
  </rcc>
  <rcc rId="6738" sId="2">
    <oc r="I460">
      <f>I461+I463+I462</f>
    </oc>
    <nc r="I460">
      <f>G460-H460</f>
    </nc>
  </rcc>
  <rcc rId="6739" sId="2" odxf="1" dxf="1">
    <oc r="I461">
      <v>26615.1</v>
    </oc>
    <nc r="I461">
      <f>G461-H461</f>
    </nc>
    <ndxf>
      <font>
        <b/>
        <name val="Times New Roman"/>
        <scheme val="none"/>
      </font>
    </ndxf>
  </rcc>
  <rcc rId="6740" sId="2" odxf="1" dxf="1">
    <oc r="I462">
      <v>1197.3</v>
    </oc>
    <nc r="I462">
      <f>G462-H462</f>
    </nc>
    <ndxf>
      <font>
        <b/>
        <name val="Times New Roman"/>
        <scheme val="none"/>
      </font>
    </ndxf>
  </rcc>
  <rcc rId="6741" sId="2" odxf="1" dxf="1">
    <oc r="I463">
      <v>7302.5</v>
    </oc>
    <nc r="I463">
      <f>G463-H463</f>
    </nc>
    <ndxf>
      <font>
        <b/>
        <name val="Times New Roman"/>
        <scheme val="none"/>
      </font>
    </ndxf>
  </rcc>
  <rcc rId="6742" sId="2">
    <oc r="I464">
      <f>I465</f>
    </oc>
    <nc r="I464">
      <f>G464-H464</f>
    </nc>
  </rcc>
  <rcc rId="6743" sId="2">
    <oc r="I465">
      <f>I466+I467</f>
    </oc>
    <nc r="I465">
      <f>G465-H465</f>
    </nc>
  </rcc>
  <rcc rId="6744" sId="2" odxf="1" dxf="1">
    <oc r="I466">
      <v>18270.099999999999</v>
    </oc>
    <nc r="I466">
      <f>G466-H466</f>
    </nc>
    <ndxf>
      <font>
        <b/>
        <name val="Times New Roman"/>
        <scheme val="none"/>
      </font>
    </ndxf>
  </rcc>
  <rcc rId="6745" sId="2" odxf="1" dxf="1">
    <oc r="I467">
      <v>174.8</v>
    </oc>
    <nc r="I467">
      <f>G467-H467</f>
    </nc>
    <ndxf>
      <font>
        <b/>
        <name val="Times New Roman"/>
        <scheme val="none"/>
      </font>
    </ndxf>
  </rcc>
  <rcc rId="6746" sId="2">
    <oc r="I468">
      <f>I469</f>
    </oc>
    <nc r="I468">
      <f>G468-H468</f>
    </nc>
  </rcc>
  <rcc rId="6747" sId="2" numFmtId="4">
    <oc r="I469">
      <v>25420.6</v>
    </oc>
    <nc r="I469">
      <f>G469-H469</f>
    </nc>
  </rcc>
  <rcc rId="6748" sId="2">
    <oc r="I470">
      <f>I471</f>
    </oc>
    <nc r="I470">
      <f>G470-H470</f>
    </nc>
  </rcc>
  <rcc rId="6749" sId="2">
    <oc r="I471">
      <f>I472</f>
    </oc>
    <nc r="I471">
      <f>G471-H471</f>
    </nc>
  </rcc>
  <rcc rId="6750" sId="2" odxf="1" dxf="1">
    <oc r="I472">
      <v>66335.100000000006</v>
    </oc>
    <nc r="I472">
      <f>G472-H472</f>
    </nc>
    <ndxf>
      <font>
        <b/>
        <name val="Times New Roman"/>
        <scheme val="none"/>
      </font>
    </ndxf>
  </rcc>
  <rcc rId="6751" sId="2">
    <oc r="I473">
      <f>I474+I485+I492</f>
    </oc>
    <nc r="I473">
      <f>G473-H473</f>
    </nc>
  </rcc>
  <rcc rId="6752" sId="2">
    <oc r="I474">
      <f>I475+I478+I481</f>
    </oc>
    <nc r="I474">
      <f>G474-H474</f>
    </nc>
  </rcc>
  <rcc rId="6753" sId="2">
    <oc r="I475">
      <f>I476</f>
    </oc>
    <nc r="I475">
      <f>G475-H475</f>
    </nc>
  </rcc>
  <rcc rId="6754" sId="2">
    <oc r="I476">
      <f>I477</f>
    </oc>
    <nc r="I476">
      <f>G476-H476</f>
    </nc>
  </rcc>
  <rcc rId="6755" sId="2" odxf="1" dxf="1">
    <oc r="I477">
      <v>24790.400000000001</v>
    </oc>
    <nc r="I477">
      <f>G477-H477</f>
    </nc>
    <ndxf>
      <font>
        <b/>
        <name val="Times New Roman"/>
        <scheme val="none"/>
      </font>
    </ndxf>
  </rcc>
  <rcc rId="6756" sId="2">
    <oc r="I478">
      <f>I479</f>
    </oc>
    <nc r="I478">
      <f>G478-H478</f>
    </nc>
  </rcc>
  <rcc rId="6757" sId="2" odxf="1" dxf="1">
    <oc r="I479">
      <f>I480</f>
    </oc>
    <nc r="I479">
      <f>G479-H479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758" sId="2" odxf="1" dxf="1">
    <oc r="I480">
      <v>250.5</v>
    </oc>
    <nc r="I480">
      <f>G480-H480</f>
    </nc>
    <ndxf>
      <font>
        <b/>
        <name val="Times New Roman"/>
        <scheme val="none"/>
      </font>
    </ndxf>
  </rcc>
  <rcc rId="6759" sId="2" odxf="1" dxf="1">
    <oc r="I481">
      <f>I482</f>
    </oc>
    <nc r="I481">
      <f>G481-H481</f>
    </nc>
    <ndxf/>
  </rcc>
  <rcc rId="6760" sId="2" odxf="1" dxf="1">
    <oc r="I482">
      <f>I483+I484</f>
    </oc>
    <nc r="I482">
      <f>G482-H482</f>
    </nc>
    <ndxf/>
  </rcc>
  <rcc rId="6761" sId="2" odxf="1" dxf="1">
    <oc r="I483">
      <v>867917.9</v>
    </oc>
    <nc r="I483">
      <f>G483-H483</f>
    </nc>
    <ndxf>
      <font>
        <b/>
        <name val="Times New Roman"/>
        <scheme val="none"/>
      </font>
    </ndxf>
  </rcc>
  <rcc rId="6762" sId="2" odxf="1" dxf="1">
    <oc r="I484">
      <v>22555</v>
    </oc>
    <nc r="I484">
      <f>G484-H484</f>
    </nc>
    <ndxf>
      <font>
        <b/>
        <name val="Times New Roman"/>
        <scheme val="none"/>
      </font>
    </ndxf>
  </rcc>
  <rcc rId="6763" sId="2" odxf="1" dxf="1">
    <oc r="I485">
      <f>I486+I489</f>
    </oc>
    <nc r="I485">
      <f>G485-H485</f>
    </nc>
    <ndxf>
      <font>
        <b/>
        <name val="Times New Roman"/>
        <scheme val="none"/>
      </font>
    </ndxf>
  </rcc>
  <rcc rId="6764" sId="2" odxf="1" dxf="1">
    <oc r="I486">
      <f>I487</f>
    </oc>
    <nc r="I486">
      <f>G486-H486</f>
    </nc>
    <ndxf>
      <font>
        <b/>
        <name val="Times New Roman"/>
        <scheme val="none"/>
      </font>
    </ndxf>
  </rcc>
  <rcc rId="6765" sId="2" odxf="1" dxf="1">
    <oc r="I487">
      <f>I488</f>
    </oc>
    <nc r="I487">
      <f>G487-H487</f>
    </nc>
    <ndxf>
      <font>
        <b/>
        <name val="Times New Roman"/>
        <scheme val="none"/>
      </font>
    </ndxf>
  </rcc>
  <rcc rId="6766" sId="2" odxf="1" dxf="1">
    <oc r="I488">
      <f>G488-H488</f>
    </oc>
    <nc r="I488">
      <f>G488-H488</f>
    </nc>
    <ndxf>
      <font>
        <b/>
        <name val="Times New Roman"/>
        <scheme val="none"/>
      </font>
    </ndxf>
  </rcc>
  <rcc rId="6767" sId="2">
    <oc r="I489">
      <f>I490</f>
    </oc>
    <nc r="I489">
      <f>G489-H489</f>
    </nc>
  </rcc>
  <rcc rId="6768" sId="2">
    <oc r="I490">
      <f>I491</f>
    </oc>
    <nc r="I490">
      <f>G490-H490</f>
    </nc>
  </rcc>
  <rcc rId="6769" sId="2" odxf="1" dxf="1">
    <oc r="I491">
      <v>2420.3000000000002</v>
    </oc>
    <nc r="I491">
      <f>G491-H491</f>
    </nc>
    <ndxf>
      <font>
        <b/>
        <name val="Times New Roman"/>
        <scheme val="none"/>
      </font>
    </ndxf>
  </rcc>
  <rcc rId="6770" sId="2">
    <oc r="I492">
      <f>I493+I502+I506</f>
    </oc>
    <nc r="I492">
      <f>G492-H492</f>
    </nc>
  </rcc>
  <rcc rId="6771" sId="2">
    <oc r="I493">
      <f>I494+I498</f>
    </oc>
    <nc r="I493">
      <f>G493-H493</f>
    </nc>
  </rcc>
  <rcc rId="6772" sId="2">
    <oc r="I494">
      <f>I495+I496+I497</f>
    </oc>
    <nc r="I494">
      <f>G494-H494</f>
    </nc>
  </rcc>
  <rcc rId="6773" sId="2" odxf="1" dxf="1">
    <oc r="I495">
      <v>40265.699999999997</v>
    </oc>
    <nc r="I495">
      <f>G495-H495</f>
    </nc>
    <ndxf>
      <font>
        <b/>
        <name val="Times New Roman"/>
        <scheme val="none"/>
      </font>
    </ndxf>
  </rcc>
  <rcc rId="6774" sId="2" odxf="1" dxf="1">
    <oc r="I496">
      <v>1468.4</v>
    </oc>
    <nc r="I496">
      <f>G496-H496</f>
    </nc>
    <ndxf>
      <font>
        <b/>
        <name val="Times New Roman"/>
        <scheme val="none"/>
      </font>
    </ndxf>
  </rcc>
  <rcc rId="6775" sId="2" odxf="1" dxf="1">
    <oc r="I497">
      <v>11745.3</v>
    </oc>
    <nc r="I497">
      <f>G497-H497</f>
    </nc>
    <ndxf>
      <font>
        <b/>
        <name val="Times New Roman"/>
        <scheme val="none"/>
      </font>
    </ndxf>
  </rcc>
  <rcc rId="6776" sId="2">
    <oc r="I498">
      <f>I499+I500+I501</f>
    </oc>
    <nc r="I498">
      <f>G498-H498</f>
    </nc>
  </rcc>
  <rcc rId="6777" sId="2" odxf="1" dxf="1">
    <oc r="I499">
      <v>28520.05</v>
    </oc>
    <nc r="I499">
      <f>G499-H499</f>
    </nc>
    <ndxf>
      <font>
        <b/>
        <name val="Times New Roman"/>
        <scheme val="none"/>
      </font>
    </ndxf>
  </rcc>
  <rcc rId="6778" sId="2" odxf="1" dxf="1">
    <oc r="I500">
      <v>1054.72</v>
    </oc>
    <nc r="I500">
      <f>G500-H500</f>
    </nc>
    <ndxf>
      <font>
        <b/>
        <name val="Times New Roman"/>
        <scheme val="none"/>
      </font>
    </ndxf>
  </rcc>
  <rcc rId="6779" sId="2" odxf="1" dxf="1">
    <oc r="I501">
      <v>8072.98</v>
    </oc>
    <nc r="I501">
      <f>G501-H501</f>
    </nc>
    <ndxf>
      <font>
        <b/>
        <name val="Times New Roman"/>
        <scheme val="none"/>
      </font>
    </ndxf>
  </rcc>
  <rcc rId="6780" sId="2">
    <oc r="I502">
      <f>I503</f>
    </oc>
    <nc r="I502">
      <f>G502-H502</f>
    </nc>
  </rcc>
  <rcc rId="6781" sId="2">
    <oc r="I503">
      <f>I504+I505</f>
    </oc>
    <nc r="I503">
      <f>G503-H503</f>
    </nc>
  </rcc>
  <rcc rId="6782" sId="2" odxf="1" dxf="1">
    <oc r="I504">
      <v>6013.12</v>
    </oc>
    <nc r="I504">
      <f>G504-H504</f>
    </nc>
    <ndxf>
      <font>
        <b/>
        <name val="Times New Roman"/>
        <scheme val="none"/>
      </font>
    </ndxf>
  </rcc>
  <rcc rId="6783" sId="2" odxf="1" dxf="1">
    <oc r="I505">
      <v>420.38</v>
    </oc>
    <nc r="I505">
      <f>G505-H505</f>
    </nc>
    <ndxf>
      <font>
        <b/>
        <name val="Times New Roman"/>
        <scheme val="none"/>
      </font>
    </ndxf>
  </rcc>
  <rcc rId="6784" sId="2">
    <oc r="I506">
      <f>I507</f>
    </oc>
    <nc r="I506">
      <f>G506-H506</f>
    </nc>
  </rcc>
  <rcc rId="6785" sId="2">
    <oc r="I507">
      <f>I508</f>
    </oc>
    <nc r="I507">
      <f>G507-H507</f>
    </nc>
  </rcc>
  <rcc rId="6786" sId="2" odxf="1" dxf="1" numFmtId="4">
    <oc r="I508">
      <v>114.2</v>
    </oc>
    <nc r="I508">
      <f>G508-H508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787" sId="2">
    <oc r="I509">
      <f>I510+I515</f>
    </oc>
    <nc r="I509">
      <f>G509-H509</f>
    </nc>
  </rcc>
  <rcc rId="6788" sId="2">
    <oc r="I510">
      <f>I511</f>
    </oc>
    <nc r="I510">
      <f>G510-H510</f>
    </nc>
  </rcc>
  <rcc rId="6789" sId="2">
    <oc r="I511">
      <f>I512</f>
    </oc>
    <nc r="I511">
      <f>G511-H511</f>
    </nc>
  </rcc>
  <rcc rId="6790" sId="2">
    <oc r="I512">
      <f>I513+I514</f>
    </oc>
    <nc r="I512">
      <f>G512-H512</f>
    </nc>
  </rcc>
  <rcc rId="6791" sId="2" odxf="1" dxf="1" numFmtId="4">
    <oc r="I513">
      <v>38269.9</v>
    </oc>
    <nc r="I513">
      <f>G513-H513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792" sId="2" odxf="1" dxf="1" numFmtId="4">
    <oc r="I514">
      <v>1192.33</v>
    </oc>
    <nc r="I514">
      <f>G514-H514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793" sId="2">
    <oc r="I515">
      <f>I516</f>
    </oc>
    <nc r="I515">
      <f>G515-H515</f>
    </nc>
  </rcc>
  <rcc rId="6794" sId="2">
    <oc r="I516">
      <f>I517</f>
    </oc>
    <nc r="I516">
      <f>G516-H516</f>
    </nc>
  </rcc>
  <rcc rId="6795" sId="2">
    <oc r="I517">
      <f>I518+I519</f>
    </oc>
    <nc r="I517">
      <f>G517-H517</f>
    </nc>
  </rcc>
  <rcc rId="6796" sId="2" odxf="1" dxf="1">
    <oc r="I518">
      <v>58382.5</v>
    </oc>
    <nc r="I518">
      <f>G518-H518</f>
    </nc>
    <ndxf>
      <font>
        <b/>
        <name val="Times New Roman"/>
        <scheme val="none"/>
      </font>
    </ndxf>
  </rcc>
  <rfmt sheetId="2" sqref="I519" start="0" length="0">
    <dxf>
      <font>
        <b/>
        <name val="Times New Roman"/>
        <scheme val="none"/>
      </font>
    </dxf>
  </rfmt>
  <rcc rId="6797" sId="2">
    <oc r="I520">
      <f>I521</f>
    </oc>
    <nc r="I520">
      <f>G520-H520</f>
    </nc>
  </rcc>
  <rcc rId="6798" sId="2">
    <oc r="I521">
      <f>I522</f>
    </oc>
    <nc r="I521">
      <f>G521-H521</f>
    </nc>
  </rcc>
  <rcc rId="6799" sId="2" odxf="1" dxf="1" numFmtId="4">
    <oc r="I522">
      <v>0</v>
    </oc>
    <nc r="I522">
      <f>G522-H522</f>
    </nc>
    <odxf/>
    <ndxf/>
  </rcc>
  <rcc rId="6800" sId="2" odxf="1" dxf="1">
    <oc r="I523">
      <f>G523-H523</f>
    </oc>
    <nc r="I523">
      <f>G523-H523</f>
    </nc>
    <odxf/>
    <ndxf/>
  </rcc>
  <rcc rId="6801" sId="2">
    <oc r="I519">
      <v>1104.7</v>
    </oc>
    <nc r="I519">
      <f>G519-H519</f>
    </nc>
  </rcc>
  <rcc rId="6802" sId="2" numFmtId="4">
    <oc r="H341">
      <v>0</v>
    </oc>
    <nc r="H341">
      <v>16</v>
    </nc>
  </rcc>
  <rcc rId="6803" sId="2" numFmtId="4">
    <oc r="I341">
      <v>16</v>
    </oc>
    <nc r="I341"/>
  </rcc>
  <rfmt sheetId="2" sqref="A338:J338">
    <dxf>
      <fill>
        <patternFill patternType="solid">
          <bgColor theme="5" tint="0.59999389629810485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доходы!$A$1:$G$70</formula>
    <oldFormula>доходы!$A$1:$G$70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доходы!$A$13:$GB$70</formula>
    <oldFormula>доходы!$A$13:$GB$70</oldFormula>
  </rdn>
  <rdn rId="0" localSheetId="2" customView="1" name="Z_EC1DDABA_87E5_4CA0_BDFA_3176D5C21D42_.wvu.PrintArea" hidden="1" oldHidden="1">
    <formula>расходы!$A$1:$J$532</formula>
    <oldFormula>расходы!$A$1:$J$532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расходы!$A$6:$R$524</formula>
    <oldFormula>расходы!$A$6:$R$524</oldFormula>
  </rdn>
  <rdn rId="0" localSheetId="3" customView="1" name="Z_EC1DDABA_87E5_4CA0_BDFA_3176D5C21D42_.wvu.PrintArea" hidden="1" oldHidden="1">
    <formula>источники!$A$1:$G$22</formula>
    <oldFormula>источники!$A$1:$G$22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3" sId="2" numFmtId="4">
    <oc r="G356">
      <v>4320.34</v>
    </oc>
    <nc r="G356">
      <v>4320.3</v>
    </nc>
  </rcc>
  <rcc rId="6814" sId="2">
    <oc r="I339">
      <f>I340</f>
    </oc>
    <nc r="I339">
      <f>I340</f>
    </nc>
  </rcc>
  <rcc rId="6815" sId="2">
    <nc r="I341">
      <f>G341-H341</f>
    </nc>
  </rcc>
  <rcc rId="6816" sId="2" odxf="1" dxf="1" numFmtId="4">
    <oc r="H337">
      <v>244.9</v>
    </oc>
    <nc r="H337">
      <v>2753.5</v>
    </nc>
    <odxf/>
    <ndxf/>
  </rcc>
  <rcc rId="6817" sId="2" odxf="1" dxf="1" numFmtId="4">
    <oc r="H327">
      <v>15514.6</v>
    </oc>
    <nc r="H327">
      <v>72678.8</v>
    </nc>
    <odxf/>
    <ndxf/>
  </rcc>
  <rcc rId="6818" sId="2" odxf="1" dxf="1" numFmtId="4">
    <oc r="H325">
      <v>17935.8</v>
    </oc>
    <nc r="H325">
      <v>128734.9</v>
    </nc>
    <odxf/>
    <ndxf/>
  </rcc>
  <rcc rId="6819" sId="2" odxf="1" dxf="1" numFmtId="4">
    <oc r="H326">
      <v>344.4</v>
    </oc>
    <nc r="H326">
      <v>13784</v>
    </nc>
    <odxf/>
    <ndxf/>
  </rcc>
  <rcc rId="6820" sId="2" numFmtId="4">
    <oc r="I325">
      <v>128734.9</v>
    </oc>
    <nc r="I325"/>
  </rcc>
  <rcc rId="6821" sId="2" numFmtId="4">
    <oc r="I326">
      <v>13784</v>
    </oc>
    <nc r="I326"/>
  </rcc>
  <rcc rId="6822" sId="2" numFmtId="4">
    <oc r="I327">
      <v>72678.8</v>
    </oc>
    <nc r="I327"/>
  </rcc>
  <rcc rId="6823" sId="2" odxf="1" dxf="1" numFmtId="4">
    <oc r="H322">
      <v>43533.599999999999</v>
    </oc>
    <nc r="H322">
      <v>237725.74</v>
    </nc>
    <odxf/>
    <ndxf/>
  </rcc>
  <rcc rId="6824" sId="2" odxf="1" dxf="1" numFmtId="4">
    <oc r="H320">
      <v>137874.4</v>
    </oc>
    <nc r="H320">
      <v>794167.1</v>
    </nc>
    <odxf/>
    <ndxf/>
  </rcc>
  <rcc rId="6825" sId="2" odxf="1" dxf="1" numFmtId="4">
    <oc r="H321">
      <v>5183.8999999999996</v>
    </oc>
    <nc r="H321">
      <v>22886.400000000001</v>
    </nc>
    <odxf/>
    <ndxf/>
  </rcc>
  <rcc rId="6826" sId="2" numFmtId="4">
    <oc r="I320">
      <v>794167.1</v>
    </oc>
    <nc r="I320"/>
  </rcc>
  <rcc rId="6827" sId="2" numFmtId="4">
    <oc r="I321">
      <v>22886.400000000001</v>
    </oc>
    <nc r="I321"/>
  </rcc>
  <rcc rId="6828" sId="2" numFmtId="4">
    <oc r="I322">
      <v>237725.74</v>
    </oc>
    <nc r="I322"/>
  </rcc>
  <rcc rId="6829" sId="2" odxf="1" dxf="1" numFmtId="4">
    <oc r="H317">
      <v>33543.699999999997</v>
    </oc>
    <nc r="H317">
      <v>8707.7000000000007</v>
    </nc>
    <odxf/>
    <ndxf/>
  </rcc>
  <rcc rId="6830" sId="2" odxf="1" dxf="1" numFmtId="4">
    <oc r="H312">
      <v>40408.300000000003</v>
    </oc>
    <nc r="H312">
      <v>233516.7</v>
    </nc>
    <odxf/>
    <ndxf/>
  </rcc>
  <rcc rId="6831" sId="2" odxf="1" dxf="1" numFmtId="4">
    <oc r="H313">
      <v>434.8</v>
    </oc>
    <nc r="H313">
      <v>5846.4</v>
    </nc>
    <odxf/>
    <ndxf/>
  </rcc>
  <rcc rId="6832" sId="2" numFmtId="4">
    <oc r="I317">
      <v>8707.7000000000007</v>
    </oc>
    <nc r="I317"/>
  </rcc>
  <rcc rId="6833" sId="2" numFmtId="4">
    <oc r="I312">
      <v>233516.7</v>
    </oc>
    <nc r="I312"/>
  </rcc>
  <rcc rId="6834" sId="2" odxf="1" dxf="1" numFmtId="4">
    <oc r="H309">
      <v>837697.6</v>
    </oc>
    <nc r="H309">
      <v>4669032.5</v>
    </nc>
    <odxf/>
    <ndxf/>
  </rcc>
  <rcc rId="6835" sId="2" odxf="1" dxf="1" numFmtId="4">
    <oc r="H310">
      <v>10773.6</v>
    </oc>
    <nc r="H310">
      <v>104348.9</v>
    </nc>
    <odxf/>
    <ndxf/>
  </rcc>
  <rcc rId="6836" sId="2" numFmtId="4">
    <oc r="I309">
      <v>4669032.5</v>
    </oc>
    <nc r="I309"/>
  </rcc>
  <rcc rId="6837" sId="2" numFmtId="4">
    <oc r="I310">
      <v>104348.9</v>
    </oc>
    <nc r="I310"/>
  </rcc>
  <rcc rId="6838" sId="2">
    <oc r="H311">
      <f>H312+H313</f>
    </oc>
    <nc r="H311">
      <f>H312+H313</f>
    </nc>
  </rcc>
  <rcc rId="6839" sId="2" numFmtId="4">
    <oc r="I313">
      <v>5846.4</v>
    </oc>
    <nc r="I313"/>
  </rcc>
  <rcc rId="6840" sId="2">
    <oc r="I306">
      <f>G306-H306</f>
    </oc>
    <nc r="I306"/>
  </rcc>
  <rfmt sheetId="2" sqref="H303" start="0" length="0">
    <dxf/>
  </rfmt>
  <rcc rId="6841" sId="2" numFmtId="4">
    <oc r="G303">
      <v>208149.7</v>
    </oc>
    <nc r="G303">
      <v>200111.3</v>
    </nc>
  </rcc>
  <rcc rId="6842" sId="2" numFmtId="4">
    <oc r="H303">
      <v>78742.8</v>
    </oc>
    <nc r="H303">
      <v>105374.5</v>
    </nc>
  </rcc>
  <rcc rId="6843" sId="2" numFmtId="4">
    <oc r="G306">
      <v>14307.1</v>
    </oc>
    <nc r="G306"/>
  </rcc>
  <rcc rId="6844" sId="2" numFmtId="4">
    <oc r="G305">
      <v>14307.1</v>
    </oc>
    <nc r="G305"/>
  </rcc>
  <rcc rId="6845" sId="2" numFmtId="4">
    <oc r="G304">
      <v>14307.1</v>
    </oc>
    <nc r="G304"/>
  </rcc>
  <rrc rId="6846" sId="2" ref="A304:XFD304" action="deleteRow">
    <undo index="3" exp="ref" v="1" dr="G304" r="G300" sId="2"/>
    <rfmt sheetId="2" xfDxf="1" sqref="A304:XFD3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4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4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4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4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4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4" t="inlineStr">
        <is>
          <t>400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04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30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4">
        <f>IF(G304=0,"-",H304/G304)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4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3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304" start="0" length="0">
      <dxf>
        <fill>
          <patternFill patternType="solid">
            <bgColor theme="6" tint="0.59999389629810485"/>
          </patternFill>
        </fill>
      </dxf>
    </rfmt>
    <rfmt sheetId="2" sqref="N304" start="0" length="0">
      <dxf>
        <fill>
          <patternFill patternType="solid">
            <bgColor theme="6" tint="0.59999389629810485"/>
          </patternFill>
        </fill>
      </dxf>
    </rfmt>
    <rfmt sheetId="2" sqref="O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304" start="0" length="0">
      <dxf>
        <numFmt numFmtId="4" formatCode="#,##0.00"/>
      </dxf>
    </rfmt>
    <rfmt sheetId="2" sqref="Q304" start="0" length="0">
      <dxf>
        <numFmt numFmtId="4" formatCode="#,##0.00"/>
      </dxf>
    </rfmt>
  </rrc>
  <rrc rId="6847" sId="2" ref="A304:XFD304" action="deleteRow">
    <rfmt sheetId="2" xfDxf="1" sqref="A304:XFD3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4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4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4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4" t="inlineStr">
        <is>
          <t>0702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4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4" t="inlineStr">
        <is>
          <t>410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04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30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304">
        <f>IF(G304=0,"-",H304/G304)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4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3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304" start="0" length="0">
      <dxf>
        <fill>
          <patternFill patternType="solid">
            <bgColor theme="6" tint="0.59999389629810485"/>
          </patternFill>
        </fill>
      </dxf>
    </rfmt>
    <rfmt sheetId="2" sqref="N304" start="0" length="0">
      <dxf>
        <fill>
          <patternFill patternType="solid">
            <bgColor theme="6" tint="0.59999389629810485"/>
          </patternFill>
        </fill>
      </dxf>
    </rfmt>
    <rfmt sheetId="2" sqref="O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304" start="0" length="0">
      <dxf>
        <numFmt numFmtId="4" formatCode="#,##0.00"/>
      </dxf>
    </rfmt>
    <rfmt sheetId="2" sqref="Q304" start="0" length="0">
      <dxf>
        <numFmt numFmtId="4" formatCode="#,##0.00"/>
      </dxf>
    </rfmt>
    <rfmt sheetId="2" sqref="R304" start="0" length="0">
      <dxf>
        <numFmt numFmtId="4" formatCode="#,##0.00"/>
      </dxf>
    </rfmt>
  </rrc>
  <rrc rId="6848" sId="2" ref="A304:XFD304" action="deleteRow">
    <rfmt sheetId="2" xfDxf="1" sqref="A304:XFD30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4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4">
        <v>200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4" t="inlineStr">
        <is>
          <t>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4" t="inlineStr">
        <is>
          <t>0702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4" t="inlineStr">
        <is>
          <t>00 0 00 00000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4" t="inlineStr">
        <is>
          <t>414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04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304">
        <v>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04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J304">
        <f>IF(G304=0,"-",H304/G304)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4" start="0" length="0">
      <dxf>
        <font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30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304" start="0" length="0">
      <dxf>
        <fill>
          <patternFill patternType="solid">
            <bgColor theme="6" tint="0.59999389629810485"/>
          </patternFill>
        </fill>
      </dxf>
    </rfmt>
    <rfmt sheetId="2" sqref="N304" start="0" length="0">
      <dxf>
        <fill>
          <patternFill patternType="solid">
            <bgColor theme="6" tint="0.59999389629810485"/>
          </patternFill>
        </fill>
      </dxf>
    </rfmt>
    <rfmt sheetId="2" sqref="O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304" start="0" length="0">
      <dxf>
        <numFmt numFmtId="4" formatCode="#,##0.00"/>
      </dxf>
    </rfmt>
    <rfmt sheetId="2" sqref="Q304" start="0" length="0">
      <dxf>
        <numFmt numFmtId="4" formatCode="#,##0.00"/>
      </dxf>
    </rfmt>
    <rfmt sheetId="2" sqref="R304" start="0" length="0">
      <dxf>
        <numFmt numFmtId="4" formatCode="#,##0.00"/>
      </dxf>
    </rfmt>
  </rrc>
  <rcc rId="6849" sId="2">
    <oc r="G300">
      <f>G301+G304+#REF!</f>
    </oc>
    <nc r="G300">
      <f>G301+G304</f>
    </nc>
  </rcc>
  <rcc rId="6850" sId="2" numFmtId="4">
    <oc r="G298">
      <v>806126.7</v>
    </oc>
    <nc r="G298">
      <v>815931.3</v>
    </nc>
  </rcc>
  <rcc rId="6851" sId="2" numFmtId="4">
    <oc r="H298">
      <v>523443.4</v>
    </oc>
    <nc r="H298">
      <v>592041.91</v>
    </nc>
  </rcc>
  <rcc rId="6852" sId="2" numFmtId="4">
    <oc r="H299">
      <v>14923.5</v>
    </oc>
    <nc r="H299">
      <v>16714.14</v>
    </nc>
  </rcc>
  <rcc rId="6853" sId="2" numFmtId="4">
    <oc r="G295">
      <v>4214318.3</v>
    </oc>
    <nc r="G295">
      <v>4269728.3</v>
    </nc>
  </rcc>
  <rcc rId="6854" sId="2" numFmtId="4">
    <oc r="G292">
      <v>253303.2</v>
    </oc>
    <nc r="G292">
      <v>239418.3</v>
    </nc>
  </rcc>
  <rcc rId="6855" sId="2" numFmtId="4">
    <oc r="H292">
      <v>68713.3</v>
    </oc>
    <nc r="H292">
      <v>83589</v>
    </nc>
  </rcc>
  <rcc rId="6856" sId="2" numFmtId="4">
    <oc r="G296">
      <v>153769.20000000001</v>
    </oc>
    <nc r="G296">
      <v>153863.1</v>
    </nc>
  </rcc>
  <rcc rId="6857" sId="2" numFmtId="4">
    <oc r="H296">
      <v>91677.3</v>
    </oc>
    <nc r="H296">
      <v>105452.5</v>
    </nc>
  </rcc>
  <rcc rId="6858" sId="2" numFmtId="4">
    <oc r="H295">
      <v>2843832.5</v>
    </oc>
    <nc r="H295">
      <v>3125708.1</v>
    </nc>
  </rcc>
  <rcc rId="6859" sId="2" numFmtId="4">
    <oc r="G299">
      <v>33502.5</v>
    </oc>
    <nc r="G299">
      <v>33408.6</v>
    </nc>
  </rcc>
  <rcc rId="6860" sId="2" numFmtId="4">
    <oc r="G369">
      <v>259166.8</v>
    </oc>
    <nc r="G369">
      <v>259166.7</v>
    </nc>
  </rcc>
  <rcc rId="6861" sId="2" numFmtId="4">
    <oc r="H384">
      <v>40</v>
    </oc>
    <nc r="H384">
      <v>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2" sId="2" numFmtId="4">
    <oc r="H319">
      <v>237725.74</v>
    </oc>
    <nc r="H319">
      <v>237725.4</v>
    </nc>
  </rcc>
  <rcc rId="6863" sId="2" numFmtId="4">
    <oc r="H299">
      <v>16714.14</v>
    </oc>
    <nc r="H299">
      <v>16714.099999999999</v>
    </nc>
  </rcc>
  <rcc rId="6864" sId="2" numFmtId="4">
    <oc r="H298">
      <v>592041.91</v>
    </oc>
    <nc r="H298">
      <v>592041.9</v>
    </nc>
  </rcc>
  <rcc rId="6865" sId="2">
    <nc r="I317">
      <f>G317-H317</f>
    </nc>
  </rcc>
  <rcc rId="6866" sId="2">
    <nc r="I318">
      <f>G318-H318</f>
    </nc>
  </rcc>
  <rcc rId="6867" sId="2">
    <nc r="I319">
      <f>G319-H319</f>
    </nc>
  </rcc>
  <rcc rId="6868" sId="2" numFmtId="4">
    <oc r="I320">
      <v>0</v>
    </oc>
    <nc r="I320">
      <f>G320-H320</f>
    </nc>
  </rcc>
  <rcc rId="6869" sId="2" odxf="1" dxf="1">
    <oc r="I321">
      <f>I322+I323+I324+I325</f>
    </oc>
    <nc r="I321">
      <f>G321-H321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70" sId="2">
    <nc r="I322">
      <f>G322-H322</f>
    </nc>
  </rcc>
  <rcc rId="6871" sId="2">
    <nc r="I323">
      <f>G323-H323</f>
    </nc>
  </rcc>
  <rcc rId="6872" sId="2">
    <nc r="I324">
      <f>G324-H324</f>
    </nc>
  </rcc>
  <rcc rId="6873" sId="2" numFmtId="4">
    <oc r="I325">
      <v>0</v>
    </oc>
    <nc r="I325">
      <f>G325-H325</f>
    </nc>
  </rcc>
  <rcc rId="6874" sId="2" odxf="1" dxf="1">
    <oc r="I326">
      <f>I327</f>
    </oc>
    <nc r="I326">
      <f>G326-H326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75" sId="2">
    <nc r="I327">
      <f>G327-H327</f>
    </nc>
  </rcc>
  <rcc rId="6876" sId="2" odxf="1" dxf="1">
    <oc r="I328">
      <f>I329</f>
    </oc>
    <nc r="I328">
      <f>G328-H328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77" sId="2" odxf="1" dxf="1">
    <oc r="I329">
      <f>I330</f>
    </oc>
    <nc r="I329">
      <f>G329-H329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78" sId="2" numFmtId="4">
    <oc r="I330">
      <v>0</v>
    </oc>
    <nc r="I330">
      <f>G330-H330</f>
    </nc>
  </rcc>
  <rcc rId="6879" sId="2">
    <nc r="I309">
      <f>G309-H309</f>
    </nc>
  </rcc>
  <rcc rId="6880" sId="2">
    <nc r="I310">
      <f>G310-H310</f>
    </nc>
  </rcc>
  <rcc rId="6881" sId="2">
    <nc r="I314">
      <f>G314-H314</f>
    </nc>
  </rcc>
  <rcc rId="6882" sId="2">
    <nc r="I307">
      <f>G307-H307</f>
    </nc>
  </rcc>
  <rcc rId="6883" sId="2">
    <nc r="I306">
      <f>G306-H306</f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84" sId="2" numFmtId="4">
    <oc r="H284">
      <v>3415</v>
    </oc>
    <nc r="H284">
      <v>4855.2</v>
    </nc>
  </rcc>
  <rcc rId="6885" sId="2" numFmtId="4">
    <oc r="H281">
      <v>6244.2</v>
    </oc>
    <nc r="H281">
      <v>7078.6</v>
    </nc>
  </rcc>
  <rcc rId="6886" sId="2" numFmtId="4">
    <oc r="H280">
      <v>1422.9</v>
    </oc>
    <nc r="H280">
      <v>1575.1</v>
    </nc>
  </rcc>
  <rcc rId="6887" sId="2" numFmtId="4">
    <oc r="H279">
      <v>21197.200000000001</v>
    </oc>
    <nc r="H279">
      <v>24547.4</v>
    </nc>
  </rcc>
  <rcc rId="6888" sId="2" numFmtId="4">
    <oc r="H275">
      <v>8830.9</v>
    </oc>
    <nc r="H275">
      <v>12054.2</v>
    </nc>
  </rcc>
  <rcc rId="6889" sId="2" numFmtId="4">
    <oc r="H267">
      <v>16722.7</v>
    </oc>
    <nc r="H267">
      <v>69802.399999999994</v>
    </nc>
  </rcc>
  <rrc rId="6890" sId="2" ref="A262:XFD262" action="insertRow"/>
  <rcc rId="6891" sId="2">
    <nc r="F262" t="inlineStr">
      <is>
        <t>852</t>
      </is>
    </nc>
  </rcc>
  <rfmt sheetId="2" sqref="F262" start="0" length="2147483647">
    <dxf>
      <font>
        <b val="0"/>
      </font>
    </dxf>
  </rfmt>
  <rcc rId="6892" sId="2">
    <nc r="D262" t="inlineStr">
      <is>
        <t>0505</t>
      </is>
    </nc>
  </rcc>
  <rcc rId="6893" sId="2">
    <nc r="E262" t="inlineStr">
      <is>
        <t>00 0 00 00000</t>
      </is>
    </nc>
  </rcc>
  <rcc rId="6894" sId="2">
    <nc r="B262">
      <v>200</v>
    </nc>
  </rcc>
  <rcc rId="6895" sId="2">
    <nc r="C262" t="inlineStr">
      <is>
        <t>000</t>
      </is>
    </nc>
  </rcc>
  <rfmt sheetId="2" sqref="B262:E262" start="0" length="2147483647">
    <dxf>
      <font>
        <b val="0"/>
      </font>
    </dxf>
  </rfmt>
  <rcc rId="6896" sId="2" numFmtId="4">
    <nc r="G262">
      <v>3105.2</v>
    </nc>
  </rcc>
  <rfmt sheetId="2" sqref="G262:J262" start="0" length="2147483647">
    <dxf>
      <font>
        <b val="0"/>
      </font>
    </dxf>
  </rfmt>
  <rcc rId="6897" sId="2">
    <oc r="G261">
      <f>G263</f>
    </oc>
    <nc r="G261">
      <f>G263+G262</f>
    </nc>
  </rcc>
  <rcc rId="6898" sId="2" numFmtId="4">
    <nc r="I262">
      <v>0</v>
    </nc>
  </rcc>
  <rcc rId="6899" sId="2" odxf="1" dxf="1">
    <nc r="J262">
      <f>IF(G262=0,"-",H262/G262)</f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900" sId="2" numFmtId="4">
    <nc r="H262">
      <v>3105.1</v>
    </nc>
  </rcc>
  <rcc rId="6901" sId="2" numFmtId="4">
    <oc r="G260">
      <v>432.9</v>
    </oc>
    <nc r="G260">
      <v>678.9</v>
    </nc>
  </rcc>
  <rcc rId="6902" sId="2" numFmtId="4">
    <oc r="H260">
      <v>424.4</v>
    </oc>
    <nc r="H260">
      <v>670.4</v>
    </nc>
  </rcc>
  <rcc rId="6903" sId="2" numFmtId="4">
    <oc r="H257">
      <v>791</v>
    </oc>
    <nc r="H257">
      <v>809.4</v>
    </nc>
  </rcc>
  <rcc rId="6904" sId="2" numFmtId="4">
    <oc r="G253">
      <v>78513.5</v>
    </oc>
    <nc r="G253">
      <v>77742</v>
    </nc>
  </rcc>
  <rcc rId="6905" sId="2" numFmtId="4">
    <oc r="H254">
      <v>3967.5</v>
    </oc>
    <nc r="H254">
      <v>4275.8999999999996</v>
    </nc>
  </rcc>
  <rcc rId="6906" sId="2" numFmtId="4">
    <oc r="H253">
      <v>41834.699999999997</v>
    </oc>
    <nc r="H253">
      <v>47199.8</v>
    </nc>
  </rcc>
  <rcc rId="6907" sId="2" numFmtId="4">
    <oc r="G248">
      <v>4982.1000000000004</v>
    </oc>
    <nc r="G248">
      <v>4747.7</v>
    </nc>
  </rcc>
  <rcc rId="6908" sId="2" numFmtId="4">
    <oc r="G249">
      <v>56956.7</v>
    </oc>
    <nc r="G249">
      <v>57982</v>
    </nc>
  </rcc>
  <rcc rId="6909" sId="2" numFmtId="4">
    <oc r="H249">
      <v>43518.6</v>
    </oc>
    <nc r="H249">
      <v>47517</v>
    </nc>
  </rcc>
  <rcc rId="6910" sId="2" numFmtId="4">
    <oc r="H248">
      <v>3274.2</v>
    </oc>
    <nc r="H248">
      <v>3480.8</v>
    </nc>
  </rcc>
  <rcc rId="6911" sId="2" numFmtId="4">
    <oc r="H247">
      <v>150644.9</v>
    </oc>
    <nc r="H247">
      <v>163698.20000000001</v>
    </nc>
  </rcc>
  <rcc rId="6912" sId="2" numFmtId="4">
    <oc r="H245">
      <v>17626.099999999999</v>
    </oc>
    <nc r="H245">
      <v>19096.8</v>
    </nc>
  </rcc>
  <rcc rId="6913" sId="2" numFmtId="4">
    <oc r="H244">
      <v>1721.2</v>
    </oc>
    <nc r="H244">
      <v>1968.5</v>
    </nc>
  </rcc>
  <rcc rId="6914" sId="2" numFmtId="4">
    <oc r="H243">
      <v>60097.599999999999</v>
    </oc>
    <nc r="H243">
      <v>65469.1</v>
    </nc>
  </rcc>
  <rcc rId="6915" sId="2">
    <oc r="H261">
      <f>H263</f>
    </oc>
    <nc r="H261">
      <f>H263+H262</f>
    </nc>
  </rcc>
  <rcc rId="6916" sId="2" numFmtId="4">
    <oc r="G247">
      <v>201430.8</v>
    </oc>
    <nc r="G247">
      <v>199717.1</v>
    </nc>
  </rcc>
  <rcc rId="6917" sId="2" numFmtId="4">
    <oc r="H230">
      <v>369182.1</v>
    </oc>
    <nc r="H230">
      <v>507123.3</v>
    </nc>
  </rcc>
  <rcc rId="6918" sId="2" numFmtId="4">
    <oc r="G231">
      <v>8629.4</v>
    </oc>
    <nc r="G231">
      <v>9374.2999999999993</v>
    </nc>
  </rcc>
  <rcc rId="6919" sId="2" numFmtId="4">
    <oc r="G230">
      <v>1173026</v>
    </oc>
    <nc r="G230">
      <v>1153135.2</v>
    </nc>
  </rcc>
  <rcc rId="6920" sId="2" numFmtId="4">
    <oc r="H231">
      <v>2764.6</v>
    </oc>
    <nc r="H231">
      <v>3081.8</v>
    </nc>
  </rcc>
  <rcc rId="6921" sId="2" numFmtId="4">
    <oc r="G221">
      <v>708719.7</v>
    </oc>
    <nc r="G221">
      <v>710480.2</v>
    </nc>
  </rcc>
  <rcc rId="6922" sId="2" numFmtId="4">
    <oc r="H218">
      <v>2691.5</v>
    </oc>
    <nc r="H218">
      <v>2945.4</v>
    </nc>
  </rcc>
  <rcc rId="6923" sId="2" numFmtId="4">
    <oc r="H217">
      <v>60280.5</v>
    </oc>
    <nc r="H217">
      <v>69535.100000000006</v>
    </nc>
  </rcc>
  <rcc rId="6924" sId="2" numFmtId="4">
    <oc r="G213">
      <v>279078.90000000002</v>
    </oc>
    <nc r="G213">
      <v>297631.3</v>
    </nc>
  </rcc>
  <rcc rId="6925" sId="2" numFmtId="4">
    <oc r="H213">
      <v>276256.09999999998</v>
    </oc>
    <nc r="H213">
      <v>291317.5</v>
    </nc>
  </rcc>
  <rcc rId="6926" sId="2" numFmtId="4">
    <oc r="G211">
      <v>1860.9</v>
    </oc>
    <nc r="G211">
      <v>1894.9</v>
    </nc>
  </rcc>
  <rcc rId="6927" sId="2" numFmtId="4">
    <oc r="H211">
      <v>1860.9</v>
    </oc>
    <nc r="H211">
      <v>1894.9</v>
    </nc>
  </rcc>
  <rcc rId="6928" sId="2" numFmtId="4">
    <oc r="H209">
      <v>1098701.8</v>
    </oc>
    <nc r="H209">
      <v>1253002.2</v>
    </nc>
  </rcc>
  <rcc rId="6929" sId="2" numFmtId="4">
    <oc r="H206">
      <v>566671.80000000005</v>
    </oc>
    <nc r="H206">
      <v>690692.1</v>
    </nc>
  </rcc>
  <rcc rId="6930" sId="2" numFmtId="4">
    <oc r="G203">
      <v>611196.6</v>
    </oc>
    <nc r="G203">
      <v>635500.9</v>
    </nc>
  </rcc>
  <rfmt sheetId="2" sqref="A214:J214">
    <dxf>
      <fill>
        <patternFill patternType="solid">
          <bgColor rgb="FFFFFF00"/>
        </patternFill>
      </fill>
    </dxf>
  </rfmt>
  <rcc rId="6931" sId="2" numFmtId="4">
    <oc r="G217">
      <v>71802.3</v>
    </oc>
    <nc r="G217">
      <v>95969.5</v>
    </nc>
  </rcc>
  <rfmt sheetId="2" sqref="A227:J227">
    <dxf>
      <fill>
        <patternFill patternType="solid">
          <bgColor rgb="FFFFFF00"/>
        </patternFill>
      </fill>
    </dxf>
  </rfmt>
  <rfmt sheetId="2" sqref="A240:J240">
    <dxf>
      <fill>
        <patternFill patternType="solid">
          <bgColor rgb="FFFFFF00"/>
        </patternFill>
      </fill>
    </dxf>
  </rfmt>
  <rfmt sheetId="2" sqref="A200:J200">
    <dxf>
      <fill>
        <patternFill patternType="solid">
          <bgColor rgb="FFFFFF00"/>
        </patternFill>
      </fill>
    </dxf>
  </rfmt>
  <rcc rId="6932" sId="2" numFmtId="4">
    <oc r="H203">
      <v>273769.2</v>
    </oc>
    <nc r="H203">
      <v>297798.40000000002</v>
    </nc>
  </rcc>
  <rcc rId="6933" sId="2" numFmtId="4">
    <oc r="H221">
      <v>203267.5</v>
    </oc>
    <nc r="H221">
      <v>217345.2</v>
    </nc>
  </rcc>
  <rcc rId="6934" sId="2" numFmtId="4">
    <oc r="G193">
      <v>14368.3</v>
    </oc>
    <nc r="G193">
      <v>5062.7</v>
    </nc>
  </rcc>
  <rcc rId="6935" sId="2" numFmtId="4">
    <oc r="H193">
      <v>650</v>
    </oc>
    <nc r="H193">
      <v>2231</v>
    </nc>
  </rcc>
  <rcc rId="6936" sId="2" numFmtId="4">
    <oc r="G195">
      <v>22500</v>
    </oc>
    <nc r="G195"/>
  </rcc>
  <rcc rId="6937" sId="2" numFmtId="4">
    <oc r="H195">
      <v>0</v>
    </oc>
    <nc r="H195"/>
  </rcc>
  <rcc rId="6938" sId="2" numFmtId="4">
    <oc r="I195">
      <v>0</v>
    </oc>
    <nc r="I195"/>
  </rcc>
  <rrc rId="6939" sId="2" ref="A195:XFD195" action="deleteRow">
    <undo index="0" exp="ref" v="1" dr="G195" r="G194" sId="2"/>
    <rfmt sheetId="2" xfDxf="1" sqref="A195:XFD19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5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5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5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5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5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5" t="inlineStr">
        <is>
          <t>350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95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95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95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J195">
        <f>IF(G195=0,"-",H195/G195)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5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195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195" start="0" length="0">
      <dxf>
        <fill>
          <patternFill patternType="solid">
            <bgColor theme="6" tint="0.59999389629810485"/>
          </patternFill>
        </fill>
      </dxf>
    </rfmt>
    <rfmt sheetId="2" sqref="N195" start="0" length="0">
      <dxf>
        <fill>
          <patternFill patternType="solid">
            <bgColor theme="6" tint="0.59999389629810485"/>
          </patternFill>
        </fill>
      </dxf>
    </rfmt>
    <rfmt sheetId="2" sqref="O1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195" start="0" length="0">
      <dxf>
        <numFmt numFmtId="4" formatCode="#,##0.00"/>
      </dxf>
    </rfmt>
    <rfmt sheetId="2" sqref="Q195" start="0" length="0">
      <dxf>
        <numFmt numFmtId="4" formatCode="#,##0.00"/>
      </dxf>
    </rfmt>
    <rfmt sheetId="2" sqref="R195" start="0" length="0">
      <dxf>
        <numFmt numFmtId="4" formatCode="#,##0.00"/>
      </dxf>
    </rfmt>
  </rrc>
  <rcc rId="6940" sId="2">
    <oc r="G194">
      <f>#REF!</f>
    </oc>
    <nc r="G194">
      <f>#REF!</f>
    </nc>
  </rcc>
  <rrc rId="6941" sId="2" ref="A194:XFD194" action="deleteRow">
    <undo index="1" exp="ref" v="1" dr="I194" r="I190" sId="2"/>
    <undo index="1" exp="ref" v="1" dr="H194" r="H190" sId="2"/>
    <undo index="1" exp="ref" v="1" dr="G194" r="G190" sId="2"/>
    <rfmt sheetId="2" xfDxf="1" sqref="A194:XFD19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4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4">
        <v>200</v>
      </nc>
      <n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4" t="inlineStr">
        <is>
          <t>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4" t="inlineStr">
        <is>
          <t>0412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4" t="inlineStr">
        <is>
          <t>00 0 00 00000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4" t="inlineStr">
        <is>
          <t>300</t>
        </is>
      </nc>
      <ndxf>
        <font>
          <b/>
          <name val="Times New Roman"/>
          <scheme val="none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94">
        <f>#REF!</f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4">
        <v>0</v>
      </nc>
      <n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94">
        <f>IF(G194=0,"-",H194/G194)</f>
      </nc>
      <ndxf>
        <font>
          <b/>
          <name val="Times New Roman"/>
          <scheme val="none"/>
        </font>
        <numFmt numFmtId="165" formatCode="0.0%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4" start="0" length="0">
      <dxf>
        <font>
          <b/>
          <sz val="12"/>
          <name val="Times New Roman"/>
          <scheme val="none"/>
        </font>
        <numFmt numFmtId="170" formatCode="_-* #,##0.0\ _₽_-;\-* #,##0.0\ _₽_-;_-* &quot;-&quot;?\ _₽_-;_-@_-"/>
      </dxf>
    </rfmt>
    <rfmt sheetId="2" sqref="L194" start="0" length="0">
      <dxf>
        <font>
          <b/>
          <sz val="12"/>
          <name val="Times New Roman"/>
          <scheme val="none"/>
        </font>
        <numFmt numFmtId="165" formatCode="0.0%"/>
      </dxf>
    </rfmt>
    <rfmt sheetId="2" sqref="M194" start="0" length="0">
      <dxf>
        <fill>
          <patternFill patternType="solid">
            <bgColor theme="6" tint="0.59999389629810485"/>
          </patternFill>
        </fill>
      </dxf>
    </rfmt>
    <rfmt sheetId="2" sqref="N194" start="0" length="0">
      <dxf>
        <fill>
          <patternFill patternType="solid">
            <bgColor theme="6" tint="0.59999389629810485"/>
          </patternFill>
        </fill>
      </dxf>
    </rfmt>
    <rfmt sheetId="2" sqref="O1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P194" start="0" length="0">
      <dxf>
        <numFmt numFmtId="4" formatCode="#,##0.00"/>
      </dxf>
    </rfmt>
    <rfmt sheetId="2" sqref="Q194" start="0" length="0">
      <dxf>
        <numFmt numFmtId="4" formatCode="#,##0.00"/>
      </dxf>
    </rfmt>
    <rfmt sheetId="2" sqref="R194" start="0" length="0">
      <dxf>
        <numFmt numFmtId="4" formatCode="#,##0.00"/>
      </dxf>
    </rfmt>
  </rrc>
  <rcc rId="6942" sId="2">
    <oc r="G190">
      <f>G191+#REF!+G194</f>
    </oc>
    <nc r="G190">
      <f>G191+G194</f>
    </nc>
  </rcc>
  <rcc rId="6943" sId="2">
    <oc r="H190">
      <f>H191+#REF!+H194</f>
    </oc>
    <nc r="H190">
      <f>H191+H194</f>
    </nc>
  </rcc>
  <rcc rId="6944" sId="2">
    <oc r="I190">
      <f>I191+#REF!+I194</f>
    </oc>
    <nc r="I190">
      <f>I191+I194</f>
    </nc>
  </rcc>
  <rfmt sheetId="2" sqref="J190" start="0" length="0">
    <dxf>
      <numFmt numFmtId="4" formatCode="#,##0.00"/>
    </dxf>
  </rfmt>
  <rcc rId="6945" sId="2" odxf="1" dxf="1">
    <oc r="J190">
      <f>IF(G190=0,"-",H190/G190)</f>
    </oc>
    <nc r="J190">
      <f>IF(G190=0,"-",H190/G190)</f>
    </nc>
    <ndxf>
      <numFmt numFmtId="165" formatCode="0.0%"/>
    </ndxf>
  </rcc>
  <rcc rId="6946" sId="2" numFmtId="4">
    <oc r="G189">
      <v>65765.7</v>
    </oc>
    <nc r="G189">
      <v>37933.4</v>
    </nc>
  </rcc>
  <rcc rId="6947" sId="2" numFmtId="4">
    <oc r="H189">
      <v>23046.2</v>
    </oc>
    <nc r="H189">
      <v>26142.5</v>
    </nc>
  </rcc>
  <rcc rId="6948" sId="2" numFmtId="4">
    <oc r="H186">
      <v>8354.1</v>
    </oc>
    <nc r="H186">
      <v>9055.2000000000007</v>
    </nc>
  </rcc>
  <rcc rId="6949" sId="2" numFmtId="4">
    <oc r="H185">
      <v>342.4</v>
    </oc>
    <nc r="H185">
      <v>389.6</v>
    </nc>
  </rcc>
  <rcc rId="6950" sId="2" numFmtId="4">
    <oc r="H184">
      <v>30011.200000000001</v>
    </oc>
    <nc r="H184">
      <v>32501.4</v>
    </nc>
  </rcc>
  <rcc rId="6951" sId="2" numFmtId="4">
    <oc r="H180">
      <v>162.5</v>
    </oc>
    <nc r="H180">
      <v>228.4</v>
    </nc>
  </rcc>
  <rcc rId="6952" sId="2" numFmtId="4">
    <oc r="G178">
      <v>415788.7</v>
    </oc>
    <nc r="G178">
      <v>407920.2</v>
    </nc>
  </rcc>
  <rcc rId="6953" sId="2" numFmtId="4">
    <oc r="H178">
      <v>294297</v>
    </oc>
    <nc r="H178">
      <v>320879.2</v>
    </nc>
  </rcc>
  <rcc rId="6954" sId="2" numFmtId="4">
    <oc r="G175">
      <v>200911.3</v>
    </oc>
    <nc r="G175">
      <v>199808.9</v>
    </nc>
  </rcc>
  <rcc rId="6955" sId="2" numFmtId="4">
    <oc r="H175">
      <v>100335.4</v>
    </oc>
    <nc r="H175">
      <v>125284</v>
    </nc>
  </rcc>
  <rcc rId="6956" sId="2" numFmtId="4">
    <oc r="G167">
      <v>4642.7</v>
    </oc>
    <nc r="G167">
      <v>4421.8</v>
    </nc>
  </rcc>
  <rcc rId="6957" sId="2" numFmtId="4">
    <oc r="G168">
      <v>3266082</v>
    </oc>
    <nc r="G168">
      <v>3113107.8</v>
    </nc>
  </rcc>
  <rcc rId="6958" sId="2" numFmtId="4">
    <oc r="G169">
      <v>55117.599999999999</v>
    </oc>
    <nc r="G169">
      <v>52124.6</v>
    </nc>
  </rcc>
  <rcc rId="6959" sId="2" numFmtId="4">
    <oc r="H169">
      <v>23282.400000000001</v>
    </oc>
    <nc r="H169">
      <v>24771</v>
    </nc>
  </rcc>
  <rcc rId="6960" sId="2" numFmtId="4">
    <oc r="H168">
      <v>1806062.5</v>
    </oc>
    <nc r="H168">
      <v>2193193</v>
    </nc>
  </rcc>
  <rcc rId="6961" sId="2" numFmtId="4">
    <oc r="G164">
      <v>26525.200000000001</v>
    </oc>
    <nc r="G164">
      <v>27011</v>
    </nc>
  </rcc>
  <rcc rId="6962" sId="2" numFmtId="4">
    <oc r="H164">
      <v>19364.7</v>
    </oc>
    <nc r="H164">
      <v>21355.200000000001</v>
    </nc>
  </rcc>
  <rcc rId="6963" sId="2" numFmtId="4">
    <oc r="H163">
      <v>1576.8</v>
    </oc>
    <nc r="H163">
      <v>1648.1</v>
    </nc>
  </rcc>
  <rcc rId="6964" sId="2" numFmtId="4">
    <oc r="H162">
      <v>66412.399999999994</v>
    </oc>
    <nc r="H162">
      <v>72829.2</v>
    </nc>
  </rcc>
  <rcc rId="6965" sId="2" numFmtId="4">
    <oc r="G157">
      <v>1120190.2</v>
    </oc>
    <nc r="G157">
      <v>1504010.7</v>
    </nc>
  </rcc>
  <rcc rId="6966" sId="2" numFmtId="4">
    <oc r="H157">
      <v>985347</v>
    </oc>
    <nc r="H157">
      <v>1101585</v>
    </nc>
  </rcc>
  <rcc rId="6967" sId="2" numFmtId="4">
    <oc r="H158">
      <v>13300.1</v>
    </oc>
    <nc r="H158">
      <v>16808.7</v>
    </nc>
  </rcc>
  <rcc rId="6968" sId="2" numFmtId="4">
    <oc r="G154">
      <v>60497.9</v>
    </oc>
    <nc r="G154">
      <v>65062.5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9" sId="2" numFmtId="4">
    <oc r="H189">
      <v>26142.5</v>
    </oc>
    <nc r="H189">
      <v>26142.504000000001</v>
    </nc>
  </rcc>
  <rcc rId="6970" sId="2" numFmtId="4">
    <oc r="H143">
      <v>111173.8</v>
    </oc>
    <nc r="H143">
      <v>119212.2</v>
    </nc>
  </rcc>
  <rcc rId="6971" sId="2" numFmtId="4">
    <oc r="I143">
      <f>G143-H143</f>
    </oc>
    <nc r="I143">
      <v>25.6</v>
    </nc>
  </rcc>
  <rcc rId="6972" sId="2" numFmtId="4">
    <oc r="H135">
      <v>0</v>
    </oc>
    <nc r="H135">
      <v>25.6</v>
    </nc>
  </rcc>
  <rcc rId="6973" sId="2" numFmtId="4">
    <oc r="G131">
      <v>83912.8</v>
    </oc>
    <nc r="G131">
      <v>83626.8</v>
    </nc>
  </rcc>
  <rcc rId="6974" sId="2" numFmtId="4">
    <oc r="H132">
      <v>3065.2</v>
    </oc>
    <nc r="H132">
      <v>3135.8</v>
    </nc>
  </rcc>
  <rcc rId="6975" sId="2" numFmtId="4">
    <oc r="H131">
      <v>38231.800000000003</v>
    </oc>
    <nc r="H131">
      <v>55938.5</v>
    </nc>
  </rcc>
  <rcc rId="6976" sId="2" numFmtId="4">
    <oc r="G127">
      <v>4137.5</v>
    </oc>
    <nc r="G127">
      <v>4395.5</v>
    </nc>
  </rcc>
  <rcc rId="6977" sId="2" numFmtId="4">
    <oc r="H127">
      <v>3600.2</v>
    </oc>
    <nc r="H127">
      <v>4263.1000000000004</v>
    </nc>
  </rcc>
  <rcc rId="6978" sId="2" numFmtId="4">
    <oc r="H126">
      <v>164804.1</v>
    </oc>
    <nc r="H126">
      <v>181178.7</v>
    </nc>
  </rcc>
  <rcc rId="6979" sId="2" numFmtId="4">
    <oc r="G121">
      <v>24134</v>
    </oc>
    <nc r="G121">
      <v>17379.900000000001</v>
    </nc>
  </rcc>
  <rcc rId="6980" sId="2" numFmtId="4">
    <oc r="G122">
      <v>16853.599999999999</v>
    </oc>
    <nc r="G122">
      <v>16724.7</v>
    </nc>
  </rcc>
  <rcc rId="6981" sId="2" numFmtId="4">
    <oc r="G117">
      <v>1302</v>
    </oc>
    <nc r="G117">
      <v>1507.9</v>
    </nc>
  </rcc>
  <rcc rId="6982" sId="2" numFmtId="4">
    <oc r="H118">
      <v>10994.2</v>
    </oc>
    <nc r="H118">
      <v>12027</v>
    </nc>
  </rcc>
  <rcc rId="6983" sId="2" numFmtId="4">
    <oc r="H116">
      <v>37970.699999999997</v>
    </oc>
    <nc r="H116">
      <v>41693.9</v>
    </nc>
  </rcc>
  <rcc rId="6984" sId="2" numFmtId="4">
    <oc r="H122">
      <v>10255.299999999999</v>
    </oc>
    <nc r="H122">
      <v>10728.7</v>
    </nc>
  </rcc>
  <rcc rId="6985" sId="2" numFmtId="4">
    <oc r="H149">
      <v>5728.8</v>
    </oc>
    <nc r="H149">
      <v>6915.7</v>
    </nc>
  </rcc>
  <rcc rId="6986" sId="2" numFmtId="4">
    <oc r="H128">
      <v>48216.800000000003</v>
    </oc>
    <nc r="H128">
      <v>52743.6</v>
    </nc>
  </rcc>
  <rcc rId="6987" sId="2" numFmtId="4">
    <oc r="H117">
      <v>1158.8</v>
    </oc>
    <nc r="H117">
      <v>1385.7</v>
    </nc>
  </rcc>
  <rcc rId="6988" sId="2" numFmtId="4">
    <oc r="G111">
      <v>599703.4</v>
    </oc>
    <nc r="G111">
      <v>665483.19999999995</v>
    </nc>
  </rcc>
  <rcc rId="6989" sId="2" numFmtId="4">
    <oc r="G109">
      <v>367.1</v>
    </oc>
    <nc r="G109">
      <v>217.9</v>
    </nc>
  </rcc>
  <rcc rId="6990" sId="2" numFmtId="4">
    <oc r="H110">
      <v>1320.6</v>
    </oc>
    <nc r="H110">
      <v>1328.8</v>
    </nc>
  </rcc>
  <rcc rId="6991" sId="2" numFmtId="4">
    <oc r="H109">
      <v>97.1</v>
    </oc>
    <nc r="H109">
      <v>97.9</v>
    </nc>
  </rcc>
  <rcc rId="6992" sId="2" numFmtId="4">
    <oc r="G104">
      <v>3534.3</v>
    </oc>
    <nc r="G104">
      <v>2234.3000000000002</v>
    </nc>
  </rcc>
  <rcc rId="6993" sId="2" numFmtId="4">
    <oc r="G97">
      <v>772893.5</v>
    </oc>
    <nc r="G97">
      <v>777362</v>
    </nc>
  </rcc>
  <rcc rId="6994" sId="2" numFmtId="4">
    <oc r="G98">
      <v>59807.5</v>
    </oc>
    <nc r="G98">
      <v>57091</v>
    </nc>
  </rcc>
  <rcc rId="6995" sId="2" numFmtId="4">
    <oc r="H98">
      <v>47833.9</v>
    </oc>
    <nc r="H98">
      <v>54959</v>
    </nc>
  </rcc>
  <rcc rId="6996" sId="2" numFmtId="4">
    <oc r="H97">
      <v>588372.30000000005</v>
    </oc>
    <nc r="H97">
      <v>614451.9</v>
    </nc>
  </rcc>
  <rcc rId="6997" sId="2">
    <oc r="H102">
      <f>H103+H108+H106+H111</f>
    </oc>
    <nc r="H102">
      <f>H103+H108+H106+H111</f>
    </nc>
  </rcc>
  <rcc rId="6998" sId="2">
    <oc r="H108">
      <f>H109+H110</f>
    </oc>
    <nc r="H108">
      <f>H109+H110</f>
    </nc>
  </rcc>
  <rcc rId="6999" sId="2" numFmtId="4">
    <oc r="G94">
      <v>31404.799999999999</v>
    </oc>
    <nc r="G94">
      <v>23954.9</v>
    </nc>
  </rcc>
  <rcc rId="7000" sId="2" numFmtId="4">
    <oc r="H91">
      <v>2211.4</v>
    </oc>
    <nc r="H91">
      <v>4671.6000000000004</v>
    </nc>
  </rcc>
  <rcc rId="7001" sId="2" numFmtId="4">
    <oc r="G91">
      <v>2393.1</v>
    </oc>
    <nc r="G91">
      <v>4853.3</v>
    </nc>
  </rcc>
  <rcc rId="7002" sId="2" numFmtId="4">
    <oc r="G81">
      <v>106573</v>
    </oc>
    <nc r="G81">
      <v>105086</v>
    </nc>
  </rcc>
  <rcc rId="7003" sId="2" numFmtId="4">
    <oc r="G82">
      <v>3968.8</v>
    </oc>
    <nc r="G82">
      <v>3694.3</v>
    </nc>
  </rcc>
  <rcc rId="7004" sId="2" numFmtId="4">
    <oc r="H83">
      <v>20532.900000000001</v>
    </oc>
    <nc r="H83">
      <v>22439.599999999999</v>
    </nc>
  </rcc>
  <rcc rId="7005" sId="2" numFmtId="4">
    <oc r="H82">
      <v>1532.1</v>
    </oc>
    <nc r="H82">
      <v>1604.3</v>
    </nc>
  </rcc>
  <rcc rId="7006" sId="2" numFmtId="4">
    <oc r="H81">
      <v>73481</v>
    </oc>
    <nc r="H81">
      <v>81671.8</v>
    </nc>
  </rcc>
  <rcc rId="7007" sId="2" numFmtId="4">
    <oc r="G77">
      <v>206094.8</v>
    </oc>
    <nc r="G77">
      <v>206599.5</v>
    </nc>
  </rcc>
  <rcc rId="7008" sId="2" numFmtId="4">
    <oc r="G78">
      <v>6507.7</v>
    </oc>
    <nc r="G78">
      <v>6538.5</v>
    </nc>
  </rcc>
  <rcc rId="7009" sId="2" numFmtId="4">
    <oc r="G79">
      <v>59793.5</v>
    </oc>
    <nc r="G79">
      <v>58959.7</v>
    </nc>
  </rcc>
  <rcc rId="7010" sId="2" numFmtId="4">
    <oc r="H79">
      <v>41921.300000000003</v>
    </oc>
    <nc r="H79">
      <v>45950.9</v>
    </nc>
  </rcc>
  <rcc rId="7011" sId="2" numFmtId="4">
    <oc r="H78">
      <v>5066.7</v>
    </oc>
    <nc r="H78">
      <v>5364.7</v>
    </nc>
  </rcc>
  <rcc rId="7012" sId="2" numFmtId="4">
    <oc r="G86">
      <v>36199.4</v>
    </oc>
    <nc r="G86">
      <v>29452.1</v>
    </nc>
  </rcc>
  <rcc rId="7013" sId="2" numFmtId="4">
    <oc r="H86">
      <v>0</v>
    </oc>
    <nc r="H86">
      <v>25</v>
    </nc>
  </rcc>
  <rcc rId="7014" sId="2" numFmtId="4">
    <oc r="G88">
      <v>3436.2</v>
    </oc>
    <nc r="G88">
      <v>3435.6</v>
    </nc>
  </rcc>
  <rcc rId="7015" sId="2" numFmtId="4">
    <oc r="H88">
      <v>2094.5</v>
    </oc>
    <nc r="H88">
      <v>2276.3000000000002</v>
    </nc>
  </rcc>
  <rcc rId="7016" sId="2" numFmtId="4">
    <oc r="H87">
      <f>118195.1</f>
    </oc>
    <nc r="H87">
      <v>140856.70000000001</v>
    </nc>
  </rcc>
  <rcc rId="7017" sId="2" numFmtId="4">
    <oc r="H104">
      <v>1373.9</v>
    </oc>
    <nc r="H104">
      <v>1513.4</v>
    </nc>
  </rcc>
  <rcc rId="7018" sId="2" numFmtId="4">
    <oc r="H77">
      <v>145377.9</v>
    </oc>
    <nc r="H77">
      <v>159477</v>
    </nc>
  </rcc>
  <rcc rId="7019" sId="2" numFmtId="4">
    <oc r="H101">
      <v>8235.7000000000007</v>
    </oc>
    <nc r="H101">
      <v>9138.2999999999993</v>
    </nc>
  </rcc>
  <rcc rId="7020" sId="2" numFmtId="4">
    <oc r="H107">
      <v>3325.1</v>
    </oc>
    <nc r="H107">
      <v>3500.3</v>
    </nc>
  </rcc>
  <rcc rId="7021" sId="2" numFmtId="4">
    <oc r="G107">
      <v>13524.9</v>
    </oc>
    <nc r="G107">
      <v>12424.5</v>
    </nc>
  </rcc>
  <rcc rId="7022" sId="2" numFmtId="4">
    <oc r="G110">
      <v>1320.7</v>
    </oc>
    <nc r="G110">
      <v>1330.3</v>
    </nc>
  </rcc>
  <rcc rId="7023" sId="2" numFmtId="4">
    <oc r="G87">
      <v>260140.5</v>
    </oc>
    <nc r="G87">
      <v>247899.1</v>
    </nc>
  </rcc>
  <rcc rId="7024" sId="2" numFmtId="4">
    <oc r="G73">
      <v>17169.900000000001</v>
    </oc>
    <nc r="G73">
      <v>15353.8</v>
    </nc>
  </rcc>
  <rcc rId="7025" sId="2" numFmtId="4">
    <oc r="G66">
      <v>255</v>
    </oc>
    <nc r="G66">
      <v>85</v>
    </nc>
  </rcc>
  <rcc rId="7026" sId="2" numFmtId="4">
    <oc r="G62">
      <v>13672.6</v>
    </oc>
    <nc r="G62">
      <v>8696.5</v>
    </nc>
  </rcc>
  <rcc rId="7027" sId="2" numFmtId="4">
    <oc r="H63">
      <v>469.1</v>
    </oc>
    <nc r="H63">
      <v>513.9</v>
    </nc>
  </rcc>
  <rcc rId="7028" sId="2" numFmtId="4">
    <oc r="H62">
      <v>4643.3999999999996</v>
    </oc>
    <nc r="H62">
      <v>5359.3</v>
    </nc>
  </rcc>
  <rcc rId="7029" sId="2" numFmtId="4">
    <oc r="G56">
      <v>117686.2</v>
    </oc>
    <nc r="G56">
      <v>121906.8</v>
    </nc>
  </rcc>
  <rcc rId="7030" sId="2" numFmtId="4">
    <oc r="G58">
      <v>30254.6</v>
    </oc>
    <nc r="G58">
      <v>32385.3</v>
    </nc>
  </rcc>
  <rcc rId="7031" sId="2" numFmtId="4">
    <oc r="H58">
      <v>25087.7</v>
    </oc>
    <nc r="H58">
      <v>26482.7</v>
    </nc>
  </rcc>
  <rcc rId="7032" sId="2" numFmtId="4">
    <oc r="H57">
      <f>3930.4</f>
    </oc>
    <nc r="H57">
      <v>4148.1000000000004</v>
    </nc>
  </rcc>
  <rcc rId="7033" sId="2" numFmtId="4">
    <oc r="H56">
      <f>92368.4</f>
    </oc>
    <nc r="H56">
      <v>98651.9</v>
    </nc>
  </rcc>
  <rcc rId="7034" sId="2" numFmtId="4">
    <oc r="H48">
      <v>4879</v>
    </oc>
    <nc r="H48">
      <v>4968.8999999999996</v>
    </nc>
  </rcc>
  <rcc rId="7035" sId="2" numFmtId="4">
    <oc r="G45">
      <v>1210</v>
    </oc>
    <nc r="G45">
      <v>766.5</v>
    </nc>
  </rcc>
  <rcc rId="7036" sId="2" numFmtId="4">
    <oc r="H45">
      <v>649.4</v>
    </oc>
    <nc r="H45">
      <v>727.2</v>
    </nc>
  </rcc>
  <rcc rId="7037" sId="2" numFmtId="4">
    <oc r="H44">
      <v>511.6</v>
    </oc>
    <nc r="H44">
      <v>658.2</v>
    </nc>
  </rcc>
  <rcc rId="7038" sId="2" numFmtId="4">
    <oc r="G39">
      <v>10664.8</v>
    </oc>
    <nc r="G39">
      <v>9462.1</v>
    </nc>
  </rcc>
  <rcc rId="7039" sId="2" numFmtId="4">
    <oc r="H41">
      <v>5007.1000000000004</v>
    </oc>
    <nc r="H41">
      <v>5206.5</v>
    </nc>
  </rcc>
  <rcc rId="7040" sId="2" numFmtId="4">
    <oc r="G34">
      <v>807776.9</v>
    </oc>
    <nc r="G34">
      <v>808131.3</v>
    </nc>
  </rcc>
  <rcc rId="7041" sId="2" numFmtId="4">
    <oc r="G35">
      <v>28212.1</v>
    </oc>
    <nc r="G35">
      <v>27879.200000000001</v>
    </nc>
  </rcc>
  <rcc rId="7042" sId="2" numFmtId="4">
    <oc r="H36">
      <v>150356.4</v>
    </oc>
    <nc r="H36">
      <v>160849.29999999999</v>
    </nc>
  </rcc>
  <rcc rId="7043" sId="2" numFmtId="4">
    <oc r="H35">
      <v>16242.1</v>
    </oc>
    <nc r="H35">
      <v>17590.7</v>
    </nc>
  </rcc>
  <rcc rId="7044" sId="2" numFmtId="4">
    <oc r="H34">
      <v>532330</v>
    </oc>
    <nc r="H34">
      <v>580163.19999999995</v>
    </nc>
  </rcc>
  <rcc rId="7045" sId="2" numFmtId="4">
    <oc r="G40">
      <v>120803.6</v>
    </oc>
    <nc r="G40">
      <v>88278.8</v>
    </nc>
  </rcc>
  <rcc rId="7046" sId="2" numFmtId="4">
    <oc r="H40">
      <v>59000.5</v>
    </oc>
    <nc r="H40">
      <v>65846.399999999994</v>
    </nc>
  </rcc>
  <rcc rId="7047" sId="2" numFmtId="4">
    <oc r="G23">
      <v>14707.7</v>
    </oc>
    <nc r="G23">
      <v>13445.2</v>
    </nc>
  </rcc>
  <rcc rId="7048" sId="2" numFmtId="4">
    <oc r="H23">
      <v>7057.4</v>
    </oc>
    <nc r="H23">
      <v>8287.2999999999993</v>
    </nc>
  </rcc>
  <rcc rId="7049" sId="2" numFmtId="4">
    <oc r="G18">
      <v>4959.5</v>
    </oc>
    <nc r="G18">
      <v>3990.5</v>
    </nc>
  </rcc>
  <rcc rId="7050" sId="2" numFmtId="4">
    <oc r="H18">
      <v>2307.1</v>
    </oc>
    <nc r="H18">
      <v>2639.9</v>
    </nc>
  </rcc>
  <rcc rId="7051" sId="2" numFmtId="4">
    <oc r="H20">
      <v>20691.5</v>
    </oc>
    <nc r="H20">
      <v>22404.1</v>
    </nc>
  </rcc>
  <rcc rId="7052" sId="2" numFmtId="4">
    <oc r="H17">
      <v>81101.600000000006</v>
    </oc>
    <nc r="H17">
      <v>88484.1</v>
    </nc>
  </rcc>
  <rcc rId="7053" sId="2" numFmtId="4">
    <oc r="G26">
      <v>89.4</v>
    </oc>
    <nc r="G26"/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4" sId="2" numFmtId="4">
    <oc r="H11">
      <v>9155.4</v>
    </oc>
    <nc r="H11">
      <v>9995.4</v>
    </nc>
  </rcc>
  <rcc rId="7055" sId="2" numFmtId="4">
    <oc r="H13">
      <v>1708</v>
    </oc>
    <nc r="H13">
      <v>1846.5</v>
    </nc>
  </rcc>
  <rcc rId="7056" sId="2" numFmtId="4">
    <oc r="H429">
      <v>3076.9</v>
    </oc>
    <nc r="H429">
      <v>3076.8</v>
    </nc>
  </rcc>
  <rcc rId="7057" sId="2" numFmtId="4">
    <oc r="H426">
      <v>3651.9</v>
    </oc>
    <nc r="H426">
      <v>3651.8</v>
    </nc>
  </rcc>
  <rcc rId="7058" sId="2" numFmtId="4">
    <oc r="H420">
      <v>14100</v>
    </oc>
    <nc r="H420">
      <v>37652.400000000001</v>
    </nc>
  </rcc>
  <rcc rId="7059" sId="2" numFmtId="4">
    <oc r="G417">
      <v>339.7</v>
    </oc>
    <nc r="G417">
      <v>339.6</v>
    </nc>
  </rcc>
  <rcc rId="7060" sId="2" numFmtId="4">
    <oc r="H465">
      <v>9067.2000000000007</v>
    </oc>
    <nc r="H465">
      <v>25420.6</v>
    </nc>
  </rcc>
  <rcc rId="7061" sId="2" numFmtId="4">
    <oc r="H504">
      <v>114.2</v>
    </oc>
    <nc r="H504">
      <v>429.7</v>
    </nc>
  </rcc>
  <rcc rId="7062" sId="2" numFmtId="4">
    <oc r="H495">
      <v>28520.1</v>
    </oc>
    <nc r="H495">
      <v>28520</v>
    </nc>
  </rcc>
  <rcc rId="7063" sId="2" numFmtId="4">
    <oc r="G201">
      <v>635500.9</v>
    </oc>
    <nc r="G201">
      <v>635500.80000000005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4" sId="2" numFmtId="4">
    <oc r="H510">
      <v>1192.33</v>
    </oc>
    <nc r="H510">
      <v>1192.3</v>
    </nc>
  </rcc>
  <rrc rId="7065" sId="3" ref="E1:E1048576" action="deleteCol">
    <undo index="1" exp="ref" v="1" dr="E15" r="J14" sId="3"/>
    <undo index="0" exp="ref" v="1" dr="E19" r="J14" sId="3"/>
    <undo index="0" exp="area" ref3D="1" dr="$A$3:$XFD$4" dn="Заголовки_для_печати" sId="3"/>
    <undo index="0" exp="area" ref3D="1" dr="$A$3:$XFD$4" dn="Z_B1E9D3A3_6A2B_4E76_A163_C3C5D3CBC4BC_.wvu.PrintTitles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3:$XFD$4" dn="Z_F8C4027D_D6CA_4157_8FAE_71E83CC44D4D_.wvu.PrintTitles" sId="3"/>
    <undo index="0" exp="area" ref3D="1" dr="$A$3:$XFD$4" dn="Z_DE0F5E73_EF4C_476D_B6AE_BFEFF57E867A_.wvu.PrintTitles" sId="3"/>
    <undo index="0" exp="area" ref3D="1" dr="$A$3:$XFD$4" dn="Z_34FCE91F_37BB_4E1C_80D8_8DC0E1239857_.wvu.PrintTitles" sId="3"/>
    <undo index="0" exp="area" ref3D="1" dr="$A$3:$XFD$4" dn="Z_354784A5_404C_43C6_9215_508293194394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6943B490_3070_4625_8DEE_85B509FE6D1B_.wvu.PrintTitles" sId="3"/>
    <rfmt sheetId="3" xfDxf="1" sqref="E1:E1048576" start="0" length="0">
      <dxf>
        <fill>
          <patternFill patternType="solid">
            <bgColor theme="0"/>
          </patternFill>
        </fill>
      </dxf>
    </rfmt>
    <rfmt sheetId="3" sqref="E1" start="0" length="0">
      <dxf>
        <font>
          <b/>
          <sz val="14"/>
          <color theme="1"/>
          <name val="Calibri"/>
          <scheme val="minor"/>
        </font>
        <alignment horizontal="center" vertical="center" wrapText="1" readingOrder="0"/>
      </dxf>
    </rfmt>
    <rcc rId="0" sId="3" dxf="1">
      <nc r="E3" t="inlineStr">
        <is>
          <t>из них за III квартал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4">
        <v>4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5">
        <f>E7</f>
      </nc>
      <ndxf>
        <font>
          <b/>
          <sz val="12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6" start="0" length="0">
      <dxf>
        <font>
          <sz val="11"/>
          <color theme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E7">
        <f>E9+E14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8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E9">
        <f>E10-E12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0">
        <f>E11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11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E12">
        <f>E13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E13">
        <v>0</v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4">
        <f>E18+E19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5">
        <f>E16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6">
        <f>E17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7">
        <f>E18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8">
        <f>-доходы!#REF!-E11+E13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19">
        <f>E20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20">
        <f>E21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21">
        <f>E22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22">
        <f>расходы!#REF!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23" start="0" length="0">
      <dxf>
        <numFmt numFmtId="170" formatCode="_-* #,##0.0\ _₽_-;\-* #,##0.0\ _₽_-;_-* &quot;-&quot;?\ _₽_-;_-@_-"/>
      </dxf>
    </rfmt>
  </rrc>
  <rrc rId="7066" sId="3" ref="F1:F1048576" action="deleteCol">
    <undo index="0" exp="area" ref3D="1" dr="$A$3:$XFD$4" dn="Заголовки_для_печати" sId="3"/>
    <undo index="0" exp="area" ref3D="1" dr="$A$1:$F$22" dn="Z_F8C4027D_D6CA_4157_8FAE_71E83CC44D4D_.wvu.PrintArea" sId="3"/>
    <undo index="0" exp="area" ref3D="1" dr="$A$3:$XFD$4" dn="Z_B1E9D3A3_6A2B_4E76_A163_C3C5D3CBC4BC_.wvu.PrintTitles" sId="3"/>
    <undo index="0" exp="area" ref3D="1" dr="$A$1:$F$22" dn="Область_печати" sId="3"/>
    <undo index="0" exp="area" ref3D="1" dr="$A$3:$XFD$4" dn="Z_B358A58E_8635_4813_99A2_4F1FD4FD075C_.wvu.PrintTitles" sId="3"/>
    <undo index="0" exp="area" ref3D="1" dr="$A$3:$XFD$4" dn="Z_EC1DDABA_87E5_4CA0_BDFA_3176D5C21D42_.wvu.PrintTitles" sId="3"/>
    <undo index="0" exp="area" ref3D="1" dr="$A$1:$F$22" dn="Z_B358A58E_8635_4813_99A2_4F1FD4FD075C_.wvu.PrintArea" sId="3"/>
    <undo index="0" exp="area" ref3D="1" dr="$A$1:$F$22" dn="Z_EC1DDABA_87E5_4CA0_BDFA_3176D5C21D42_.wvu.PrintArea" sId="3"/>
    <undo index="0" exp="area" ref3D="1" dr="$A$3:$XFD$4" dn="Z_F8C4027D_D6CA_4157_8FAE_71E83CC44D4D_.wvu.PrintTitles" sId="3"/>
    <undo index="0" exp="area" ref3D="1" dr="$A$3:$XFD$4" dn="Z_DE0F5E73_EF4C_476D_B6AE_BFEFF57E867A_.wvu.PrintTitles" sId="3"/>
    <undo index="0" exp="area" ref3D="1" dr="$A$1:$F$22" dn="Z_DE0F5E73_EF4C_476D_B6AE_BFEFF57E867A_.wvu.PrintArea" sId="3"/>
    <undo index="0" exp="area" ref3D="1" dr="$A$1:$F$22" dn="Z_87167B54_14FD_40B4_B520_8ADAF9DCA900_.wvu.PrintArea" sId="3"/>
    <undo index="0" exp="area" ref3D="1" dr="$A$3:$XFD$4" dn="Z_34FCE91F_37BB_4E1C_80D8_8DC0E1239857_.wvu.PrintTitles" sId="3"/>
    <undo index="0" exp="area" ref3D="1" dr="$A$3:$XFD$4" dn="Z_354784A5_404C_43C6_9215_508293194394_.wvu.PrintTitles" sId="3"/>
    <undo index="0" exp="area" ref3D="1" dr="$A$1:$F$22" dn="Z_8F1248FC_EA8E_4DC7_8B97_6406CD1514A9_.wvu.PrintArea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1:$F$22" dn="Z_34FCE91F_37BB_4E1C_80D8_8DC0E1239857_.wvu.PrintArea" sId="3"/>
    <undo index="0" exp="area" ref3D="1" dr="$A$1:$F$22" dn="Z_B1E9D3A3_6A2B_4E76_A163_C3C5D3CBC4BC_.wvu.PrintArea" sId="3"/>
    <undo index="0" exp="area" ref3D="1" dr="$A$3:$XFD$4" dn="Z_87167B54_14FD_40B4_B520_8ADAF9DCA900_.wvu.PrintTitles" sId="3"/>
    <undo index="0" exp="area" ref3D="1" dr="$A$3:$XFD$4" dn="Z_6943B490_3070_4625_8DEE_85B509FE6D1B_.wvu.PrintTitles" sId="3"/>
    <undo index="0" exp="area" ref3D="1" dr="$A$1:$F$22" dn="Z_354784A5_404C_43C6_9215_508293194394_.wvu.PrintArea" sId="3"/>
    <rfmt sheetId="3" xfDxf="1" sqref="F1:F1048576" start="0" length="0">
      <dxf>
        <fill>
          <patternFill patternType="solid">
            <bgColor theme="0"/>
          </patternFill>
        </fill>
      </dxf>
    </rfmt>
    <rcc rId="0" sId="3" dxf="1">
      <nc r="F3" t="inlineStr">
        <is>
          <t>из них за III квартал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">
        <v>6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">
        <f>F7</f>
      </nc>
      <ndxf>
        <font>
          <b/>
          <sz val="12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6" start="0" length="0">
      <dxf>
        <font>
          <sz val="11"/>
          <color theme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F7">
        <f>F9+F14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8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F9">
        <f>F10-F12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0">
        <f>F11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F11">
        <v>0</v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2">
        <f>F13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F13">
        <v>0</v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4">
        <f>F15+F19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5">
        <f>F16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6">
        <f>F17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7">
        <f>F18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F18">
        <v>-5242849.2</v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9">
        <f>F20</f>
      </nc>
      <ndxf>
        <font>
          <b/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20">
        <f>F21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21">
        <f>F22</f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F22">
        <v>7091724.7000000002</v>
      </nc>
      <n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F23" start="0" length="0">
      <dxf>
        <numFmt numFmtId="170" formatCode="_-* #,##0.0\ _₽_-;\-* #,##0.0\ _₽_-;_-* &quot;-&quot;?\ _₽_-;_-@_-"/>
      </dxf>
    </rfmt>
  </rrc>
  <rcc rId="7067" sId="1">
    <oc r="A8" t="inlineStr">
      <is>
        <r>
          <t>Периодичность: месячная</t>
        </r>
        <r>
          <rPr>
            <u/>
            <sz val="11"/>
            <rFont val="Times New Roman"/>
            <family val="1"/>
            <charset val="204"/>
          </rPr>
          <t>,</t>
        </r>
        <r>
          <rPr>
            <b/>
            <sz val="11"/>
            <rFont val="Times New Roman"/>
            <family val="1"/>
            <charset val="204"/>
          </rPr>
          <t xml:space="preserve"> </t>
        </r>
        <r>
          <rPr>
            <b/>
            <u/>
            <sz val="11"/>
            <rFont val="Times New Roman"/>
            <family val="1"/>
            <charset val="204"/>
          </rPr>
          <t>квартальная</t>
        </r>
        <r>
          <rPr>
            <sz val="11"/>
            <rFont val="Times New Roman"/>
            <family val="1"/>
            <charset val="204"/>
          </rPr>
          <t>, годовая</t>
        </r>
      </is>
    </oc>
    <nc r="A8" t="inlineStr">
      <is>
        <r>
          <t xml:space="preserve">Периодичность: </t>
        </r>
        <r>
          <rPr>
            <u/>
            <sz val="11"/>
            <rFont val="Times New Roman"/>
            <family val="1"/>
            <charset val="204"/>
          </rPr>
          <t>месячная,</t>
        </r>
        <r>
          <rPr>
            <sz val="11"/>
            <rFont val="Times New Roman"/>
            <family val="1"/>
            <charset val="204"/>
          </rPr>
          <t xml:space="preserve"> квартальная, годовая</t>
        </r>
      </is>
    </nc>
  </rcc>
  <rfmt sheetId="2" sqref="A198:J198">
    <dxf>
      <fill>
        <patternFill patternType="none">
          <bgColor auto="1"/>
        </patternFill>
      </fill>
    </dxf>
  </rfmt>
  <rfmt sheetId="2" sqref="A193:J276">
    <dxf>
      <fill>
        <patternFill patternType="none">
          <bgColor auto="1"/>
        </patternFill>
      </fill>
    </dxf>
  </rfmt>
  <rfmt sheetId="2" sqref="A334:J334">
    <dxf>
      <fill>
        <patternFill patternType="none">
          <bgColor auto="1"/>
        </patternFill>
      </fill>
    </dxf>
  </rfmt>
  <rfmt sheetId="2" sqref="G5:I519">
    <dxf>
      <numFmt numFmtId="167" formatCode="#,##0.0"/>
    </dxf>
  </rfmt>
  <rcc rId="7068" sId="3" numFmtId="4">
    <oc r="K8">
      <v>11298729.24759</v>
    </oc>
    <nc r="K8">
      <f>11473625847.59/L4</f>
    </nc>
  </rcc>
  <rcc rId="7069" sId="3" numFmtId="4">
    <oc r="K9">
      <v>11298729.24759</v>
    </oc>
    <nc r="K9">
      <f>11473514347.59/1000</f>
    </nc>
  </rcc>
  <rcc rId="7070" sId="3" numFmtId="4">
    <oc r="I4">
      <f>11298729247.59/1000</f>
    </oc>
    <nc r="I4">
      <v>11473625.847589999</v>
    </nc>
  </rcc>
  <rcc rId="7071" sId="3">
    <oc r="H14">
      <f>#REF!+#REF!</f>
    </oc>
    <nc r="H14">
      <f>#REF!+#REF!</f>
    </nc>
  </rcc>
  <rcc rId="7072" sId="3" numFmtId="4">
    <oc r="L8">
      <v>11130010.300000001</v>
    </oc>
    <nc r="L8">
      <v>11298729.300000001</v>
    </nc>
  </rcc>
  <rcc rId="7073" sId="3" numFmtId="4">
    <nc r="K2">
      <v>168719</v>
    </nc>
  </rcc>
  <rcc rId="7074" sId="3">
    <nc r="K1">
      <v>115500</v>
    </nc>
  </rcc>
  <rcc rId="7075" sId="3" numFmtId="4">
    <oc r="I5">
      <v>11130010.300000001</v>
    </oc>
    <nc r="I5">
      <f>L8</f>
    </nc>
  </rcc>
  <rrc rId="7076" sId="3" ref="A14:XFD14" action="insertRow"/>
  <rrc rId="7077" sId="3" ref="A14:XFD14" action="insertRow"/>
  <rrc rId="7078" sId="3" ref="A14:XFD15" action="insertRow"/>
  <rrc rId="7079" sId="3" ref="A14:XFD17" action="insertRow"/>
  <rcc rId="7080" sId="3">
    <nc r="A14" t="inlineStr">
      <is>
        <t>Бюджетные кредиты из других бюджетов бюджетной системы Российской Федерации</t>
      </is>
    </nc>
  </rcc>
  <rcc rId="7081" sId="3">
    <nc r="A15" t="inlineStr">
      <is>
        <t>Бюджетные кредиты из других бюджетов бюджетной системы Российской Федерации в валюте Российской Федерации</t>
      </is>
    </nc>
  </rcc>
  <rcc rId="7082" sId="3">
    <nc r="A16" t="inlineStr">
      <is>
        <t>Привлечение бюджетных кредитов из других бюджетов бюджетной системы Российской Федерации в валюте Российской Федерации</t>
      </is>
    </nc>
  </rcc>
  <rcc rId="7083" sId="3">
    <nc r="A17" t="inlineStr">
      <is>
        <t>Привлечение кредитов из других бюджетов бюджетной системы Российской Федерации бюджетами городских округов в валюте Российской Федерации</t>
      </is>
    </nc>
  </rcc>
  <rcc rId="7084" sId="3">
    <nc r="A18" t="inlineStr">
      <is>
        <t>Погашение бюджетных кредитов, полученных из других бюджетов бюджетной системы Российской Федерации в валюте Российской Федерации</t>
      </is>
    </nc>
  </rcc>
  <rcc rId="7085" sId="3">
    <nc r="A19" t="inlineStr">
      <is>
        <t>Погашение бюджетами городских округов кредитов из других бюджетов бюджетной системы Российской Федерации в валюте Российской Федерации</t>
      </is>
    </nc>
  </rcc>
  <rcc rId="7086" sId="3">
    <nc r="C14" t="inlineStr">
      <is>
        <t>099 01 03 00 00 00 0000 000</t>
      </is>
    </nc>
  </rcc>
  <rcc rId="7087" sId="3">
    <nc r="C15" t="inlineStr">
      <is>
        <t>099 01 03 01 00 00 0000 000</t>
      </is>
    </nc>
  </rcc>
  <rcc rId="7088" sId="3">
    <nc r="C16" t="inlineStr">
      <is>
        <t>099 01 03 01 00 00 0000 700</t>
      </is>
    </nc>
  </rcc>
  <rcc rId="7089" sId="3">
    <nc r="C17" t="inlineStr">
      <is>
        <t>099 01 03 01 00 04 0000 710</t>
      </is>
    </nc>
  </rcc>
  <rcc rId="7090" sId="3">
    <nc r="C18" t="inlineStr">
      <is>
        <t>099 01 03 01 00 00 0000 800</t>
      </is>
    </nc>
  </rcc>
  <rcc rId="7091" sId="3">
    <nc r="C19" t="inlineStr">
      <is>
        <t>099 01 03 01 00 04 0000 810</t>
      </is>
    </nc>
  </rcc>
  <rcc rId="7092" sId="3" numFmtId="34">
    <oc r="D11">
      <v>1981040.5</v>
    </oc>
    <nc r="D11">
      <v>1000000</v>
    </nc>
  </rcc>
  <rcc rId="7093" sId="3" numFmtId="34">
    <nc r="D17">
      <v>1000000</v>
    </nc>
  </rcc>
  <rcc rId="7094" sId="3">
    <nc r="D16">
      <f>D17</f>
    </nc>
  </rcc>
  <rcc rId="7095" sId="3">
    <nc r="D15">
      <f>D16</f>
    </nc>
  </rcc>
  <rcc rId="7096" sId="3">
    <nc r="D14">
      <f>D15</f>
    </nc>
  </rcc>
  <rfmt sheetId="3" sqref="A14:D16" start="0" length="2147483647">
    <dxf>
      <font>
        <b/>
      </font>
    </dxf>
  </rfmt>
  <rcc rId="7097" sId="3">
    <oc r="D7">
      <f>D22+D9</f>
    </oc>
    <nc r="D7">
      <f>D22+D9+D14</f>
    </nc>
  </rcc>
  <rcc rId="7098" sId="3">
    <oc r="E5">
      <f>E7</f>
    </oc>
    <nc r="E5">
      <f>E7</f>
    </nc>
  </rcc>
  <rcc rId="7099" sId="3" numFmtId="34">
    <nc r="E14">
      <v>0</v>
    </nc>
  </rcc>
  <rcc rId="7100" sId="3" numFmtId="34">
    <nc r="E15">
      <v>0</v>
    </nc>
  </rcc>
  <rcc rId="7101" sId="3" numFmtId="34">
    <nc r="E16">
      <v>0</v>
    </nc>
  </rcc>
  <rcc rId="7102" sId="3" numFmtId="34">
    <nc r="E17">
      <v>0</v>
    </nc>
  </rcc>
  <rcc rId="7103" sId="3" numFmtId="34">
    <nc r="E18">
      <v>0</v>
    </nc>
  </rcc>
  <rcc rId="7104" sId="3" numFmtId="34">
    <nc r="E19">
      <v>0</v>
    </nc>
  </rcc>
  <rcc rId="7105" sId="3" numFmtId="34">
    <nc r="D18">
      <v>0</v>
    </nc>
  </rcc>
  <rcc rId="7106" sId="3" numFmtId="34">
    <nc r="D19">
      <v>0</v>
    </nc>
  </rcc>
  <rcv guid="{EC1DDABA-87E5-4CA0-BDFA-3176D5C21D42}" action="delete"/>
  <rdn rId="0" localSheetId="1" customView="1" name="Z_EC1DDABA_87E5_4CA0_BDFA_3176D5C21D42_.wvu.PrintArea" hidden="1" oldHidden="1">
    <formula>доходы!$A$1:$G$70</formula>
    <oldFormula>доходы!$A$1:$G$70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доходы!$A$13:$GB$70</formula>
    <oldFormula>доходы!$A$13:$GB$70</oldFormula>
  </rdn>
  <rdn rId="0" localSheetId="2" customView="1" name="Z_EC1DDABA_87E5_4CA0_BDFA_3176D5C21D42_.wvu.PrintArea" hidden="1" oldHidden="1">
    <formula>расходы!$A$1:$J$528</formula>
    <oldFormula>расходы!$A$1:$J$528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расходы!$A$6:$R$520</formula>
    <oldFormula>расходы!$A$6:$R$520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6" sId="2" numFmtId="4">
    <oc r="H522">
      <v>379785</v>
    </oc>
    <nc r="H522">
      <v>260468.3</v>
    </nc>
  </rcc>
  <rcc rId="7187" sId="2" numFmtId="4">
    <oc r="H523">
      <v>38670998</v>
    </oc>
    <nc r="H523">
      <v>40053987.200000003</v>
    </nc>
  </rcc>
  <rcv guid="{354784A5-404C-43C6-9215-508293194394}" action="delete"/>
  <rdn rId="0" localSheetId="1" customView="1" name="Z_354784A5_404C_43C6_9215_508293194394_.wvu.PrintArea" hidden="1" oldHidden="1">
    <formula>доходы!$A$1:$G$72</formula>
    <oldFormula>доходы!$A$1:$G$72</oldFormula>
  </rdn>
  <rdn rId="0" localSheetId="1" customView="1" name="Z_354784A5_404C_43C6_9215_508293194394_.wvu.PrintTitles" hidden="1" oldHidden="1">
    <formula>доходы!$12:$13</formula>
    <oldFormula>доходы!$12:$13</oldFormula>
  </rdn>
  <rdn rId="0" localSheetId="1" customView="1" name="Z_354784A5_404C_43C6_9215_508293194394_.wvu.FilterData" hidden="1" oldHidden="1">
    <formula>доходы!$A$13:$GB$72</formula>
    <oldFormula>доходы!$A$13:$GB$72</oldFormula>
  </rdn>
  <rdn rId="0" localSheetId="2" customView="1" name="Z_354784A5_404C_43C6_9215_508293194394_.wvu.PrintArea" hidden="1" oldHidden="1">
    <formula>расходы!$A$1:$J$528</formula>
    <oldFormula>расходы!$A$1:$J$528</oldFormula>
  </rdn>
  <rdn rId="0" localSheetId="2" customView="1" name="Z_354784A5_404C_43C6_9215_508293194394_.wvu.PrintTitles" hidden="1" oldHidden="1">
    <formula>расходы!$4:$5</formula>
    <oldFormula>расходы!$4:$5</oldFormula>
  </rdn>
  <rdn rId="0" localSheetId="2" customView="1" name="Z_354784A5_404C_43C6_9215_508293194394_.wvu.FilterData" hidden="1" oldHidden="1">
    <formula>расходы!$A$6:$R$520</formula>
    <oldFormula>расходы!$A$6:$R$520</oldFormula>
  </rdn>
  <rdn rId="0" localSheetId="3" customView="1" name="Z_354784A5_404C_43C6_9215_508293194394_.wvu.PrintArea" hidden="1" oldHidden="1">
    <formula>источники!$A$1:$E$30</formula>
    <oldFormula>источники!$A$1:$E$30</oldFormula>
  </rdn>
  <rdn rId="0" localSheetId="3" customView="1" name="Z_354784A5_404C_43C6_9215_508293194394_.wvu.PrintTitles" hidden="1" oldHidden="1">
    <formula>источники!$3:$4</formula>
    <oldFormula>источники!$3:$4</oldFormula>
  </rdn>
  <rdn rId="0" localSheetId="4" customView="1" name="Z_354784A5_404C_43C6_9215_508293194394_.wvu.Rows" hidden="1" oldHidden="1">
    <formula>'резервный фонд'!$32:$32</formula>
    <oldFormula>'резервный фонд'!$32:$32</oldFormula>
  </rdn>
  <rcv guid="{354784A5-404C-43C6-9215-50829319439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7" sId="1">
    <oc r="G67">
      <f>E67/D67</f>
    </oc>
    <nc r="G67" t="inlineStr">
      <is>
        <t>-</t>
      </is>
    </nc>
  </rcc>
  <rcc rId="7198" sId="1">
    <oc r="G68">
      <f>E68/D68</f>
    </oc>
    <nc r="G68" t="inlineStr">
      <is>
        <t>-</t>
      </is>
    </nc>
  </rcc>
  <rcc rId="7199" sId="1" numFmtId="4">
    <nc r="D67">
      <v>0</v>
    </nc>
  </rcc>
  <rcc rId="7200" sId="1" numFmtId="4">
    <nc r="D68">
      <v>0</v>
    </nc>
  </rcc>
  <rfmt sheetId="1" sqref="D67:D68">
    <dxf>
      <numFmt numFmtId="35" formatCode="_-* #,##0.00\ _₽_-;\-* #,##0.00\ _₽_-;_-* &quot;-&quot;??\ _₽_-;_-@_-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4">
    <dxf>
      <alignment vertical="center" readingOrder="0"/>
    </dxf>
  </rfmt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расходы!$A$1:$J$528</formula>
    <oldFormula>расходы!$A$1:$J$528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расходы!$A$6:$R$520</formula>
    <oldFormula>расходы!$A$6:$R$520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1">
    <dxf>
      <alignment vertical="center" readingOrder="0"/>
    </dxf>
  </rfmt>
  <rfmt sheetId="1" sqref="A12:G72" start="0" length="2147483647">
    <dxf>
      <font>
        <name val="Times New Roman"/>
        <scheme val="none"/>
      </font>
    </dxf>
  </rfmt>
  <rfmt sheetId="1" sqref="A12:G72" start="0" length="2147483647">
    <dxf>
      <font/>
    </dxf>
  </rfmt>
  <rfmt sheetId="1" sqref="A55:G72">
    <dxf>
      <alignment vertical="bottom" readingOrder="0"/>
    </dxf>
  </rfmt>
  <rfmt sheetId="1" sqref="A55:G72">
    <dxf>
      <alignment vertical="center" readingOrder="0"/>
    </dxf>
  </rfmt>
  <rfmt sheetId="1" sqref="D24">
    <dxf>
      <numFmt numFmtId="164" formatCode="_-* #,##0.00\ _₽_-;\-* #,##0.00\ _₽_-;_-* &quot;-&quot;??\ _₽_-;_-@_-"/>
    </dxf>
  </rfmt>
  <rfmt sheetId="1" sqref="D24">
    <dxf>
      <alignment horizontal="right" readingOrder="0"/>
    </dxf>
  </rfmt>
  <rfmt sheetId="1" sqref="D24">
    <dxf>
      <alignment wrapText="1" readingOrder="0"/>
    </dxf>
  </rfmt>
  <rfmt sheetId="1" sqref="E33">
    <dxf>
      <numFmt numFmtId="164" formatCode="_-* #,##0.00\ _₽_-;\-* #,##0.00\ _₽_-;_-* &quot;-&quot;??\ _₽_-;_-@_-"/>
    </dxf>
  </rfmt>
  <rfmt sheetId="1" sqref="D41">
    <dxf>
      <numFmt numFmtId="164" formatCode="_-* #,##0.00\ _₽_-;\-* #,##0.00\ _₽_-;_-* &quot;-&quot;??\ _₽_-;_-@_-"/>
    </dxf>
  </rfmt>
  <rfmt sheetId="1" sqref="D41">
    <dxf>
      <alignment horizontal="right" readingOrder="0"/>
    </dxf>
  </rfmt>
  <rfmt sheetId="1" sqref="D41">
    <dxf>
      <alignment wrapText="1" readingOrder="0"/>
    </dxf>
  </rfmt>
  <rfmt sheetId="1" sqref="D53">
    <dxf>
      <numFmt numFmtId="164" formatCode="_-* #,##0.00\ _₽_-;\-* #,##0.00\ _₽_-;_-* &quot;-&quot;??\ _₽_-;_-@_-"/>
    </dxf>
  </rfmt>
  <rfmt sheetId="1" sqref="D53">
    <dxf>
      <alignment horizontal="right" readingOrder="0"/>
    </dxf>
  </rfmt>
  <rfmt sheetId="1" sqref="D53">
    <dxf>
      <alignment wrapText="1" readingOrder="0"/>
    </dxf>
  </rfmt>
  <rfmt sheetId="1" sqref="F59:F60">
    <dxf>
      <numFmt numFmtId="164" formatCode="_-* #,##0.00\ _₽_-;\-* #,##0.00\ _₽_-;_-* &quot;-&quot;??\ _₽_-;_-@_-"/>
    </dxf>
  </rfmt>
  <rcc rId="7210" sId="1">
    <oc r="C16" t="inlineStr">
      <is>
        <t>000 1 00 00 00 0 00 0 000 000</t>
      </is>
    </oc>
    <nc r="C16" t="inlineStr">
      <is>
        <t>000 1 00 00000 00 0000 000</t>
      </is>
    </nc>
  </rcc>
  <rcc rId="7211" sId="1">
    <oc r="C17" t="inlineStr">
      <is>
        <t>000 1 01 00 00 0 00 0 000 000</t>
      </is>
    </oc>
    <nc r="C17" t="inlineStr">
      <is>
        <t>000 1 01 00000 00 0000 000</t>
      </is>
    </nc>
  </rcc>
  <rcc rId="7212" sId="1">
    <oc r="C18" t="inlineStr">
      <is>
        <t>182 1 01 01 00 0 00 0 000 110</t>
      </is>
    </oc>
    <nc r="C18" t="inlineStr">
      <is>
        <t>182 1 01 01000 00 0000 110</t>
      </is>
    </nc>
  </rcc>
  <rcc rId="7213" sId="1">
    <oc r="C19" t="inlineStr">
      <is>
        <t>182 1 01 02 00 0 01 0 000 110</t>
      </is>
    </oc>
    <nc r="C19" t="inlineStr">
      <is>
        <t>182 1 01 02000 01 0000 110</t>
      </is>
    </nc>
  </rcc>
  <rcc rId="7214" sId="1">
    <oc r="C20" t="inlineStr">
      <is>
        <t>000 1 03 00 00 0 00 0 000 000</t>
      </is>
    </oc>
    <nc r="C20" t="inlineStr">
      <is>
        <t>000 1 03 00000 00 0000 000</t>
      </is>
    </nc>
  </rcc>
  <rcc rId="7215" sId="1">
    <oc r="C21" t="inlineStr">
      <is>
        <t>100 1 03 02 00 0 01 0 000 110</t>
      </is>
    </oc>
    <nc r="C21" t="inlineStr">
      <is>
        <t>100 1 03 02000 01 0000 110</t>
      </is>
    </nc>
  </rcc>
  <rcc rId="7216" sId="1">
    <oc r="C22" t="inlineStr">
      <is>
        <t>000 1 05 00 00 0 00 0 000 000</t>
      </is>
    </oc>
    <nc r="C22" t="inlineStr">
      <is>
        <t>000 1 05 00000 00 0000 000</t>
      </is>
    </nc>
  </rcc>
  <rcc rId="7217" sId="1">
    <oc r="C23" t="inlineStr">
      <is>
        <t>182 1 05 01 00 0 00 0 000 110</t>
      </is>
    </oc>
    <nc r="C23" t="inlineStr">
      <is>
        <t>182 1 05 01000 00 0000 110</t>
      </is>
    </nc>
  </rcc>
  <rcc rId="7218" sId="1">
    <oc r="C24" t="inlineStr">
      <is>
        <t>182 1 05 02 00 0 02 0 000 110</t>
      </is>
    </oc>
    <nc r="C24" t="inlineStr">
      <is>
        <t>182 1 05 02000 02 0000 110</t>
      </is>
    </nc>
  </rcc>
  <rcc rId="7219" sId="1">
    <oc r="C25" t="inlineStr">
      <is>
        <t>182 1 05 03 00 0 01 0 000 110</t>
      </is>
    </oc>
    <nc r="C25" t="inlineStr">
      <is>
        <t>182 1 05 03000 01 0000 110</t>
      </is>
    </nc>
  </rcc>
  <rcc rId="7220" sId="1">
    <oc r="C26" t="inlineStr">
      <is>
        <t>182 1 05 04 00 0 02 0 000 110</t>
      </is>
    </oc>
    <nc r="C26" t="inlineStr">
      <is>
        <t>182 1 05 04000 02 0000 110</t>
      </is>
    </nc>
  </rcc>
  <rcc rId="7221" sId="1">
    <oc r="C27" t="inlineStr">
      <is>
        <t>000 1 06 00 00 0 00 0 000 000</t>
      </is>
    </oc>
    <nc r="C27" t="inlineStr">
      <is>
        <t>000 1 06 00000 00 0000 000</t>
      </is>
    </nc>
  </rcc>
  <rcc rId="7222" sId="1">
    <oc r="C28" t="inlineStr">
      <is>
        <t>182 1 06 01 00 0 00 0 000 110</t>
      </is>
    </oc>
    <nc r="C28" t="inlineStr">
      <is>
        <t>182 1 06 01000 00 0000 110</t>
      </is>
    </nc>
  </rcc>
  <rcc rId="7223" sId="1">
    <oc r="C29" t="inlineStr">
      <is>
        <t>182 1 06 06 00 0 00 0 000 110</t>
      </is>
    </oc>
    <nc r="C29" t="inlineStr">
      <is>
        <t>182 1 06 06000 00 0000 110</t>
      </is>
    </nc>
  </rcc>
  <rcc rId="7224" sId="1">
    <oc r="C30" t="inlineStr">
      <is>
        <t>000 1 08 00 00 0 00 0 000 000</t>
      </is>
    </oc>
    <nc r="C30" t="inlineStr">
      <is>
        <t>000 1 08 00000 00 0000 000</t>
      </is>
    </nc>
  </rcc>
  <rcc rId="7225" sId="1">
    <oc r="C31" t="inlineStr">
      <is>
        <t>000 1 08 03 00 0 01 0 000 110</t>
      </is>
    </oc>
    <nc r="C31" t="inlineStr">
      <is>
        <t>000 1 08 03000 01 0000 110</t>
      </is>
    </nc>
  </rcc>
  <rcc rId="7226" sId="1">
    <oc r="C32" t="inlineStr">
      <is>
        <t>000 1 08 04 00 0 01 0 000 110</t>
      </is>
    </oc>
    <nc r="C32" t="inlineStr">
      <is>
        <t>000 1 08 04000 01 0000 110</t>
      </is>
    </nc>
  </rcc>
  <rcc rId="7227" sId="1">
    <oc r="C33" t="inlineStr">
      <is>
        <t>000 1 08 07 00 0 01 0 000 110</t>
      </is>
    </oc>
    <nc r="C33" t="inlineStr">
      <is>
        <t>000 1 08 07000 01 0000 110</t>
      </is>
    </nc>
  </rcc>
  <rcc rId="7228" sId="1">
    <oc r="C34" t="inlineStr">
      <is>
        <t>000 1 11 00 00 0 00 0 000 000</t>
      </is>
    </oc>
    <nc r="C34" t="inlineStr">
      <is>
        <t>000 1 11 00000 00 0000 000</t>
      </is>
    </nc>
  </rcc>
  <rcc rId="7229" sId="1">
    <oc r="C35" t="inlineStr">
      <is>
        <t>000 1 11 05 00 0 00 0 000 120</t>
      </is>
    </oc>
    <nc r="C35" t="inlineStr">
      <is>
        <t>000 1 11 05000 00 0000 120</t>
      </is>
    </nc>
  </rcc>
  <rcc rId="7230" sId="1">
    <oc r="C36" t="inlineStr">
      <is>
        <t>000 1 11 05 01 0 00 0 000 120</t>
      </is>
    </oc>
    <nc r="C36" t="inlineStr">
      <is>
        <t>000 1 11 05010 00 0000 120</t>
      </is>
    </nc>
  </rcc>
  <rcc rId="7231" sId="1">
    <oc r="C37" t="inlineStr">
      <is>
        <t>000 1 11 05 02 0 00 0 000 120</t>
      </is>
    </oc>
    <nc r="C37" t="inlineStr">
      <is>
        <t>000 1 11 05020 00 0000 120</t>
      </is>
    </nc>
  </rcc>
  <rcc rId="7232" sId="1">
    <oc r="C38" t="inlineStr">
      <is>
        <t>000 1 11 05 03 0 00 0 000 120</t>
      </is>
    </oc>
    <nc r="C38" t="inlineStr">
      <is>
        <t>000 1 11 05030 00 0000 120</t>
      </is>
    </nc>
  </rcc>
  <rcc rId="7233" sId="1">
    <oc r="C39" t="inlineStr">
      <is>
        <t>000 1 11 05 07 0 00 0 000 120</t>
      </is>
    </oc>
    <nc r="C39" t="inlineStr">
      <is>
        <t>000 1 11 05070 00 0000 120</t>
      </is>
    </nc>
  </rcc>
  <rcc rId="7234" sId="1">
    <oc r="C40" t="inlineStr">
      <is>
        <t>000 1 11 05 31 0 00 0 000 120</t>
      </is>
    </oc>
    <nc r="C40" t="inlineStr">
      <is>
        <t>000 1 11 05310 00 0000 120</t>
      </is>
    </nc>
  </rcc>
  <rcc rId="7235" sId="1">
    <oc r="C41" t="inlineStr">
      <is>
        <t>000 1 11 05 32 0 00 0 000 120</t>
      </is>
    </oc>
    <nc r="C41" t="inlineStr">
      <is>
        <t>000 1 11 05320 00 0000 120</t>
      </is>
    </nc>
  </rcc>
  <rcc rId="7236" sId="1">
    <oc r="C42" t="inlineStr">
      <is>
        <t>000 1 11 09 00 0 00 0 000 120</t>
      </is>
    </oc>
    <nc r="C42" t="inlineStr">
      <is>
        <t>000 1 11 09000 00 0000 120</t>
      </is>
    </nc>
  </rcc>
  <rcc rId="7237" sId="1">
    <oc r="C43" t="inlineStr">
      <is>
        <t>000 1 12 00 00 0 00 0 000 000</t>
      </is>
    </oc>
    <nc r="C43" t="inlineStr">
      <is>
        <t>000 1 12 00000 00 0000 000</t>
      </is>
    </nc>
  </rcc>
  <rcc rId="7238" sId="1">
    <oc r="C44" t="inlineStr">
      <is>
        <t>048 1 12 01 00 0 01 0 000 120</t>
      </is>
    </oc>
    <nc r="C44" t="inlineStr">
      <is>
        <t>048 1 12 01000 01 0000 120</t>
      </is>
    </nc>
  </rcc>
  <rcc rId="7239" sId="1">
    <oc r="C45" t="inlineStr">
      <is>
        <t>048 1 12 01 01 0 01 0 000 120</t>
      </is>
    </oc>
    <nc r="C45" t="inlineStr">
      <is>
        <t>048 1 12 01010 01 0000 120</t>
      </is>
    </nc>
  </rcc>
  <rcc rId="7240" sId="1">
    <oc r="C46" t="inlineStr">
      <is>
        <t>048 1 12 01 03 0 01 0 000 120</t>
      </is>
    </oc>
    <nc r="C46" t="inlineStr">
      <is>
        <t>048 1 12 01030 01 0000 120</t>
      </is>
    </nc>
  </rcc>
  <rcc rId="7241" sId="1">
    <oc r="C47" t="inlineStr">
      <is>
        <t>048 1 12 01 04 0 01 0 000 120</t>
      </is>
    </oc>
    <nc r="C47" t="inlineStr">
      <is>
        <t>048 1 12 01040 01 0000 120</t>
      </is>
    </nc>
  </rcc>
  <rcc rId="7242" sId="1">
    <oc r="C48" t="inlineStr">
      <is>
        <t>000 1 13 00 00 0 00 0 000 000</t>
      </is>
    </oc>
    <nc r="C48" t="inlineStr">
      <is>
        <t>000 1 13 00000 00 0000 000</t>
      </is>
    </nc>
  </rcc>
  <rcc rId="7243" sId="1">
    <oc r="C49" t="inlineStr">
      <is>
        <t>000 1 14 00 00 0 00 0 000 000</t>
      </is>
    </oc>
    <nc r="C49" t="inlineStr">
      <is>
        <t>000 1 14 00000 00 0000 000</t>
      </is>
    </nc>
  </rcc>
  <rcc rId="7244" sId="1">
    <oc r="C51" t="inlineStr">
      <is>
        <t>000 1 14 06 00 0 00 0 000 430</t>
      </is>
    </oc>
    <nc r="C51" t="inlineStr">
      <is>
        <t>000 1 14 06000 00 0000 430</t>
      </is>
    </nc>
  </rcc>
  <rcc rId="7245" sId="1">
    <oc r="C52" t="inlineStr">
      <is>
        <t>000 1 16 00 00 0 00 0 000 000</t>
      </is>
    </oc>
    <nc r="C52" t="inlineStr">
      <is>
        <t>000 1 16 00000 00 0000 000</t>
      </is>
    </nc>
  </rcc>
  <rcc rId="7246" sId="1">
    <oc r="C53" t="inlineStr">
      <is>
        <t>000 1 17 00 00 0 00 0 000 000</t>
      </is>
    </oc>
    <nc r="C53" t="inlineStr">
      <is>
        <t>000 1 17 00000 00 0000 000</t>
      </is>
    </nc>
  </rcc>
  <rcc rId="7247" sId="1">
    <oc r="C54" t="inlineStr">
      <is>
        <t>000 2 00 00 00 0 00 0 000 000</t>
      </is>
    </oc>
    <nc r="C54" t="inlineStr">
      <is>
        <t>000 2 00 00000 00 0000 000</t>
      </is>
    </nc>
  </rcc>
  <rcc rId="7248" sId="1">
    <oc r="C55" t="inlineStr">
      <is>
        <t>000 2 02 00 00 0 00 0 000 000</t>
      </is>
    </oc>
    <nc r="C55" t="inlineStr">
      <is>
        <t>000 2 02 00000 00 0000 000</t>
      </is>
    </nc>
  </rcc>
  <rcc rId="7249" sId="1">
    <oc r="C56" t="inlineStr">
      <is>
        <t>000 2 02 20 00 0 00 0 000 150</t>
      </is>
    </oc>
    <nc r="C56" t="inlineStr">
      <is>
        <t>000 2 02 20000 00 0000 150</t>
      </is>
    </nc>
  </rcc>
  <rcc rId="7250" sId="1">
    <oc r="C57" t="inlineStr">
      <is>
        <t>000 2 02 25 11 3 00 0 000 150</t>
      </is>
    </oc>
    <nc r="C57" t="inlineStr">
      <is>
        <t>000 2 02 25113 00 0000 150</t>
      </is>
    </nc>
  </rcc>
  <rcc rId="7251" sId="1">
    <oc r="C58" t="inlineStr">
      <is>
        <t>000 2 02 25 30 4 00 0 000 150</t>
      </is>
    </oc>
    <nc r="C58" t="inlineStr">
      <is>
        <t>000 2 02 25304 00 0000 150</t>
      </is>
    </nc>
  </rcc>
  <rcc rId="7252" sId="1">
    <oc r="C59" t="inlineStr">
      <is>
        <t>000 2 02 25 49 7 00 0 000 150</t>
      </is>
    </oc>
    <nc r="C59" t="inlineStr">
      <is>
        <t>000 2 02 25497 00 0000 150</t>
      </is>
    </nc>
  </rcc>
  <rcc rId="7253" sId="1">
    <oc r="C60" t="inlineStr">
      <is>
        <t>000 2 02 25 51 9 00 0 000 150</t>
      </is>
    </oc>
    <nc r="C60" t="inlineStr">
      <is>
        <t>000 2 02 25519 00 0000 150</t>
      </is>
    </nc>
  </rcc>
  <rcc rId="7254" sId="1">
    <oc r="C61" t="inlineStr">
      <is>
        <t>000 2 02 25 55 5 00 0 000 150</t>
      </is>
    </oc>
    <nc r="C61" t="inlineStr">
      <is>
        <t>000 2 02 25555 00 0000 150</t>
      </is>
    </nc>
  </rcc>
  <rcc rId="7255" sId="1">
    <oc r="C62" t="inlineStr">
      <is>
        <t>000 2 02 29 99 9 00 0 000 150</t>
      </is>
    </oc>
    <nc r="C62" t="inlineStr">
      <is>
        <t>000 2 02 29999 00 0000 150</t>
      </is>
    </nc>
  </rcc>
  <rcc rId="7256" sId="1">
    <oc r="C63" t="inlineStr">
      <is>
        <t>000 2 02 30 00 0 00 0 000 150</t>
      </is>
    </oc>
    <nc r="C63" t="inlineStr">
      <is>
        <t>000 2 02 30000 00 0000 150</t>
      </is>
    </nc>
  </rcc>
  <rcc rId="7257" sId="1">
    <oc r="C64" t="inlineStr">
      <is>
        <t>000 2 02 40 00 0 00 0 000 150</t>
      </is>
    </oc>
    <nc r="C64" t="inlineStr">
      <is>
        <t>000 2 02 40000 00 0000 150</t>
      </is>
    </nc>
  </rcc>
  <rcc rId="7258" sId="1">
    <oc r="C65" t="inlineStr">
      <is>
        <t>000 2 04 00 00 0 00 0 000 000</t>
      </is>
    </oc>
    <nc r="C65" t="inlineStr">
      <is>
        <t>000 2 04 00000 00 0000 000</t>
      </is>
    </nc>
  </rcc>
  <rcc rId="7259" sId="1">
    <oc r="C66" t="inlineStr">
      <is>
        <t>000 2 04 04 00 0 04 0 000 150</t>
      </is>
    </oc>
    <nc r="C66" t="inlineStr">
      <is>
        <t>000 2 04 04000 04 0000 150</t>
      </is>
    </nc>
  </rcc>
  <rcc rId="7260" sId="1">
    <oc r="C67" t="inlineStr">
      <is>
        <t>000 2 08 00 00 0 00 0 000 000</t>
      </is>
    </oc>
    <nc r="C67" t="inlineStr">
      <is>
        <t>000 2 08 00000 00 0000 000</t>
      </is>
    </nc>
  </rcc>
  <rcc rId="7261" sId="1">
    <oc r="C68" t="inlineStr">
      <is>
        <t>000 2 08 04 00 0 04 0 000 150</t>
      </is>
    </oc>
    <nc r="C68" t="inlineStr">
      <is>
        <t>000 2 08 04000 04 0000 150</t>
      </is>
    </nc>
  </rcc>
  <rcc rId="7262" sId="1">
    <oc r="C69" t="inlineStr">
      <is>
        <t>000 2 18 00 00 0 00 0 000 000</t>
      </is>
    </oc>
    <nc r="C69" t="inlineStr">
      <is>
        <t>000 2 18 00000 00 0000 000</t>
      </is>
    </nc>
  </rcc>
  <rcc rId="7263" sId="1">
    <oc r="C71" t="inlineStr">
      <is>
        <t>000 2 19 00 00 0 00 0 000 000</t>
      </is>
    </oc>
    <nc r="C71" t="inlineStr">
      <is>
        <t>000 2 19 00000 00 0000 000</t>
      </is>
    </nc>
  </rcc>
  <rcc rId="7264" sId="1">
    <oc r="C72" t="inlineStr">
      <is>
        <t>000 2 19 00 00 0 04 0 000 150</t>
      </is>
    </oc>
    <nc r="C72" t="inlineStr">
      <is>
        <t>000 2 19 00000 04 0000 150</t>
      </is>
    </nc>
  </rcc>
  <rcc rId="7265" sId="1">
    <oc r="C50" t="inlineStr">
      <is>
        <t>000 1 14 02 00 0 00 0 000 410</t>
      </is>
    </oc>
    <nc r="C50" t="inlineStr">
      <is>
        <t>000 1 14 02000 00 0000 410</t>
      </is>
    </nc>
  </rcc>
  <rcc rId="7266" sId="1">
    <oc r="C70" t="inlineStr">
      <is>
        <t>000 2 18 00 00 0 00 0 000 150</t>
      </is>
    </oc>
    <nc r="C70" t="inlineStr">
      <is>
        <t>000 2 18 00000 00 0000 150</t>
      </is>
    </nc>
  </rcc>
  <rcv guid="{DE0F5E73-EF4C-476D-B6AE-BFEFF57E867A}" action="delete"/>
  <rdn rId="0" localSheetId="1" customView="1" name="Z_DE0F5E73_EF4C_476D_B6AE_BFEFF57E867A_.wvu.PrintArea" hidden="1" oldHidden="1">
    <formula>доходы!$A$1:$G$72</formula>
    <oldFormula>доходы!$A$1:$G$72</oldFormula>
  </rdn>
  <rdn rId="0" localSheetId="1" customView="1" name="Z_DE0F5E73_EF4C_476D_B6AE_BFEFF57E867A_.wvu.PrintTitles" hidden="1" oldHidden="1">
    <formula>доходы!$12:$13</formula>
    <oldFormula>доходы!$12:$13</oldFormula>
  </rdn>
  <rdn rId="0" localSheetId="1" customView="1" name="Z_DE0F5E73_EF4C_476D_B6AE_BFEFF57E867A_.wvu.FilterData" hidden="1" oldHidden="1">
    <formula>доходы!$A$13:$GB$72</formula>
    <oldFormula>доходы!$A$13:$GB$72</oldFormula>
  </rdn>
  <rdn rId="0" localSheetId="2" customView="1" name="Z_DE0F5E73_EF4C_476D_B6AE_BFEFF57E867A_.wvu.PrintArea" hidden="1" oldHidden="1">
    <formula>расходы!$A$1:$J$528</formula>
    <oldFormula>расходы!$A$1:$J$528</oldFormula>
  </rdn>
  <rdn rId="0" localSheetId="2" customView="1" name="Z_DE0F5E73_EF4C_476D_B6AE_BFEFF57E867A_.wvu.PrintTitles" hidden="1" oldHidden="1">
    <formula>расходы!$4:$5</formula>
    <oldFormula>расходы!$4:$5</oldFormula>
  </rdn>
  <rdn rId="0" localSheetId="2" customView="1" name="Z_DE0F5E73_EF4C_476D_B6AE_BFEFF57E867A_.wvu.FilterData" hidden="1" oldHidden="1">
    <formula>расходы!$A$6:$R$520</formula>
    <oldFormula>расходы!$A$6:$R$520</oldFormula>
  </rdn>
  <rdn rId="0" localSheetId="3" customView="1" name="Z_DE0F5E73_EF4C_476D_B6AE_BFEFF57E867A_.wvu.PrintArea" hidden="1" oldHidden="1">
    <formula>источники!$A$1:$E$30</formula>
    <oldFormula>источники!$A$1:$E$30</oldFormula>
  </rdn>
  <rdn rId="0" localSheetId="3" customView="1" name="Z_DE0F5E73_EF4C_476D_B6AE_BFEFF57E867A_.wvu.PrintTitles" hidden="1" oldHidden="1">
    <formula>источники!$3:$4</formula>
    <oldFormula>источники!$3:$4</oldFormula>
  </rdn>
  <rdn rId="0" localSheetId="4" customView="1" name="Z_DE0F5E73_EF4C_476D_B6AE_BFEFF57E867A_.wvu.Rows" hidden="1" oldHidden="1">
    <formula>'резервный фонд'!$32:$32</formula>
    <oldFormula>'резервный фонд'!$32:$32</oldFormula>
  </rdn>
  <rcv guid="{DE0F5E73-EF4C-476D-B6AE-BFEFF57E86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59999389629810485"/>
  </sheetPr>
  <dimension ref="A1:FY73"/>
  <sheetViews>
    <sheetView view="pageBreakPreview" zoomScale="70" zoomScaleNormal="70" zoomScaleSheetLayoutView="7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20" sqref="B20"/>
    </sheetView>
  </sheetViews>
  <sheetFormatPr defaultRowHeight="15" x14ac:dyDescent="0.25"/>
  <cols>
    <col min="1" max="1" width="64.42578125" customWidth="1"/>
    <col min="2" max="2" width="23.7109375" customWidth="1"/>
    <col min="3" max="3" width="15.140625" style="90" customWidth="1"/>
    <col min="4" max="4" width="20.28515625" customWidth="1"/>
    <col min="5" max="5" width="12.85546875" customWidth="1"/>
    <col min="6" max="6" width="11.28515625" customWidth="1"/>
  </cols>
  <sheetData>
    <row r="1" spans="1:181" ht="15.75" x14ac:dyDescent="0.25">
      <c r="C1" s="81"/>
      <c r="D1" s="157"/>
    </row>
    <row r="2" spans="1:181" ht="51.75" customHeight="1" x14ac:dyDescent="0.25">
      <c r="C2" s="164" t="s">
        <v>250</v>
      </c>
      <c r="D2" s="164"/>
    </row>
    <row r="3" spans="1:181" ht="15.75" customHeight="1" x14ac:dyDescent="0.25">
      <c r="C3" s="81"/>
      <c r="D3" s="158"/>
    </row>
    <row r="4" spans="1:181" x14ac:dyDescent="0.25">
      <c r="A4" s="1"/>
      <c r="B4" s="1"/>
      <c r="C4" s="82"/>
      <c r="D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</row>
    <row r="5" spans="1:181" ht="15.75" customHeight="1" x14ac:dyDescent="0.25">
      <c r="A5" s="165" t="s">
        <v>277</v>
      </c>
      <c r="B5" s="165"/>
      <c r="C5" s="165"/>
      <c r="D5" s="16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81" ht="16.5" x14ac:dyDescent="0.25">
      <c r="A6" s="166" t="s">
        <v>311</v>
      </c>
      <c r="B6" s="166"/>
      <c r="C6" s="166"/>
      <c r="D6" s="16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3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x14ac:dyDescent="0.25">
      <c r="B7" s="11"/>
      <c r="C7" s="8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3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25">
      <c r="A8" s="49" t="s">
        <v>304</v>
      </c>
      <c r="B8" s="2"/>
      <c r="C8" s="8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25">
      <c r="A9" s="49" t="s">
        <v>111</v>
      </c>
      <c r="B9" s="2"/>
      <c r="C9" s="8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x14ac:dyDescent="0.25">
      <c r="A10" s="2"/>
      <c r="B10" s="2"/>
      <c r="C10" s="8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23.25" customHeight="1" x14ac:dyDescent="0.25">
      <c r="A11" s="162" t="s">
        <v>155</v>
      </c>
      <c r="B11" s="163"/>
      <c r="C11" s="163"/>
      <c r="D11" s="163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61.5" customHeight="1" x14ac:dyDescent="0.25">
      <c r="A12" s="48" t="s">
        <v>0</v>
      </c>
      <c r="B12" s="149" t="s">
        <v>109</v>
      </c>
      <c r="C12" s="85" t="s">
        <v>2</v>
      </c>
      <c r="D12" s="5" t="s">
        <v>278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15" customHeight="1" x14ac:dyDescent="0.25">
      <c r="A13" s="44">
        <v>1</v>
      </c>
      <c r="B13" s="44">
        <v>2</v>
      </c>
      <c r="C13" s="86">
        <v>3</v>
      </c>
      <c r="D13" s="44">
        <v>4</v>
      </c>
    </row>
    <row r="14" spans="1:181" x14ac:dyDescent="0.25">
      <c r="A14" s="45" t="s">
        <v>110</v>
      </c>
      <c r="B14" s="87">
        <v>33173283.600000001</v>
      </c>
      <c r="C14" s="147">
        <v>23645686.71576</v>
      </c>
      <c r="D14" s="126">
        <v>0.71279307170424333</v>
      </c>
      <c r="E14" s="132"/>
      <c r="F14" s="9"/>
    </row>
    <row r="15" spans="1:181" x14ac:dyDescent="0.25">
      <c r="A15" s="43" t="s">
        <v>5</v>
      </c>
      <c r="B15" s="88"/>
      <c r="C15" s="88"/>
      <c r="D15" s="126"/>
      <c r="E15" s="132"/>
      <c r="F15" s="9"/>
    </row>
    <row r="16" spans="1:181" x14ac:dyDescent="0.25">
      <c r="A16" s="45" t="s">
        <v>130</v>
      </c>
      <c r="B16" s="87">
        <v>20533104.699999999</v>
      </c>
      <c r="C16" s="87">
        <v>14171982.952190002</v>
      </c>
      <c r="D16" s="126">
        <v>0.69020166016053108</v>
      </c>
      <c r="E16" s="132"/>
      <c r="F16" s="9"/>
    </row>
    <row r="17" spans="1:6" x14ac:dyDescent="0.25">
      <c r="A17" s="45" t="s">
        <v>131</v>
      </c>
      <c r="B17" s="87">
        <v>15520741.699999999</v>
      </c>
      <c r="C17" s="87">
        <v>9928654.0231100023</v>
      </c>
      <c r="D17" s="126">
        <v>0.63970229097427755</v>
      </c>
      <c r="E17" s="132"/>
      <c r="F17" s="9"/>
    </row>
    <row r="18" spans="1:6" x14ac:dyDescent="0.25">
      <c r="A18" s="43" t="s">
        <v>128</v>
      </c>
      <c r="B18" s="89">
        <v>7463949.5999999996</v>
      </c>
      <c r="C18" s="89">
        <v>3760258.7956000003</v>
      </c>
      <c r="D18" s="126">
        <v>0.50378941406571132</v>
      </c>
      <c r="E18" s="132"/>
      <c r="F18" s="9"/>
    </row>
    <row r="19" spans="1:6" x14ac:dyDescent="0.25">
      <c r="A19" s="43" t="s">
        <v>129</v>
      </c>
      <c r="B19" s="89">
        <v>8056792.0999999996</v>
      </c>
      <c r="C19" s="89">
        <v>6168395.2275100015</v>
      </c>
      <c r="D19" s="126">
        <v>0.76561429796730163</v>
      </c>
      <c r="E19" s="132"/>
      <c r="F19" s="9"/>
    </row>
    <row r="20" spans="1:6" ht="42.75" x14ac:dyDescent="0.25">
      <c r="A20" s="46" t="s">
        <v>132</v>
      </c>
      <c r="B20" s="87">
        <v>63951</v>
      </c>
      <c r="C20" s="87">
        <v>57256.512970000003</v>
      </c>
      <c r="D20" s="126">
        <v>0.89531849337774239</v>
      </c>
      <c r="E20" s="132"/>
      <c r="F20" s="9"/>
    </row>
    <row r="21" spans="1:6" ht="30" x14ac:dyDescent="0.25">
      <c r="A21" s="47" t="s">
        <v>133</v>
      </c>
      <c r="B21" s="89">
        <v>63951</v>
      </c>
      <c r="C21" s="89">
        <v>57256.512970000003</v>
      </c>
      <c r="D21" s="126">
        <v>0.89531849337774239</v>
      </c>
      <c r="E21" s="132"/>
      <c r="F21" s="9"/>
    </row>
    <row r="22" spans="1:6" x14ac:dyDescent="0.25">
      <c r="A22" s="45" t="s">
        <v>134</v>
      </c>
      <c r="B22" s="87">
        <v>1342288.0999999999</v>
      </c>
      <c r="C22" s="87">
        <v>1019823.5148400002</v>
      </c>
      <c r="D22" s="126">
        <v>0.75976499742491965</v>
      </c>
      <c r="E22" s="132"/>
      <c r="F22" s="9"/>
    </row>
    <row r="23" spans="1:6" ht="30" x14ac:dyDescent="0.25">
      <c r="A23" s="47" t="s">
        <v>189</v>
      </c>
      <c r="B23" s="89">
        <v>1251779.2</v>
      </c>
      <c r="C23" s="89">
        <v>919587.4212000001</v>
      </c>
      <c r="D23" s="126">
        <v>0.73462430211334406</v>
      </c>
      <c r="E23" s="132"/>
      <c r="F23" s="9"/>
    </row>
    <row r="24" spans="1:6" ht="30" x14ac:dyDescent="0.25">
      <c r="A24" s="47" t="s">
        <v>135</v>
      </c>
      <c r="B24" s="152">
        <v>0</v>
      </c>
      <c r="C24" s="89">
        <v>167.75945000000002</v>
      </c>
      <c r="D24" s="151" t="s">
        <v>154</v>
      </c>
      <c r="E24" s="132"/>
      <c r="F24" s="9"/>
    </row>
    <row r="25" spans="1:6" x14ac:dyDescent="0.25">
      <c r="A25" s="43" t="s">
        <v>136</v>
      </c>
      <c r="B25" s="89">
        <v>656</v>
      </c>
      <c r="C25" s="89">
        <v>701.81200000000001</v>
      </c>
      <c r="D25" s="126">
        <v>1.0698353658536586</v>
      </c>
      <c r="E25" s="132"/>
      <c r="F25" s="9"/>
    </row>
    <row r="26" spans="1:6" ht="30" x14ac:dyDescent="0.25">
      <c r="A26" s="47" t="s">
        <v>137</v>
      </c>
      <c r="B26" s="89">
        <v>89852.9</v>
      </c>
      <c r="C26" s="89">
        <v>99366.522190000003</v>
      </c>
      <c r="D26" s="126">
        <v>1.1058799681479397</v>
      </c>
      <c r="E26" s="132"/>
      <c r="F26" s="9"/>
    </row>
    <row r="27" spans="1:6" x14ac:dyDescent="0.25">
      <c r="A27" s="45" t="s">
        <v>138</v>
      </c>
      <c r="B27" s="87">
        <v>80210.899999999994</v>
      </c>
      <c r="C27" s="87">
        <v>57080.126829999994</v>
      </c>
      <c r="D27" s="126">
        <v>0.71162556248589648</v>
      </c>
      <c r="E27" s="132"/>
      <c r="F27" s="9"/>
    </row>
    <row r="28" spans="1:6" x14ac:dyDescent="0.25">
      <c r="A28" s="43" t="s">
        <v>139</v>
      </c>
      <c r="B28" s="89">
        <v>61332.2</v>
      </c>
      <c r="C28" s="89">
        <v>41787.812189999997</v>
      </c>
      <c r="D28" s="126">
        <v>0.68133561473418525</v>
      </c>
      <c r="E28" s="132"/>
      <c r="F28" s="9"/>
    </row>
    <row r="29" spans="1:6" x14ac:dyDescent="0.25">
      <c r="A29" s="43" t="s">
        <v>140</v>
      </c>
      <c r="B29" s="89">
        <v>18878.7</v>
      </c>
      <c r="C29" s="89">
        <v>15292.314640000001</v>
      </c>
      <c r="D29" s="126">
        <v>0.81003006774830899</v>
      </c>
      <c r="E29" s="132"/>
      <c r="F29" s="9"/>
    </row>
    <row r="30" spans="1:6" x14ac:dyDescent="0.25">
      <c r="A30" s="45" t="s">
        <v>141</v>
      </c>
      <c r="B30" s="87">
        <v>48817.9</v>
      </c>
      <c r="C30" s="87">
        <v>54960.034799999994</v>
      </c>
      <c r="D30" s="126">
        <v>1.1258172678464251</v>
      </c>
      <c r="E30" s="132"/>
      <c r="F30" s="9"/>
    </row>
    <row r="31" spans="1:6" ht="30" x14ac:dyDescent="0.25">
      <c r="A31" s="47" t="s">
        <v>142</v>
      </c>
      <c r="B31" s="89">
        <v>48755.4</v>
      </c>
      <c r="C31" s="89">
        <v>54956.364799999996</v>
      </c>
      <c r="D31" s="126">
        <v>1.1271851897430847</v>
      </c>
      <c r="E31" s="132"/>
      <c r="F31" s="9"/>
    </row>
    <row r="32" spans="1:6" ht="45" x14ac:dyDescent="0.25">
      <c r="A32" s="47" t="s">
        <v>190</v>
      </c>
      <c r="B32" s="89">
        <v>7.5</v>
      </c>
      <c r="C32" s="89">
        <v>3.67</v>
      </c>
      <c r="D32" s="126">
        <v>0.48933333333333334</v>
      </c>
      <c r="E32" s="132"/>
      <c r="F32" s="9"/>
    </row>
    <row r="33" spans="1:6" ht="30" x14ac:dyDescent="0.25">
      <c r="A33" s="47" t="s">
        <v>143</v>
      </c>
      <c r="B33" s="89">
        <v>55</v>
      </c>
      <c r="C33" s="150">
        <v>0</v>
      </c>
      <c r="D33" s="126">
        <v>0</v>
      </c>
      <c r="E33" s="132"/>
      <c r="F33" s="9"/>
    </row>
    <row r="34" spans="1:6" ht="42.75" x14ac:dyDescent="0.25">
      <c r="A34" s="46" t="s">
        <v>144</v>
      </c>
      <c r="B34" s="87">
        <v>1250719</v>
      </c>
      <c r="C34" s="87">
        <v>1067206.41276</v>
      </c>
      <c r="D34" s="126">
        <v>0.85327432681521587</v>
      </c>
      <c r="E34" s="132"/>
      <c r="F34" s="9"/>
    </row>
    <row r="35" spans="1:6" ht="75" x14ac:dyDescent="0.25">
      <c r="A35" s="47" t="s">
        <v>279</v>
      </c>
      <c r="B35" s="89">
        <v>1058166.3</v>
      </c>
      <c r="C35" s="89">
        <v>882786.53065000009</v>
      </c>
      <c r="D35" s="126">
        <v>0.83426067400747883</v>
      </c>
      <c r="E35" s="132"/>
      <c r="F35" s="9"/>
    </row>
    <row r="36" spans="1:6" ht="60" x14ac:dyDescent="0.25">
      <c r="A36" s="47" t="s">
        <v>280</v>
      </c>
      <c r="B36" s="89">
        <v>917053.8</v>
      </c>
      <c r="C36" s="89">
        <v>741111.12616999994</v>
      </c>
      <c r="D36" s="126">
        <v>0.80814356384543617</v>
      </c>
      <c r="E36" s="132"/>
      <c r="F36" s="9"/>
    </row>
    <row r="37" spans="1:6" ht="75" x14ac:dyDescent="0.25">
      <c r="A37" s="47" t="s">
        <v>281</v>
      </c>
      <c r="B37" s="89">
        <v>2798.5</v>
      </c>
      <c r="C37" s="89">
        <v>1276.0644299999999</v>
      </c>
      <c r="D37" s="126">
        <v>0.45598157227085934</v>
      </c>
      <c r="E37" s="132"/>
      <c r="F37" s="9"/>
    </row>
    <row r="38" spans="1:6" ht="75" x14ac:dyDescent="0.25">
      <c r="A38" s="47" t="s">
        <v>198</v>
      </c>
      <c r="B38" s="89">
        <v>1573.6</v>
      </c>
      <c r="C38" s="89">
        <v>1433.9800400000001</v>
      </c>
      <c r="D38" s="126">
        <v>0.91127353838332503</v>
      </c>
      <c r="E38" s="132"/>
      <c r="F38" s="9"/>
    </row>
    <row r="39" spans="1:6" ht="45" x14ac:dyDescent="0.25">
      <c r="A39" s="47" t="s">
        <v>282</v>
      </c>
      <c r="B39" s="89">
        <v>136740.4</v>
      </c>
      <c r="C39" s="89">
        <v>135611.63469000001</v>
      </c>
      <c r="D39" s="126">
        <v>0.99174519520200333</v>
      </c>
      <c r="E39" s="132"/>
      <c r="F39" s="9"/>
    </row>
    <row r="40" spans="1:6" ht="45" x14ac:dyDescent="0.25">
      <c r="A40" s="47" t="s">
        <v>191</v>
      </c>
      <c r="B40" s="89">
        <v>1058.3</v>
      </c>
      <c r="C40" s="89">
        <v>3353.6490099999996</v>
      </c>
      <c r="D40" s="126">
        <v>3.1689020221109323</v>
      </c>
      <c r="E40" s="132"/>
      <c r="F40" s="9"/>
    </row>
    <row r="41" spans="1:6" ht="45" x14ac:dyDescent="0.25">
      <c r="A41" s="47" t="s">
        <v>209</v>
      </c>
      <c r="B41" s="152">
        <v>0</v>
      </c>
      <c r="C41" s="89">
        <v>7.6310000000000003E-2</v>
      </c>
      <c r="D41" s="126" t="s">
        <v>154</v>
      </c>
      <c r="E41" s="132"/>
      <c r="F41" s="9"/>
    </row>
    <row r="42" spans="1:6" ht="75" x14ac:dyDescent="0.25">
      <c r="A42" s="47" t="s">
        <v>145</v>
      </c>
      <c r="B42" s="89">
        <v>191494.39999999999</v>
      </c>
      <c r="C42" s="89">
        <v>184419.88210999998</v>
      </c>
      <c r="D42" s="126">
        <v>0.9630562674939841</v>
      </c>
      <c r="E42" s="132"/>
      <c r="F42" s="9"/>
    </row>
    <row r="43" spans="1:6" ht="28.5" x14ac:dyDescent="0.25">
      <c r="A43" s="46" t="s">
        <v>283</v>
      </c>
      <c r="B43" s="87">
        <v>1002772.5</v>
      </c>
      <c r="C43" s="87">
        <v>1014205.92258</v>
      </c>
      <c r="D43" s="126">
        <v>1.0114018110588394</v>
      </c>
      <c r="E43" s="132"/>
      <c r="F43" s="9"/>
    </row>
    <row r="44" spans="1:6" x14ac:dyDescent="0.25">
      <c r="A44" s="47" t="s">
        <v>146</v>
      </c>
      <c r="B44" s="89">
        <v>1002772.5</v>
      </c>
      <c r="C44" s="89">
        <v>1014205.92258</v>
      </c>
      <c r="D44" s="126">
        <v>1.0114018110588394</v>
      </c>
      <c r="E44" s="132"/>
      <c r="F44" s="9"/>
    </row>
    <row r="45" spans="1:6" ht="30" x14ac:dyDescent="0.25">
      <c r="A45" s="47" t="s">
        <v>147</v>
      </c>
      <c r="B45" s="89">
        <v>252724.7</v>
      </c>
      <c r="C45" s="89">
        <v>253073.83257</v>
      </c>
      <c r="D45" s="126">
        <v>1.0013814738725577</v>
      </c>
      <c r="E45" s="132"/>
      <c r="F45" s="9"/>
    </row>
    <row r="46" spans="1:6" x14ac:dyDescent="0.25">
      <c r="A46" s="47" t="s">
        <v>187</v>
      </c>
      <c r="B46" s="89">
        <v>219264.4</v>
      </c>
      <c r="C46" s="89">
        <v>218817.49825</v>
      </c>
      <c r="D46" s="126">
        <v>0.99796181345444135</v>
      </c>
      <c r="E46" s="132"/>
      <c r="F46" s="9"/>
    </row>
    <row r="47" spans="1:6" x14ac:dyDescent="0.25">
      <c r="A47" s="47" t="s">
        <v>148</v>
      </c>
      <c r="B47" s="89">
        <v>530783.4</v>
      </c>
      <c r="C47" s="89">
        <v>542314.59175999998</v>
      </c>
      <c r="D47" s="126">
        <v>1.0217248537915842</v>
      </c>
      <c r="E47" s="132"/>
      <c r="F47" s="9"/>
    </row>
    <row r="48" spans="1:6" ht="28.5" x14ac:dyDescent="0.25">
      <c r="A48" s="46" t="s">
        <v>188</v>
      </c>
      <c r="B48" s="87">
        <v>63413.3</v>
      </c>
      <c r="C48" s="87">
        <v>76226.756560000009</v>
      </c>
      <c r="D48" s="126">
        <v>1.2020626045324878</v>
      </c>
      <c r="E48" s="132"/>
      <c r="F48" s="9"/>
    </row>
    <row r="49" spans="1:6" ht="28.5" x14ac:dyDescent="0.25">
      <c r="A49" s="46" t="s">
        <v>149</v>
      </c>
      <c r="B49" s="87">
        <v>53588.6</v>
      </c>
      <c r="C49" s="87">
        <v>126233.35873000001</v>
      </c>
      <c r="D49" s="126">
        <v>2.355600980992226</v>
      </c>
      <c r="E49" s="132"/>
      <c r="F49" s="9"/>
    </row>
    <row r="50" spans="1:6" ht="75" x14ac:dyDescent="0.25">
      <c r="A50" s="47" t="s">
        <v>284</v>
      </c>
      <c r="B50" s="89">
        <v>37835</v>
      </c>
      <c r="C50" s="89">
        <v>90605.525959999999</v>
      </c>
      <c r="D50" s="126">
        <v>2.3947542212237347</v>
      </c>
      <c r="E50" s="132"/>
      <c r="F50" s="9"/>
    </row>
    <row r="51" spans="1:6" ht="30" x14ac:dyDescent="0.25">
      <c r="A51" s="47" t="s">
        <v>164</v>
      </c>
      <c r="B51" s="89">
        <v>15753.6</v>
      </c>
      <c r="C51" s="89">
        <v>35627.832770000001</v>
      </c>
      <c r="D51" s="126">
        <v>2.2615676905596183</v>
      </c>
      <c r="E51" s="132"/>
      <c r="F51" s="9"/>
    </row>
    <row r="52" spans="1:6" x14ac:dyDescent="0.25">
      <c r="A52" s="46" t="s">
        <v>285</v>
      </c>
      <c r="B52" s="87">
        <v>1106601.7</v>
      </c>
      <c r="C52" s="87">
        <v>777697.44657999987</v>
      </c>
      <c r="D52" s="126">
        <v>0.70277991311598376</v>
      </c>
      <c r="E52" s="132"/>
      <c r="F52" s="9"/>
    </row>
    <row r="53" spans="1:6" s="22" customFormat="1" x14ac:dyDescent="0.25">
      <c r="A53" s="46" t="s">
        <v>150</v>
      </c>
      <c r="B53" s="153">
        <v>0</v>
      </c>
      <c r="C53" s="87">
        <v>-7361.1575700000003</v>
      </c>
      <c r="D53" s="126" t="s">
        <v>154</v>
      </c>
      <c r="E53" s="132"/>
      <c r="F53" s="9"/>
    </row>
    <row r="54" spans="1:6" x14ac:dyDescent="0.25">
      <c r="A54" s="46" t="s">
        <v>151</v>
      </c>
      <c r="B54" s="87">
        <v>12640178.9</v>
      </c>
      <c r="C54" s="87">
        <v>9473703.7635699995</v>
      </c>
      <c r="D54" s="126">
        <v>0.74949127211878297</v>
      </c>
      <c r="E54" s="132"/>
      <c r="F54" s="9"/>
    </row>
    <row r="55" spans="1:6" ht="42.75" x14ac:dyDescent="0.25">
      <c r="A55" s="46" t="s">
        <v>152</v>
      </c>
      <c r="B55" s="87">
        <v>11130010.299999999</v>
      </c>
      <c r="C55" s="87">
        <v>8026112.1093600001</v>
      </c>
      <c r="D55" s="126">
        <v>0.72112351139153941</v>
      </c>
      <c r="E55" s="132"/>
      <c r="F55" s="9"/>
    </row>
    <row r="56" spans="1:6" s="22" customFormat="1" ht="30" x14ac:dyDescent="0.25">
      <c r="A56" s="47" t="s">
        <v>162</v>
      </c>
      <c r="B56" s="89">
        <v>2045578.2999999998</v>
      </c>
      <c r="C56" s="89">
        <v>744362.26459999999</v>
      </c>
      <c r="D56" s="126">
        <v>0.36388842441279323</v>
      </c>
      <c r="E56" s="132"/>
      <c r="F56" s="9"/>
    </row>
    <row r="57" spans="1:6" ht="90" x14ac:dyDescent="0.25">
      <c r="A57" s="47" t="s">
        <v>249</v>
      </c>
      <c r="B57" s="89">
        <v>1569639.9</v>
      </c>
      <c r="C57" s="89">
        <v>409433.76183999999</v>
      </c>
      <c r="D57" s="126">
        <v>0.26084566392584696</v>
      </c>
      <c r="E57" s="132"/>
      <c r="F57" s="9"/>
    </row>
    <row r="58" spans="1:6" ht="45" x14ac:dyDescent="0.25">
      <c r="A58" s="47" t="s">
        <v>192</v>
      </c>
      <c r="B58" s="89">
        <v>264244.90000000002</v>
      </c>
      <c r="C58" s="89">
        <v>180082.29881000001</v>
      </c>
      <c r="D58" s="126">
        <v>0.68149772733551339</v>
      </c>
      <c r="E58" s="132"/>
      <c r="F58" s="9"/>
    </row>
    <row r="59" spans="1:6" ht="30" x14ac:dyDescent="0.25">
      <c r="A59" s="47" t="s">
        <v>296</v>
      </c>
      <c r="B59" s="89">
        <v>20157.2</v>
      </c>
      <c r="C59" s="89">
        <v>20157.2</v>
      </c>
      <c r="D59" s="126">
        <v>1</v>
      </c>
      <c r="E59" s="132"/>
      <c r="F59" s="9"/>
    </row>
    <row r="60" spans="1:6" x14ac:dyDescent="0.25">
      <c r="A60" s="47" t="s">
        <v>206</v>
      </c>
      <c r="B60" s="89">
        <v>121.9</v>
      </c>
      <c r="C60" s="51">
        <v>121.9</v>
      </c>
      <c r="D60" s="126">
        <v>1</v>
      </c>
      <c r="E60" s="132"/>
      <c r="F60" s="9"/>
    </row>
    <row r="61" spans="1:6" ht="30" x14ac:dyDescent="0.25">
      <c r="A61" s="47" t="s">
        <v>180</v>
      </c>
      <c r="B61" s="89">
        <v>59174.8</v>
      </c>
      <c r="C61" s="89">
        <v>30174.6908</v>
      </c>
      <c r="D61" s="126">
        <v>0.5099246773964593</v>
      </c>
      <c r="E61" s="132"/>
      <c r="F61" s="9"/>
    </row>
    <row r="62" spans="1:6" x14ac:dyDescent="0.25">
      <c r="A62" s="47" t="s">
        <v>153</v>
      </c>
      <c r="B62" s="89">
        <v>132239.6</v>
      </c>
      <c r="C62" s="89">
        <v>104392.41314999999</v>
      </c>
      <c r="D62" s="126">
        <v>0.78941870022292859</v>
      </c>
      <c r="E62" s="132"/>
      <c r="F62" s="9"/>
    </row>
    <row r="63" spans="1:6" x14ac:dyDescent="0.25">
      <c r="A63" s="47" t="s">
        <v>163</v>
      </c>
      <c r="B63" s="89">
        <v>8803421.5999999996</v>
      </c>
      <c r="C63" s="89">
        <v>7067917.9934099996</v>
      </c>
      <c r="D63" s="126">
        <v>0.8028603325563779</v>
      </c>
      <c r="E63" s="132"/>
      <c r="F63" s="9"/>
    </row>
    <row r="64" spans="1:6" x14ac:dyDescent="0.25">
      <c r="A64" s="47" t="s">
        <v>171</v>
      </c>
      <c r="B64" s="89">
        <v>281010.40000000002</v>
      </c>
      <c r="C64" s="89">
        <v>213831.85134999998</v>
      </c>
      <c r="D64" s="126">
        <v>0.76093927964943631</v>
      </c>
      <c r="E64" s="132"/>
      <c r="F64" s="9"/>
    </row>
    <row r="65" spans="1:6" ht="28.5" x14ac:dyDescent="0.25">
      <c r="A65" s="50" t="s">
        <v>178</v>
      </c>
      <c r="B65" s="87">
        <v>1421046.4</v>
      </c>
      <c r="C65" s="87">
        <v>1354961.4</v>
      </c>
      <c r="D65" s="126">
        <v>0.95349553681005772</v>
      </c>
      <c r="E65" s="132"/>
      <c r="F65" s="9"/>
    </row>
    <row r="66" spans="1:6" ht="30" x14ac:dyDescent="0.25">
      <c r="A66" s="47" t="s">
        <v>179</v>
      </c>
      <c r="B66" s="89">
        <v>1421046.4</v>
      </c>
      <c r="C66" s="89">
        <v>1354961.4</v>
      </c>
      <c r="D66" s="126">
        <v>0.95349553681005772</v>
      </c>
      <c r="E66" s="132"/>
      <c r="F66" s="9"/>
    </row>
    <row r="67" spans="1:6" ht="85.5" x14ac:dyDescent="0.25">
      <c r="A67" s="46" t="s">
        <v>312</v>
      </c>
      <c r="B67" s="150">
        <v>0</v>
      </c>
      <c r="C67" s="87">
        <v>-1.6250799999999999</v>
      </c>
      <c r="D67" s="126" t="s">
        <v>154</v>
      </c>
      <c r="E67" s="132"/>
      <c r="F67" s="9"/>
    </row>
    <row r="68" spans="1:6" ht="90" x14ac:dyDescent="0.25">
      <c r="A68" s="47" t="s">
        <v>312</v>
      </c>
      <c r="B68" s="150">
        <v>0</v>
      </c>
      <c r="C68" s="89">
        <v>-1.6250799999999999</v>
      </c>
      <c r="D68" s="126" t="s">
        <v>154</v>
      </c>
      <c r="E68" s="132"/>
      <c r="F68" s="9"/>
    </row>
    <row r="69" spans="1:6" ht="71.25" x14ac:dyDescent="0.25">
      <c r="A69" s="46" t="s">
        <v>286</v>
      </c>
      <c r="B69" s="87">
        <v>111990.3</v>
      </c>
      <c r="C69" s="87">
        <v>123214.5</v>
      </c>
      <c r="D69" s="126">
        <v>1.1002247516079517</v>
      </c>
      <c r="E69" s="132"/>
      <c r="F69" s="9"/>
    </row>
    <row r="70" spans="1:6" ht="75" x14ac:dyDescent="0.25">
      <c r="A70" s="47" t="s">
        <v>251</v>
      </c>
      <c r="B70" s="89">
        <v>111990.3</v>
      </c>
      <c r="C70" s="89">
        <v>123214.5</v>
      </c>
      <c r="D70" s="126">
        <v>1.1002247516079517</v>
      </c>
      <c r="E70" s="132"/>
      <c r="F70" s="9"/>
    </row>
    <row r="71" spans="1:6" ht="42.75" x14ac:dyDescent="0.25">
      <c r="A71" s="46" t="s">
        <v>287</v>
      </c>
      <c r="B71" s="87">
        <v>-22868.1</v>
      </c>
      <c r="C71" s="87">
        <v>-30582.620709999999</v>
      </c>
      <c r="D71" s="126">
        <v>1.3373485645943477</v>
      </c>
      <c r="E71" s="132"/>
      <c r="F71" s="9"/>
    </row>
    <row r="72" spans="1:6" ht="45" x14ac:dyDescent="0.25">
      <c r="A72" s="47" t="s">
        <v>252</v>
      </c>
      <c r="B72" s="89">
        <v>-22868.1</v>
      </c>
      <c r="C72" s="89">
        <v>-30582.620709999999</v>
      </c>
      <c r="D72" s="126">
        <v>1.3373485645943477</v>
      </c>
      <c r="E72" s="132"/>
      <c r="F72" s="9"/>
    </row>
    <row r="73" spans="1:6" x14ac:dyDescent="0.25">
      <c r="B73" s="9"/>
    </row>
  </sheetData>
  <customSheetViews>
    <customSheetView guid="{EC1DDABA-87E5-4CA0-BDFA-3176D5C21D42}" scale="70" showPageBreaks="1" printArea="1" view="pageBreakPreview">
      <pane xSplit="1" ySplit="12" topLeftCell="B13" activePane="bottomRight" state="frozen"/>
      <selection pane="bottomRight" activeCell="B20" sqref="B20"/>
      <rowBreaks count="2" manualBreakCount="2">
        <brk id="34" max="3" man="1"/>
        <brk id="54" max="3" man="1"/>
      </rowBreaks>
      <pageMargins left="0.15748031496062992" right="0" top="0.35433070866141736" bottom="0.23622047244094491" header="0.35433070866141736" footer="0.23622047244094491"/>
      <printOptions horizontalCentered="1"/>
      <pageSetup paperSize="9" scale="78" fitToHeight="3" orientation="portrait" r:id="rId1"/>
    </customSheetView>
    <customSheetView guid="{354784A5-404C-43C6-9215-508293194394}" scale="90" showPageBreaks="1" printArea="1">
      <pane xSplit="3" ySplit="12" topLeftCell="D13" activePane="bottomRight" state="frozen"/>
      <selection pane="bottomRight" activeCell="G36" sqref="G36:G39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2"/>
    </customSheetView>
    <customSheetView guid="{87167B54-14FD-40B4-B520-8ADAF9DCA900}" scale="70" showPageBreaks="1" printArea="1" hiddenColumns="1">
      <pane xSplit="3" ySplit="12" topLeftCell="D32" activePane="bottomRight" state="frozen"/>
      <selection pane="bottomRight" activeCell="E34" sqref="E3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3"/>
    </customSheetView>
    <customSheetView guid="{34FCE91F-37BB-4E1C-80D8-8DC0E1239857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4"/>
    </customSheetView>
    <customSheetView guid="{B358A58E-8635-4813-99A2-4F1FD4FD075C}" scale="90" showPageBreaks="1" printArea="1">
      <pane xSplit="3" ySplit="12" topLeftCell="D13" activePane="bottomRight" state="frozen"/>
      <selection pane="bottomRight" activeCell="C70" sqref="C70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5"/>
    </customSheetView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  <customSheetView guid="{B1E9D3A3-6A2B-4E76-A163-C3C5D3CBC4BC}" scale="70" showPageBreaks="1" printArea="1">
      <pane xSplit="3" ySplit="12" topLeftCell="D13" activePane="bottomRight" state="frozen"/>
      <selection pane="bottomRight" activeCell="G15" sqref="G15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6"/>
    </customSheetView>
    <customSheetView guid="{F8C4027D-D6CA-4157-8FAE-71E83CC44D4D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7"/>
    </customSheetView>
    <customSheetView guid="{8F1248FC-EA8E-4DC7-8B97-6406CD1514A9}" scale="85" showPageBreaks="1" printArea="1">
      <pane xSplit="3" ySplit="12" topLeftCell="D13" activePane="bottomRight" state="frozen"/>
      <selection pane="bottomRight" activeCell="D56" sqref="D56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84" fitToHeight="0" orientation="landscape" r:id="rId8"/>
    </customSheetView>
    <customSheetView guid="{DE0F5E73-EF4C-476D-B6AE-BFEFF57E867A}" scale="70" showPageBreaks="1" printArea="1" showAutoFilter="1">
      <pane xSplit="3" ySplit="12" topLeftCell="D70" activePane="bottomRight" state="frozen"/>
      <selection pane="bottomRight" activeCell="A68" sqref="A68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9"/>
      <autoFilter ref="A13:GB72"/>
    </customSheetView>
  </customSheetViews>
  <mergeCells count="4">
    <mergeCell ref="A11:D11"/>
    <mergeCell ref="C2:D2"/>
    <mergeCell ref="A5:D5"/>
    <mergeCell ref="A6:D6"/>
  </mergeCells>
  <printOptions horizontalCentered="1"/>
  <pageMargins left="0.15748031496062992" right="0" top="0.35433070866141736" bottom="0.23622047244094491" header="0.35433070866141736" footer="0.23622047244094491"/>
  <pageSetup paperSize="9" scale="78" fitToHeight="3" orientation="portrait" r:id="rId10"/>
  <rowBreaks count="2" manualBreakCount="2">
    <brk id="34" max="3" man="1"/>
    <brk id="5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57"/>
  <sheetViews>
    <sheetView tabSelected="1" view="pageBreakPreview" zoomScale="90" zoomScaleNormal="85" zoomScaleSheetLayoutView="110" workbookViewId="0">
      <selection activeCell="D9" sqref="D9"/>
    </sheetView>
  </sheetViews>
  <sheetFormatPr defaultColWidth="9.140625" defaultRowHeight="15" x14ac:dyDescent="0.25"/>
  <cols>
    <col min="1" max="1" width="58.7109375" style="91" customWidth="1"/>
    <col min="2" max="2" width="6.140625" style="113" customWidth="1"/>
    <col min="3" max="3" width="17.7109375" style="123" customWidth="1"/>
    <col min="4" max="4" width="16.28515625" style="136" customWidth="1"/>
    <col min="5" max="5" width="14.7109375" style="114" customWidth="1"/>
    <col min="6" max="6" width="19.5703125" style="91" customWidth="1"/>
    <col min="7" max="7" width="19.42578125" style="91" customWidth="1"/>
    <col min="8" max="8" width="21.85546875" style="91" customWidth="1"/>
    <col min="9" max="9" width="16.7109375" style="91" customWidth="1"/>
    <col min="10" max="10" width="15.7109375" style="91" customWidth="1"/>
    <col min="11" max="11" width="14.42578125" style="91" customWidth="1"/>
    <col min="12" max="12" width="13.42578125" style="91" customWidth="1"/>
    <col min="13" max="13" width="16.140625" style="92" customWidth="1"/>
    <col min="14" max="16384" width="9.140625" style="91"/>
  </cols>
  <sheetData>
    <row r="1" spans="1:13" ht="19.5" x14ac:dyDescent="0.25">
      <c r="A1" s="167" t="s">
        <v>108</v>
      </c>
      <c r="B1" s="167"/>
      <c r="C1" s="167"/>
      <c r="D1" s="167"/>
      <c r="E1" s="167"/>
    </row>
    <row r="2" spans="1:13" ht="19.5" x14ac:dyDescent="0.25">
      <c r="A2" s="133"/>
      <c r="B2" s="133"/>
      <c r="C2" s="121"/>
      <c r="D2" s="121"/>
      <c r="E2" s="121"/>
    </row>
    <row r="3" spans="1:13" ht="57" x14ac:dyDescent="0.25">
      <c r="A3" s="135" t="s">
        <v>0</v>
      </c>
      <c r="B3" s="161"/>
      <c r="C3" s="122" t="s">
        <v>1</v>
      </c>
      <c r="D3" s="122" t="s">
        <v>2</v>
      </c>
      <c r="E3" s="135" t="s">
        <v>3</v>
      </c>
    </row>
    <row r="4" spans="1:13" s="93" customFormat="1" ht="11.25" x14ac:dyDescent="0.25">
      <c r="A4" s="134">
        <v>1</v>
      </c>
      <c r="B4" s="159"/>
      <c r="C4" s="154">
        <v>2</v>
      </c>
      <c r="D4" s="155">
        <v>3</v>
      </c>
      <c r="E4" s="134" t="s">
        <v>313</v>
      </c>
      <c r="F4" s="94"/>
      <c r="G4" s="94"/>
      <c r="H4" s="94"/>
      <c r="M4" s="94"/>
    </row>
    <row r="5" spans="1:13" s="99" customFormat="1" ht="15.75" x14ac:dyDescent="0.25">
      <c r="A5" s="95" t="s">
        <v>4</v>
      </c>
      <c r="B5" s="160"/>
      <c r="C5" s="145">
        <f>C7+C15+C19+C24+C33+C40+C43+C48+C52+C29+C55</f>
        <v>38817886.700000003</v>
      </c>
      <c r="D5" s="145">
        <f>D7+D15+D19+D24+D33+D40+D43+D48+D52+D29+D55</f>
        <v>24733474.403999995</v>
      </c>
      <c r="E5" s="140">
        <f>IF(C5=0,"-",D5/C5)</f>
        <v>0.6371669481945289</v>
      </c>
      <c r="F5" s="97"/>
      <c r="G5" s="125"/>
      <c r="H5" s="125"/>
      <c r="I5" s="98"/>
      <c r="J5" s="98"/>
      <c r="M5" s="100"/>
    </row>
    <row r="6" spans="1:13" ht="15.75" x14ac:dyDescent="0.25">
      <c r="A6" s="101" t="s">
        <v>5</v>
      </c>
      <c r="B6" s="102"/>
      <c r="C6" s="146"/>
      <c r="D6" s="146"/>
      <c r="E6" s="103"/>
      <c r="F6" s="97"/>
      <c r="G6" s="96"/>
    </row>
    <row r="7" spans="1:13" s="137" customFormat="1" ht="15.75" customHeight="1" x14ac:dyDescent="0.25">
      <c r="A7" s="104" t="s">
        <v>74</v>
      </c>
      <c r="B7" s="105" t="s">
        <v>6</v>
      </c>
      <c r="C7" s="147">
        <v>3802548.0999999996</v>
      </c>
      <c r="D7" s="147">
        <v>2282366.5</v>
      </c>
      <c r="E7" s="140">
        <v>0.60022028386702075</v>
      </c>
      <c r="F7" s="124"/>
      <c r="G7" s="106"/>
      <c r="J7" s="138"/>
      <c r="K7" s="138"/>
      <c r="L7" s="138"/>
      <c r="M7" s="138"/>
    </row>
    <row r="8" spans="1:13" ht="35.25" customHeight="1" x14ac:dyDescent="0.25">
      <c r="A8" s="104" t="s">
        <v>75</v>
      </c>
      <c r="B8" s="105" t="s">
        <v>7</v>
      </c>
      <c r="C8" s="147">
        <v>13974.5</v>
      </c>
      <c r="D8" s="147">
        <v>11841.9</v>
      </c>
      <c r="E8" s="140">
        <v>0.84739346667143722</v>
      </c>
      <c r="F8" s="107"/>
      <c r="G8" s="106"/>
      <c r="H8" s="137"/>
      <c r="I8" s="137"/>
      <c r="J8" s="138"/>
      <c r="K8" s="92"/>
      <c r="L8" s="92"/>
    </row>
    <row r="9" spans="1:13" ht="48" customHeight="1" x14ac:dyDescent="0.25">
      <c r="A9" s="104" t="s">
        <v>76</v>
      </c>
      <c r="B9" s="105" t="s">
        <v>12</v>
      </c>
      <c r="C9" s="148">
        <v>161378.1</v>
      </c>
      <c r="D9" s="148">
        <v>122234.8</v>
      </c>
      <c r="E9" s="140">
        <v>0.75744354407444381</v>
      </c>
      <c r="F9" s="107"/>
      <c r="G9" s="106"/>
      <c r="H9" s="137"/>
      <c r="I9" s="137"/>
      <c r="J9" s="138"/>
      <c r="K9" s="92"/>
      <c r="L9" s="92"/>
    </row>
    <row r="10" spans="1:13" ht="48.75" customHeight="1" x14ac:dyDescent="0.25">
      <c r="A10" s="104" t="s">
        <v>77</v>
      </c>
      <c r="B10" s="105" t="s">
        <v>16</v>
      </c>
      <c r="C10" s="148">
        <v>1156366.5</v>
      </c>
      <c r="D10" s="148">
        <v>839155</v>
      </c>
      <c r="E10" s="140">
        <v>0.72568255825467098</v>
      </c>
      <c r="F10" s="107"/>
      <c r="G10" s="106"/>
      <c r="H10" s="137"/>
      <c r="I10" s="137"/>
      <c r="J10" s="138"/>
      <c r="K10" s="92"/>
      <c r="L10" s="92"/>
    </row>
    <row r="11" spans="1:13" ht="15.75" x14ac:dyDescent="0.25">
      <c r="A11" s="109" t="s">
        <v>295</v>
      </c>
      <c r="B11" s="105" t="s">
        <v>292</v>
      </c>
      <c r="C11" s="148">
        <v>50.4</v>
      </c>
      <c r="D11" s="148">
        <v>50.4</v>
      </c>
      <c r="E11" s="140">
        <v>1</v>
      </c>
      <c r="F11" s="107"/>
      <c r="G11" s="106"/>
      <c r="H11" s="137"/>
      <c r="I11" s="137"/>
      <c r="J11" s="138"/>
      <c r="K11" s="92"/>
      <c r="L11" s="92"/>
    </row>
    <row r="12" spans="1:13" ht="42.75" x14ac:dyDescent="0.25">
      <c r="A12" s="104" t="s">
        <v>165</v>
      </c>
      <c r="B12" s="105" t="s">
        <v>18</v>
      </c>
      <c r="C12" s="148">
        <v>182750.4</v>
      </c>
      <c r="D12" s="148">
        <v>143853.9</v>
      </c>
      <c r="E12" s="140">
        <v>0.78716052057888797</v>
      </c>
      <c r="F12" s="107"/>
      <c r="G12" s="106"/>
      <c r="H12" s="137"/>
      <c r="I12" s="137"/>
      <c r="J12" s="138"/>
      <c r="K12" s="92"/>
      <c r="L12" s="92"/>
    </row>
    <row r="13" spans="1:13" ht="15.75" x14ac:dyDescent="0.25">
      <c r="A13" s="104" t="s">
        <v>78</v>
      </c>
      <c r="B13" s="105" t="s">
        <v>19</v>
      </c>
      <c r="C13" s="148">
        <v>15353.8</v>
      </c>
      <c r="D13" s="148">
        <v>0</v>
      </c>
      <c r="E13" s="140">
        <v>0</v>
      </c>
      <c r="F13" s="107"/>
      <c r="G13" s="106"/>
      <c r="H13" s="137"/>
      <c r="I13" s="137"/>
      <c r="J13" s="138"/>
      <c r="K13" s="92"/>
      <c r="L13" s="92"/>
    </row>
    <row r="14" spans="1:13" ht="15.75" x14ac:dyDescent="0.25">
      <c r="A14" s="104" t="s">
        <v>79</v>
      </c>
      <c r="B14" s="105" t="s">
        <v>22</v>
      </c>
      <c r="C14" s="148">
        <v>2272674.4</v>
      </c>
      <c r="D14" s="148">
        <v>1165230.5</v>
      </c>
      <c r="E14" s="140">
        <v>0.51271334776332234</v>
      </c>
      <c r="F14" s="107"/>
      <c r="G14" s="106"/>
      <c r="H14" s="137"/>
      <c r="I14" s="137"/>
      <c r="J14" s="138"/>
      <c r="K14" s="92"/>
      <c r="L14" s="92"/>
    </row>
    <row r="15" spans="1:13" s="110" customFormat="1" ht="28.5" x14ac:dyDescent="0.25">
      <c r="A15" s="104" t="s">
        <v>80</v>
      </c>
      <c r="B15" s="105" t="s">
        <v>34</v>
      </c>
      <c r="C15" s="148">
        <v>643925.30000000005</v>
      </c>
      <c r="D15" s="148">
        <v>490061.1</v>
      </c>
      <c r="E15" s="140">
        <v>0.76105271838208555</v>
      </c>
      <c r="F15" s="107"/>
      <c r="G15" s="106"/>
      <c r="H15" s="137"/>
      <c r="I15" s="137"/>
      <c r="J15" s="138"/>
      <c r="K15" s="111"/>
      <c r="L15" s="111"/>
      <c r="M15" s="111"/>
    </row>
    <row r="16" spans="1:13" ht="35.25" customHeight="1" x14ac:dyDescent="0.25">
      <c r="A16" s="104" t="s">
        <v>297</v>
      </c>
      <c r="B16" s="105" t="s">
        <v>35</v>
      </c>
      <c r="C16" s="148">
        <v>101886.5</v>
      </c>
      <c r="D16" s="148">
        <v>66179.5</v>
      </c>
      <c r="E16" s="140">
        <v>0.64954140146143013</v>
      </c>
      <c r="F16" s="107"/>
      <c r="G16" s="106"/>
      <c r="H16" s="137"/>
      <c r="I16" s="137"/>
      <c r="J16" s="138"/>
      <c r="K16" s="92"/>
      <c r="L16" s="92"/>
    </row>
    <row r="17" spans="1:13" ht="32.25" customHeight="1" x14ac:dyDescent="0.25">
      <c r="A17" s="109" t="s">
        <v>195</v>
      </c>
      <c r="B17" s="105" t="s">
        <v>194</v>
      </c>
      <c r="C17" s="148">
        <v>395900.5</v>
      </c>
      <c r="D17" s="148">
        <v>297310.5</v>
      </c>
      <c r="E17" s="140">
        <v>0.75097278230262399</v>
      </c>
      <c r="F17" s="107"/>
      <c r="G17" s="106"/>
      <c r="H17" s="137"/>
      <c r="I17" s="137"/>
      <c r="J17" s="138"/>
      <c r="K17" s="92"/>
      <c r="L17" s="92"/>
    </row>
    <row r="18" spans="1:13" ht="28.5" x14ac:dyDescent="0.25">
      <c r="A18" s="109" t="s">
        <v>208</v>
      </c>
      <c r="B18" s="105" t="s">
        <v>207</v>
      </c>
      <c r="C18" s="148">
        <v>146138.30000000002</v>
      </c>
      <c r="D18" s="148">
        <v>126571.09999999999</v>
      </c>
      <c r="E18" s="140">
        <v>0.86610491568603154</v>
      </c>
      <c r="F18" s="107"/>
      <c r="G18" s="106"/>
      <c r="H18" s="137"/>
      <c r="I18" s="137"/>
      <c r="J18" s="138"/>
      <c r="K18" s="92"/>
      <c r="L18" s="92"/>
    </row>
    <row r="19" spans="1:13" s="110" customFormat="1" ht="15.75" x14ac:dyDescent="0.25">
      <c r="A19" s="104" t="s">
        <v>81</v>
      </c>
      <c r="B19" s="105" t="s">
        <v>36</v>
      </c>
      <c r="C19" s="148">
        <v>5636756.3999999994</v>
      </c>
      <c r="D19" s="148">
        <v>3954469.0039999997</v>
      </c>
      <c r="E19" s="140">
        <v>0.70155045266813376</v>
      </c>
      <c r="F19" s="107"/>
      <c r="G19" s="106"/>
      <c r="H19" s="137"/>
      <c r="I19" s="137"/>
      <c r="J19" s="138"/>
      <c r="K19" s="111"/>
      <c r="L19" s="111"/>
      <c r="M19" s="111"/>
    </row>
    <row r="20" spans="1:13" ht="15.75" x14ac:dyDescent="0.25">
      <c r="A20" s="104" t="s">
        <v>82</v>
      </c>
      <c r="B20" s="105" t="s">
        <v>37</v>
      </c>
      <c r="C20" s="148">
        <v>1598731.3</v>
      </c>
      <c r="D20" s="148">
        <v>1123855.3</v>
      </c>
      <c r="E20" s="140">
        <v>0.70296697137286301</v>
      </c>
      <c r="F20" s="107"/>
      <c r="G20" s="106"/>
      <c r="H20" s="137"/>
      <c r="I20" s="137"/>
      <c r="J20" s="138"/>
      <c r="K20" s="92"/>
      <c r="L20" s="92"/>
    </row>
    <row r="21" spans="1:13" ht="15.75" x14ac:dyDescent="0.25">
      <c r="A21" s="104" t="s">
        <v>83</v>
      </c>
      <c r="B21" s="105" t="s">
        <v>39</v>
      </c>
      <c r="C21" s="148">
        <v>3897519.7999999993</v>
      </c>
      <c r="D21" s="148">
        <v>2760294</v>
      </c>
      <c r="E21" s="140">
        <v>0.70821808268940689</v>
      </c>
      <c r="F21" s="107"/>
      <c r="G21" s="106"/>
      <c r="H21" s="137"/>
      <c r="I21" s="137"/>
      <c r="J21" s="138"/>
      <c r="K21" s="92"/>
      <c r="L21" s="92"/>
    </row>
    <row r="22" spans="1:13" ht="15.75" x14ac:dyDescent="0.25">
      <c r="A22" s="109" t="s">
        <v>302</v>
      </c>
      <c r="B22" s="105" t="s">
        <v>253</v>
      </c>
      <c r="C22" s="148">
        <v>93842.6</v>
      </c>
      <c r="D22" s="148">
        <v>68088.703999999998</v>
      </c>
      <c r="E22" s="140">
        <v>0.72556284672419558</v>
      </c>
      <c r="F22" s="107"/>
      <c r="G22" s="106"/>
      <c r="H22" s="137"/>
      <c r="I22" s="137"/>
      <c r="J22" s="138"/>
      <c r="K22" s="92"/>
      <c r="L22" s="92"/>
    </row>
    <row r="23" spans="1:13" ht="15.75" x14ac:dyDescent="0.25">
      <c r="A23" s="104" t="s">
        <v>84</v>
      </c>
      <c r="B23" s="105" t="s">
        <v>40</v>
      </c>
      <c r="C23" s="148">
        <v>46662.7</v>
      </c>
      <c r="D23" s="148">
        <v>2231</v>
      </c>
      <c r="E23" s="140">
        <v>4.7811206809721687E-2</v>
      </c>
      <c r="F23" s="107"/>
      <c r="G23" s="106"/>
      <c r="H23" s="137"/>
      <c r="I23" s="137"/>
      <c r="J23" s="138"/>
      <c r="K23" s="92"/>
      <c r="L23" s="92"/>
    </row>
    <row r="24" spans="1:13" s="110" customFormat="1" ht="15.75" x14ac:dyDescent="0.25">
      <c r="A24" s="104" t="s">
        <v>85</v>
      </c>
      <c r="B24" s="105" t="s">
        <v>41</v>
      </c>
      <c r="C24" s="148">
        <v>8308535.4999999991</v>
      </c>
      <c r="D24" s="148">
        <v>3716421.5</v>
      </c>
      <c r="E24" s="140">
        <v>0.44730163336246204</v>
      </c>
      <c r="F24" s="107"/>
      <c r="G24" s="106"/>
      <c r="H24" s="137"/>
      <c r="I24" s="137"/>
      <c r="J24" s="138"/>
      <c r="K24" s="111"/>
      <c r="L24" s="111"/>
      <c r="M24" s="111"/>
    </row>
    <row r="25" spans="1:13" ht="15.75" x14ac:dyDescent="0.25">
      <c r="A25" s="104" t="s">
        <v>86</v>
      </c>
      <c r="B25" s="105" t="s">
        <v>42</v>
      </c>
      <c r="C25" s="148">
        <v>5642516.1999999993</v>
      </c>
      <c r="D25" s="148">
        <v>2534705.1</v>
      </c>
      <c r="E25" s="140">
        <v>0.44921538727704502</v>
      </c>
      <c r="F25" s="107"/>
      <c r="G25" s="106"/>
      <c r="H25" s="137"/>
      <c r="I25" s="137"/>
      <c r="J25" s="138"/>
      <c r="K25" s="92"/>
      <c r="L25" s="92"/>
    </row>
    <row r="26" spans="1:13" ht="15.75" x14ac:dyDescent="0.25">
      <c r="A26" s="104" t="s">
        <v>87</v>
      </c>
      <c r="B26" s="105" t="s">
        <v>43</v>
      </c>
      <c r="C26" s="148">
        <v>1011818.6</v>
      </c>
      <c r="D26" s="148">
        <v>289859.59999999998</v>
      </c>
      <c r="E26" s="140">
        <v>0.28647387980414668</v>
      </c>
      <c r="F26" s="107"/>
      <c r="G26" s="106"/>
      <c r="H26" s="137"/>
      <c r="I26" s="137"/>
      <c r="J26" s="138"/>
      <c r="K26" s="92"/>
      <c r="L26" s="92"/>
    </row>
    <row r="27" spans="1:13" ht="15.75" x14ac:dyDescent="0.25">
      <c r="A27" s="104" t="s">
        <v>88</v>
      </c>
      <c r="B27" s="105" t="s">
        <v>44</v>
      </c>
      <c r="C27" s="148">
        <v>1186495.9000000001</v>
      </c>
      <c r="D27" s="148">
        <v>534191.4</v>
      </c>
      <c r="E27" s="140">
        <v>0.45022608169147482</v>
      </c>
      <c r="F27" s="107"/>
      <c r="G27" s="106"/>
      <c r="H27" s="137"/>
      <c r="I27" s="137"/>
      <c r="J27" s="138"/>
      <c r="K27" s="92"/>
      <c r="L27" s="92"/>
    </row>
    <row r="28" spans="1:13" s="110" customFormat="1" ht="28.5" x14ac:dyDescent="0.25">
      <c r="A28" s="104" t="s">
        <v>89</v>
      </c>
      <c r="B28" s="105" t="s">
        <v>45</v>
      </c>
      <c r="C28" s="148">
        <v>467704.80000000005</v>
      </c>
      <c r="D28" s="148">
        <v>357665.4</v>
      </c>
      <c r="E28" s="140">
        <v>0.76472467248572173</v>
      </c>
      <c r="F28" s="107"/>
      <c r="G28" s="106"/>
      <c r="H28" s="137"/>
      <c r="I28" s="137"/>
      <c r="J28" s="138"/>
      <c r="K28" s="111"/>
      <c r="L28" s="111"/>
      <c r="M28" s="111"/>
    </row>
    <row r="29" spans="1:13" s="110" customFormat="1" ht="15.75" x14ac:dyDescent="0.25">
      <c r="A29" s="104" t="s">
        <v>184</v>
      </c>
      <c r="B29" s="105" t="s">
        <v>182</v>
      </c>
      <c r="C29" s="148">
        <v>613707.1</v>
      </c>
      <c r="D29" s="148">
        <v>119932.9</v>
      </c>
      <c r="E29" s="140">
        <v>0.19542368012362901</v>
      </c>
      <c r="F29" s="107"/>
      <c r="G29" s="106"/>
      <c r="H29" s="137"/>
      <c r="I29" s="137"/>
      <c r="J29" s="138"/>
      <c r="K29" s="111"/>
      <c r="L29" s="111"/>
      <c r="M29" s="111"/>
    </row>
    <row r="30" spans="1:13" ht="15.75" x14ac:dyDescent="0.25">
      <c r="A30" s="104" t="s">
        <v>204</v>
      </c>
      <c r="B30" s="105" t="s">
        <v>202</v>
      </c>
      <c r="C30" s="148">
        <v>518997.5</v>
      </c>
      <c r="D30" s="148">
        <v>69802.399999999994</v>
      </c>
      <c r="E30" s="140">
        <v>0.13449467482984021</v>
      </c>
      <c r="F30" s="107"/>
      <c r="G30" s="106"/>
      <c r="H30" s="137"/>
      <c r="I30" s="137"/>
      <c r="J30" s="138"/>
      <c r="K30" s="92"/>
      <c r="L30" s="92"/>
    </row>
    <row r="31" spans="1:13" ht="28.5" x14ac:dyDescent="0.25">
      <c r="A31" s="104" t="s">
        <v>183</v>
      </c>
      <c r="B31" s="105" t="s">
        <v>181</v>
      </c>
      <c r="C31" s="148">
        <v>17346.2</v>
      </c>
      <c r="D31" s="148">
        <v>12054.2</v>
      </c>
      <c r="E31" s="140">
        <v>0.69491877183475348</v>
      </c>
      <c r="F31" s="107"/>
      <c r="G31" s="106"/>
      <c r="H31" s="137"/>
      <c r="I31" s="137"/>
      <c r="J31" s="138"/>
      <c r="K31" s="92"/>
      <c r="L31" s="92"/>
    </row>
    <row r="32" spans="1:13" ht="15.75" x14ac:dyDescent="0.25">
      <c r="A32" s="104" t="s">
        <v>205</v>
      </c>
      <c r="B32" s="105" t="s">
        <v>203</v>
      </c>
      <c r="C32" s="148">
        <v>77363.399999999994</v>
      </c>
      <c r="D32" s="148">
        <v>38076.299999999996</v>
      </c>
      <c r="E32" s="140">
        <v>0.49217459418794934</v>
      </c>
      <c r="F32" s="107"/>
      <c r="G32" s="106"/>
      <c r="H32" s="137"/>
      <c r="I32" s="137"/>
      <c r="J32" s="138"/>
      <c r="K32" s="92"/>
      <c r="L32" s="92"/>
    </row>
    <row r="33" spans="1:13" s="110" customFormat="1" ht="15.75" x14ac:dyDescent="0.25">
      <c r="A33" s="104" t="s">
        <v>90</v>
      </c>
      <c r="B33" s="105" t="s">
        <v>47</v>
      </c>
      <c r="C33" s="148">
        <v>15386979.200000001</v>
      </c>
      <c r="D33" s="148">
        <v>11139047.799999999</v>
      </c>
      <c r="E33" s="140">
        <v>0.72392687708318981</v>
      </c>
      <c r="F33" s="107"/>
      <c r="G33" s="106"/>
      <c r="H33" s="137"/>
      <c r="I33" s="137"/>
      <c r="J33" s="138"/>
      <c r="K33" s="111"/>
      <c r="L33" s="111"/>
      <c r="M33" s="111"/>
    </row>
    <row r="34" spans="1:13" ht="15.75" x14ac:dyDescent="0.25">
      <c r="A34" s="104" t="s">
        <v>91</v>
      </c>
      <c r="B34" s="105" t="s">
        <v>48</v>
      </c>
      <c r="C34" s="148">
        <v>5512349.5999999996</v>
      </c>
      <c r="D34" s="148">
        <v>3923505.6</v>
      </c>
      <c r="E34" s="140">
        <v>0.71176646706152313</v>
      </c>
      <c r="F34" s="107"/>
      <c r="G34" s="106"/>
      <c r="H34" s="137"/>
      <c r="I34" s="137"/>
      <c r="J34" s="138"/>
      <c r="K34" s="92"/>
      <c r="L34" s="92"/>
    </row>
    <row r="35" spans="1:13" ht="15.75" x14ac:dyDescent="0.25">
      <c r="A35" s="104" t="s">
        <v>92</v>
      </c>
      <c r="B35" s="105" t="s">
        <v>52</v>
      </c>
      <c r="C35" s="148">
        <v>6955658.3000000007</v>
      </c>
      <c r="D35" s="148">
        <v>5118119</v>
      </c>
      <c r="E35" s="140">
        <v>0.73582093588467379</v>
      </c>
      <c r="F35" s="107"/>
      <c r="G35" s="106"/>
      <c r="H35" s="137"/>
      <c r="I35" s="137"/>
      <c r="J35" s="138"/>
      <c r="K35" s="92"/>
      <c r="L35" s="92"/>
    </row>
    <row r="36" spans="1:13" ht="15.75" x14ac:dyDescent="0.25">
      <c r="A36" s="108" t="s">
        <v>159</v>
      </c>
      <c r="B36" s="105" t="s">
        <v>158</v>
      </c>
      <c r="C36" s="148">
        <v>1896083.4</v>
      </c>
      <c r="D36" s="148">
        <v>1278684.2999999998</v>
      </c>
      <c r="E36" s="140">
        <v>0.67438188636639074</v>
      </c>
      <c r="F36" s="107"/>
      <c r="G36" s="106"/>
      <c r="H36" s="137"/>
      <c r="I36" s="137"/>
      <c r="J36" s="138"/>
      <c r="K36" s="92"/>
      <c r="L36" s="92"/>
    </row>
    <row r="37" spans="1:13" ht="28.5" x14ac:dyDescent="0.25">
      <c r="A37" s="108" t="s">
        <v>197</v>
      </c>
      <c r="B37" s="105" t="s">
        <v>196</v>
      </c>
      <c r="C37" s="148">
        <v>3290.9</v>
      </c>
      <c r="D37" s="148">
        <v>2753.5</v>
      </c>
      <c r="E37" s="140">
        <v>0.83670120635692358</v>
      </c>
      <c r="F37" s="107"/>
      <c r="G37" s="106"/>
      <c r="H37" s="137"/>
      <c r="I37" s="137"/>
      <c r="J37" s="138"/>
      <c r="K37" s="92"/>
      <c r="L37" s="92"/>
    </row>
    <row r="38" spans="1:13" ht="15.75" x14ac:dyDescent="0.25">
      <c r="A38" s="104" t="s">
        <v>298</v>
      </c>
      <c r="B38" s="105" t="s">
        <v>53</v>
      </c>
      <c r="C38" s="148">
        <v>158917.40000000002</v>
      </c>
      <c r="D38" s="148">
        <v>102075.59999999999</v>
      </c>
      <c r="E38" s="140">
        <v>0.64231858814704978</v>
      </c>
      <c r="F38" s="107"/>
      <c r="G38" s="106"/>
      <c r="H38" s="137"/>
      <c r="I38" s="137"/>
      <c r="J38" s="138"/>
      <c r="K38" s="92"/>
      <c r="L38" s="92"/>
    </row>
    <row r="39" spans="1:13" ht="15.75" x14ac:dyDescent="0.25">
      <c r="A39" s="104" t="s">
        <v>93</v>
      </c>
      <c r="B39" s="105" t="s">
        <v>56</v>
      </c>
      <c r="C39" s="148">
        <v>860679.60000000009</v>
      </c>
      <c r="D39" s="148">
        <v>713909.8</v>
      </c>
      <c r="E39" s="140">
        <v>0.82947219848129317</v>
      </c>
      <c r="F39" s="107"/>
      <c r="G39" s="106"/>
      <c r="H39" s="137"/>
      <c r="I39" s="137"/>
      <c r="J39" s="138"/>
      <c r="K39" s="92"/>
      <c r="L39" s="92"/>
    </row>
    <row r="40" spans="1:13" s="110" customFormat="1" ht="15.75" x14ac:dyDescent="0.25">
      <c r="A40" s="104" t="s">
        <v>94</v>
      </c>
      <c r="B40" s="105" t="s">
        <v>57</v>
      </c>
      <c r="C40" s="148">
        <v>1118931.8999999999</v>
      </c>
      <c r="D40" s="148">
        <v>807891.29999999993</v>
      </c>
      <c r="E40" s="140">
        <v>0.7220200800424047</v>
      </c>
      <c r="F40" s="107"/>
      <c r="G40" s="106"/>
      <c r="H40" s="137"/>
      <c r="I40" s="137"/>
      <c r="J40" s="138"/>
      <c r="K40" s="111"/>
      <c r="L40" s="111"/>
      <c r="M40" s="111"/>
    </row>
    <row r="41" spans="1:13" ht="15.75" x14ac:dyDescent="0.25">
      <c r="A41" s="104" t="s">
        <v>95</v>
      </c>
      <c r="B41" s="105" t="s">
        <v>58</v>
      </c>
      <c r="C41" s="148">
        <v>791725.89999999991</v>
      </c>
      <c r="D41" s="148">
        <v>568608.89999999991</v>
      </c>
      <c r="E41" s="140">
        <v>0.71818908538927417</v>
      </c>
      <c r="F41" s="107"/>
      <c r="G41" s="106"/>
      <c r="H41" s="137"/>
      <c r="I41" s="137"/>
      <c r="J41" s="138"/>
      <c r="K41" s="92"/>
      <c r="L41" s="92"/>
    </row>
    <row r="42" spans="1:13" ht="15.75" x14ac:dyDescent="0.25">
      <c r="A42" s="104" t="s">
        <v>96</v>
      </c>
      <c r="B42" s="105" t="s">
        <v>59</v>
      </c>
      <c r="C42" s="148">
        <v>327206</v>
      </c>
      <c r="D42" s="148">
        <v>239282.40000000002</v>
      </c>
      <c r="E42" s="140">
        <v>0.73128976852502714</v>
      </c>
      <c r="F42" s="107"/>
      <c r="G42" s="106"/>
      <c r="H42" s="137"/>
      <c r="I42" s="137"/>
      <c r="J42" s="138"/>
      <c r="K42" s="92"/>
      <c r="L42" s="92"/>
    </row>
    <row r="43" spans="1:13" s="110" customFormat="1" ht="15.75" x14ac:dyDescent="0.25">
      <c r="A43" s="104" t="s">
        <v>97</v>
      </c>
      <c r="B43" s="105" t="s">
        <v>60</v>
      </c>
      <c r="C43" s="148">
        <v>1644374.0999999999</v>
      </c>
      <c r="D43" s="148">
        <v>1108403</v>
      </c>
      <c r="E43" s="140">
        <v>0.6740576855351833</v>
      </c>
      <c r="F43" s="107"/>
      <c r="G43" s="106"/>
      <c r="H43" s="137"/>
      <c r="I43" s="137"/>
      <c r="J43" s="138"/>
      <c r="K43" s="111"/>
      <c r="L43" s="111"/>
      <c r="M43" s="111"/>
    </row>
    <row r="44" spans="1:13" ht="15.75" x14ac:dyDescent="0.25">
      <c r="A44" s="104" t="s">
        <v>98</v>
      </c>
      <c r="B44" s="105" t="s">
        <v>61</v>
      </c>
      <c r="C44" s="148">
        <v>52409</v>
      </c>
      <c r="D44" s="148">
        <v>38492</v>
      </c>
      <c r="E44" s="140">
        <v>0.73445400599133737</v>
      </c>
      <c r="F44" s="107"/>
      <c r="G44" s="106"/>
      <c r="H44" s="137"/>
      <c r="I44" s="137"/>
      <c r="J44" s="138"/>
      <c r="K44" s="92"/>
      <c r="L44" s="92"/>
    </row>
    <row r="45" spans="1:13" ht="15.75" x14ac:dyDescent="0.25">
      <c r="A45" s="104" t="s">
        <v>99</v>
      </c>
      <c r="B45" s="105" t="s">
        <v>62</v>
      </c>
      <c r="C45" s="148">
        <v>1298310.7</v>
      </c>
      <c r="D45" s="148">
        <v>923092</v>
      </c>
      <c r="E45" s="140">
        <v>0.71099467947079231</v>
      </c>
      <c r="F45" s="107"/>
      <c r="G45" s="106"/>
      <c r="H45" s="137"/>
      <c r="I45" s="137"/>
      <c r="J45" s="138"/>
      <c r="K45" s="92"/>
      <c r="L45" s="92"/>
    </row>
    <row r="46" spans="1:13" ht="15.75" x14ac:dyDescent="0.25">
      <c r="A46" s="104" t="s">
        <v>100</v>
      </c>
      <c r="B46" s="105" t="s">
        <v>66</v>
      </c>
      <c r="C46" s="148">
        <v>49638</v>
      </c>
      <c r="D46" s="148">
        <v>1503.5</v>
      </c>
      <c r="E46" s="140">
        <v>3.0289294492122969E-2</v>
      </c>
      <c r="F46" s="107"/>
      <c r="G46" s="106"/>
      <c r="H46" s="137"/>
      <c r="I46" s="137"/>
      <c r="J46" s="138"/>
      <c r="K46" s="92"/>
      <c r="L46" s="92"/>
    </row>
    <row r="47" spans="1:13" ht="52.5" customHeight="1" x14ac:dyDescent="0.25">
      <c r="A47" s="104" t="s">
        <v>101</v>
      </c>
      <c r="B47" s="105" t="s">
        <v>67</v>
      </c>
      <c r="C47" s="148">
        <v>244016.4</v>
      </c>
      <c r="D47" s="148">
        <v>145315.5</v>
      </c>
      <c r="E47" s="140">
        <v>0.59551530143055964</v>
      </c>
      <c r="F47" s="107"/>
      <c r="G47" s="106"/>
      <c r="H47" s="137"/>
      <c r="I47" s="137"/>
      <c r="J47" s="138"/>
      <c r="K47" s="92"/>
      <c r="L47" s="92"/>
    </row>
    <row r="48" spans="1:13" s="110" customFormat="1" ht="15.75" x14ac:dyDescent="0.25">
      <c r="A48" s="104" t="s">
        <v>102</v>
      </c>
      <c r="B48" s="105" t="s">
        <v>68</v>
      </c>
      <c r="C48" s="148">
        <v>1505352.6</v>
      </c>
      <c r="D48" s="148">
        <v>1015931.9000000001</v>
      </c>
      <c r="E48" s="140">
        <v>0.67487969263812353</v>
      </c>
      <c r="F48" s="107"/>
      <c r="G48" s="106"/>
      <c r="H48" s="137"/>
      <c r="I48" s="137"/>
      <c r="J48" s="138"/>
      <c r="K48" s="111"/>
      <c r="L48" s="111"/>
      <c r="M48" s="111"/>
    </row>
    <row r="49" spans="1:13" ht="57.75" customHeight="1" x14ac:dyDescent="0.25">
      <c r="A49" s="104" t="s">
        <v>103</v>
      </c>
      <c r="B49" s="105" t="s">
        <v>69</v>
      </c>
      <c r="C49" s="148">
        <v>1377058.9000000001</v>
      </c>
      <c r="D49" s="148">
        <v>915513.8</v>
      </c>
      <c r="E49" s="140">
        <v>0.66483270977007591</v>
      </c>
      <c r="F49" s="107"/>
      <c r="G49" s="106"/>
      <c r="H49" s="137"/>
      <c r="I49" s="137"/>
      <c r="J49" s="138"/>
      <c r="K49" s="92"/>
      <c r="L49" s="92"/>
    </row>
    <row r="50" spans="1:13" ht="15.75" x14ac:dyDescent="0.25">
      <c r="A50" s="104" t="s">
        <v>104</v>
      </c>
      <c r="B50" s="105" t="s">
        <v>70</v>
      </c>
      <c r="C50" s="148">
        <v>7244.2</v>
      </c>
      <c r="D50" s="148">
        <v>2427.8000000000002</v>
      </c>
      <c r="E50" s="140">
        <v>0.33513707517738334</v>
      </c>
      <c r="F50" s="107"/>
      <c r="G50" s="106"/>
      <c r="H50" s="137"/>
      <c r="I50" s="137"/>
      <c r="J50" s="138"/>
      <c r="K50" s="92"/>
      <c r="L50" s="92"/>
    </row>
    <row r="51" spans="1:13" ht="16.5" customHeight="1" x14ac:dyDescent="0.25">
      <c r="A51" s="104" t="s">
        <v>105</v>
      </c>
      <c r="B51" s="105" t="s">
        <v>71</v>
      </c>
      <c r="C51" s="148">
        <v>121049.5</v>
      </c>
      <c r="D51" s="148">
        <v>97990.299999999988</v>
      </c>
      <c r="E51" s="140">
        <v>0.80950602852552045</v>
      </c>
      <c r="F51" s="107"/>
      <c r="G51" s="106"/>
      <c r="H51" s="137"/>
      <c r="I51" s="137"/>
      <c r="J51" s="138"/>
      <c r="K51" s="92"/>
      <c r="L51" s="92"/>
    </row>
    <row r="52" spans="1:13" s="110" customFormat="1" ht="15.75" x14ac:dyDescent="0.25">
      <c r="A52" s="104" t="s">
        <v>186</v>
      </c>
      <c r="B52" s="105" t="s">
        <v>72</v>
      </c>
      <c r="C52" s="148">
        <v>126680.9</v>
      </c>
      <c r="D52" s="148">
        <v>98949.4</v>
      </c>
      <c r="E52" s="140">
        <v>0.78109170364277491</v>
      </c>
      <c r="F52" s="107"/>
      <c r="G52" s="106"/>
      <c r="H52" s="137"/>
      <c r="I52" s="137"/>
      <c r="J52" s="138"/>
      <c r="K52" s="111"/>
      <c r="L52" s="111"/>
      <c r="M52" s="111"/>
    </row>
    <row r="53" spans="1:13" ht="15.75" x14ac:dyDescent="0.25">
      <c r="A53" s="104" t="s">
        <v>106</v>
      </c>
      <c r="B53" s="105" t="s">
        <v>185</v>
      </c>
      <c r="C53" s="148">
        <v>55639.4</v>
      </c>
      <c r="D53" s="148">
        <v>39462.200000000004</v>
      </c>
      <c r="E53" s="140">
        <v>0.70924920110569134</v>
      </c>
      <c r="F53" s="107"/>
      <c r="G53" s="106"/>
      <c r="H53" s="137"/>
      <c r="I53" s="137"/>
      <c r="J53" s="138"/>
      <c r="K53" s="92"/>
      <c r="L53" s="92"/>
    </row>
    <row r="54" spans="1:13" ht="15.75" x14ac:dyDescent="0.25">
      <c r="A54" s="104" t="s">
        <v>106</v>
      </c>
      <c r="B54" s="105" t="s">
        <v>73</v>
      </c>
      <c r="C54" s="148">
        <v>71041.5</v>
      </c>
      <c r="D54" s="148">
        <v>59487.199999999997</v>
      </c>
      <c r="E54" s="140">
        <v>0.8373584454157077</v>
      </c>
      <c r="F54" s="107"/>
      <c r="G54" s="106"/>
      <c r="H54" s="137"/>
      <c r="I54" s="137"/>
      <c r="J54" s="138"/>
      <c r="K54" s="92"/>
      <c r="L54" s="92"/>
    </row>
    <row r="55" spans="1:13" s="110" customFormat="1" ht="28.5" x14ac:dyDescent="0.25">
      <c r="A55" s="139" t="s">
        <v>301</v>
      </c>
      <c r="B55" s="105" t="s">
        <v>255</v>
      </c>
      <c r="C55" s="147">
        <v>30095.599999999999</v>
      </c>
      <c r="D55" s="148">
        <v>0</v>
      </c>
      <c r="E55" s="140">
        <v>0</v>
      </c>
      <c r="F55" s="107"/>
      <c r="G55" s="106"/>
      <c r="H55" s="137"/>
      <c r="I55" s="137"/>
      <c r="J55" s="138"/>
      <c r="K55" s="111"/>
      <c r="L55" s="111"/>
      <c r="M55" s="111"/>
    </row>
    <row r="56" spans="1:13" ht="19.5" customHeight="1" x14ac:dyDescent="0.25">
      <c r="A56" s="108" t="s">
        <v>260</v>
      </c>
      <c r="B56" s="105" t="s">
        <v>256</v>
      </c>
      <c r="C56" s="147">
        <v>30095.599999999999</v>
      </c>
      <c r="D56" s="148">
        <v>0</v>
      </c>
      <c r="E56" s="140">
        <v>0</v>
      </c>
      <c r="F56" s="107"/>
      <c r="G56" s="106"/>
      <c r="H56" s="137"/>
      <c r="I56" s="137"/>
      <c r="J56" s="138"/>
      <c r="K56" s="92"/>
      <c r="L56" s="92"/>
    </row>
    <row r="57" spans="1:13" ht="15.75" x14ac:dyDescent="0.25">
      <c r="A57" s="112" t="s">
        <v>107</v>
      </c>
      <c r="B57" s="161"/>
      <c r="C57" s="147">
        <f>-[1]источники!D7</f>
        <v>-5282028.1000000015</v>
      </c>
      <c r="D57" s="147">
        <f>доходы!C14-расходы!D5</f>
        <v>-1087787.6882399954</v>
      </c>
      <c r="E57" s="140"/>
      <c r="F57" s="107"/>
      <c r="G57" s="106"/>
      <c r="H57" s="137"/>
      <c r="I57" s="137"/>
      <c r="J57" s="138"/>
      <c r="M57" s="91"/>
    </row>
  </sheetData>
  <autoFilter ref="A6:M57"/>
  <customSheetViews>
    <customSheetView guid="{EC1DDABA-87E5-4CA0-BDFA-3176D5C21D42}" scale="90" showPageBreaks="1" fitToPage="1" printArea="1" showAutoFilter="1" view="pageBreakPreview">
      <selection activeCell="D9" sqref="D9"/>
      <pageMargins left="0.15748031496062992" right="0.19685039370078741" top="0.39370078740157483" bottom="0.31496062992125984" header="0.31496062992125984" footer="0.19685039370078741"/>
      <pageSetup paperSize="9" scale="88" fitToHeight="0" orientation="portrait" r:id="rId1"/>
      <autoFilter ref="A6:M57"/>
    </customSheetView>
    <customSheetView guid="{354784A5-404C-43C6-9215-508293194394}" scale="90" showPageBreaks="1" fitToPage="1" printArea="1" showAutoFilter="1" view="pageBreakPreview" topLeftCell="A511">
      <selection activeCell="I525" sqref="I52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2"/>
      <autoFilter ref="A6:R520"/>
    </customSheetView>
    <customSheetView guid="{87167B54-14FD-40B4-B520-8ADAF9DCA900}" scale="90" showPageBreaks="1" fitToPage="1" printArea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3"/>
      <autoFilter ref="A6:X528"/>
    </customSheetView>
    <customSheetView guid="{34FCE91F-37BB-4E1C-80D8-8DC0E1239857}" scale="90" showPageBreaks="1" fitToPage="1" printArea="1" filter="1" showAutoFilter="1" view="pageBreakPreview">
      <selection activeCell="G2" sqref="G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4"/>
      <autoFilter ref="A6:X522">
        <filterColumn colId="5">
          <filters blank="1"/>
        </filterColumn>
      </autoFilter>
    </customSheetView>
    <customSheetView guid="{B358A58E-8635-4813-99A2-4F1FD4FD075C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5"/>
      <autoFilter ref="A6:X522"/>
    </customSheetView>
    <customSheetView guid="{B1E9D3A3-6A2B-4E76-A163-C3C5D3CBC4BC}" scale="70" showPageBreaks="1" fitToPage="1" printArea="1" filter="1" showAutoFilter="1" view="pageBreakPreview">
      <selection activeCell="I522" sqref="I52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6"/>
      <autoFilter ref="A6:X528">
        <filterColumn colId="5">
          <filters blank="1"/>
        </filterColumn>
      </autoFilter>
    </customSheetView>
    <customSheetView guid="{F8C4027D-D6CA-4157-8FAE-71E83CC44D4D}" scale="90" showPageBreaks="1" fitToPage="1" printArea="1" showAutoFilter="1" view="pageBreakPreview" topLeftCell="A361">
      <selection activeCell="K366" sqref="K366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8" fitToHeight="0" orientation="portrait" r:id="rId7"/>
      <autoFilter ref="A6:V527"/>
    </customSheetView>
    <customSheetView guid="{8F1248FC-EA8E-4DC7-8B97-6406CD1514A9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8"/>
      <autoFilter ref="A6:R520"/>
    </customSheetView>
    <customSheetView guid="{DE0F5E73-EF4C-476D-B6AE-BFEFF57E867A}" scale="90" showPageBreaks="1" fitToPage="1" printArea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9"/>
      <autoFilter ref="A6:R520"/>
    </customSheetView>
  </customSheetViews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8" fitToHeight="0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59999389629810485"/>
    <pageSetUpPr fitToPage="1"/>
  </sheetPr>
  <dimension ref="A1:C29"/>
  <sheetViews>
    <sheetView view="pageBreakPreview" zoomScale="80" zoomScaleNormal="100" zoomScaleSheetLayoutView="80" workbookViewId="0">
      <selection activeCell="H8" sqref="H8"/>
    </sheetView>
  </sheetViews>
  <sheetFormatPr defaultRowHeight="15" x14ac:dyDescent="0.25"/>
  <cols>
    <col min="1" max="1" width="51.5703125" style="12" customWidth="1"/>
    <col min="2" max="2" width="18.85546875" style="12" customWidth="1"/>
    <col min="3" max="3" width="18.5703125" style="12" customWidth="1"/>
    <col min="4" max="16384" width="9.140625" style="12"/>
  </cols>
  <sheetData>
    <row r="1" spans="1:3" ht="18.75" x14ac:dyDescent="0.25">
      <c r="A1" s="168" t="s">
        <v>112</v>
      </c>
      <c r="B1" s="168"/>
      <c r="C1" s="168"/>
    </row>
    <row r="2" spans="1:3" x14ac:dyDescent="0.25">
      <c r="A2" s="156"/>
      <c r="B2" s="156"/>
      <c r="C2" s="156"/>
    </row>
    <row r="3" spans="1:3" ht="85.5" customHeight="1" x14ac:dyDescent="0.25">
      <c r="A3" s="56" t="s">
        <v>0</v>
      </c>
      <c r="B3" s="56" t="s">
        <v>1</v>
      </c>
      <c r="C3" s="56" t="s">
        <v>2</v>
      </c>
    </row>
    <row r="4" spans="1:3" x14ac:dyDescent="0.25">
      <c r="A4" s="76">
        <v>1</v>
      </c>
      <c r="B4" s="76">
        <v>2</v>
      </c>
      <c r="C4" s="76">
        <v>3</v>
      </c>
    </row>
    <row r="5" spans="1:3" ht="31.5" x14ac:dyDescent="0.25">
      <c r="A5" s="77" t="s">
        <v>294</v>
      </c>
      <c r="B5" s="58">
        <v>5300987.6000000015</v>
      </c>
      <c r="C5" s="58">
        <v>1087787.8000000007</v>
      </c>
    </row>
    <row r="6" spans="1:3" x14ac:dyDescent="0.25">
      <c r="A6" s="55" t="s">
        <v>113</v>
      </c>
      <c r="B6" s="141"/>
      <c r="C6" s="141"/>
    </row>
    <row r="7" spans="1:3" ht="42.75" x14ac:dyDescent="0.25">
      <c r="A7" s="78" t="s">
        <v>127</v>
      </c>
      <c r="B7" s="142">
        <v>5300987.6000000015</v>
      </c>
      <c r="C7" s="143">
        <v>1087787.8000000007</v>
      </c>
    </row>
    <row r="8" spans="1:3" x14ac:dyDescent="0.25">
      <c r="A8" s="55" t="s">
        <v>114</v>
      </c>
      <c r="B8" s="144"/>
      <c r="C8" s="144"/>
    </row>
    <row r="9" spans="1:3" ht="28.5" x14ac:dyDescent="0.25">
      <c r="A9" s="78" t="s">
        <v>115</v>
      </c>
      <c r="B9" s="143">
        <v>1000000</v>
      </c>
      <c r="C9" s="143">
        <v>0</v>
      </c>
    </row>
    <row r="10" spans="1:3" ht="28.5" x14ac:dyDescent="0.25">
      <c r="A10" s="78" t="s">
        <v>116</v>
      </c>
      <c r="B10" s="143">
        <v>1000000</v>
      </c>
      <c r="C10" s="143">
        <v>0</v>
      </c>
    </row>
    <row r="11" spans="1:3" ht="45" x14ac:dyDescent="0.25">
      <c r="A11" s="79" t="s">
        <v>117</v>
      </c>
      <c r="B11" s="144">
        <v>1000000</v>
      </c>
      <c r="C11" s="144">
        <v>0</v>
      </c>
    </row>
    <row r="12" spans="1:3" ht="42.75" x14ac:dyDescent="0.25">
      <c r="A12" s="78" t="s">
        <v>161</v>
      </c>
      <c r="B12" s="143">
        <v>0</v>
      </c>
      <c r="C12" s="143">
        <v>0</v>
      </c>
    </row>
    <row r="13" spans="1:3" ht="45" x14ac:dyDescent="0.25">
      <c r="A13" s="79" t="s">
        <v>160</v>
      </c>
      <c r="B13" s="144">
        <v>0</v>
      </c>
      <c r="C13" s="144">
        <v>0</v>
      </c>
    </row>
    <row r="14" spans="1:3" ht="28.5" x14ac:dyDescent="0.25">
      <c r="A14" s="78" t="s">
        <v>305</v>
      </c>
      <c r="B14" s="143">
        <v>1000000</v>
      </c>
      <c r="C14" s="144">
        <v>0</v>
      </c>
    </row>
    <row r="15" spans="1:3" ht="42.75" x14ac:dyDescent="0.25">
      <c r="A15" s="78" t="s">
        <v>306</v>
      </c>
      <c r="B15" s="143">
        <v>1000000</v>
      </c>
      <c r="C15" s="144">
        <v>0</v>
      </c>
    </row>
    <row r="16" spans="1:3" ht="42.75" x14ac:dyDescent="0.25">
      <c r="A16" s="78" t="s">
        <v>307</v>
      </c>
      <c r="B16" s="143">
        <v>1000000</v>
      </c>
      <c r="C16" s="144">
        <v>0</v>
      </c>
    </row>
    <row r="17" spans="1:3" ht="49.5" customHeight="1" x14ac:dyDescent="0.25">
      <c r="A17" s="79" t="s">
        <v>308</v>
      </c>
      <c r="B17" s="144">
        <v>1000000</v>
      </c>
      <c r="C17" s="144">
        <v>0</v>
      </c>
    </row>
    <row r="18" spans="1:3" ht="45" x14ac:dyDescent="0.25">
      <c r="A18" s="79" t="s">
        <v>309</v>
      </c>
      <c r="B18" s="144">
        <v>0</v>
      </c>
      <c r="C18" s="144">
        <v>0</v>
      </c>
    </row>
    <row r="19" spans="1:3" ht="45" x14ac:dyDescent="0.25">
      <c r="A19" s="79" t="s">
        <v>310</v>
      </c>
      <c r="B19" s="144">
        <v>0</v>
      </c>
      <c r="C19" s="144">
        <v>0</v>
      </c>
    </row>
    <row r="20" spans="1:3" ht="28.5" x14ac:dyDescent="0.25">
      <c r="A20" s="78" t="s">
        <v>118</v>
      </c>
      <c r="B20" s="143">
        <v>3300987.6000000015</v>
      </c>
      <c r="C20" s="143">
        <v>1087787.8000000007</v>
      </c>
    </row>
    <row r="21" spans="1:3" x14ac:dyDescent="0.25">
      <c r="A21" s="78" t="s">
        <v>119</v>
      </c>
      <c r="B21" s="143">
        <v>-34173283.600000001</v>
      </c>
      <c r="C21" s="143">
        <v>-23925295.199999999</v>
      </c>
    </row>
    <row r="22" spans="1:3" x14ac:dyDescent="0.25">
      <c r="A22" s="79" t="s">
        <v>120</v>
      </c>
      <c r="B22" s="144">
        <v>-34173283.600000001</v>
      </c>
      <c r="C22" s="144">
        <v>-23925295.199999999</v>
      </c>
    </row>
    <row r="23" spans="1:3" ht="30" x14ac:dyDescent="0.25">
      <c r="A23" s="79" t="s">
        <v>121</v>
      </c>
      <c r="B23" s="144">
        <v>-34173283.600000001</v>
      </c>
      <c r="C23" s="144">
        <v>-23925295.199999999</v>
      </c>
    </row>
    <row r="24" spans="1:3" ht="30" x14ac:dyDescent="0.25">
      <c r="A24" s="79" t="s">
        <v>122</v>
      </c>
      <c r="B24" s="144">
        <v>-34173283.600000001</v>
      </c>
      <c r="C24" s="144">
        <v>-23925295.199999999</v>
      </c>
    </row>
    <row r="25" spans="1:3" x14ac:dyDescent="0.25">
      <c r="A25" s="78" t="s">
        <v>123</v>
      </c>
      <c r="B25" s="143">
        <v>38817886.700000003</v>
      </c>
      <c r="C25" s="143">
        <v>25013083</v>
      </c>
    </row>
    <row r="26" spans="1:3" x14ac:dyDescent="0.25">
      <c r="A26" s="79" t="s">
        <v>124</v>
      </c>
      <c r="B26" s="144">
        <v>38817886.700000003</v>
      </c>
      <c r="C26" s="144">
        <v>25013083</v>
      </c>
    </row>
    <row r="27" spans="1:3" ht="30" x14ac:dyDescent="0.25">
      <c r="A27" s="79" t="s">
        <v>125</v>
      </c>
      <c r="B27" s="144">
        <v>38817886.700000003</v>
      </c>
      <c r="C27" s="144">
        <v>25013083</v>
      </c>
    </row>
    <row r="28" spans="1:3" ht="30" x14ac:dyDescent="0.25">
      <c r="A28" s="79" t="s">
        <v>126</v>
      </c>
      <c r="B28" s="144">
        <v>38817886.700000003</v>
      </c>
      <c r="C28" s="144">
        <v>25013083</v>
      </c>
    </row>
    <row r="29" spans="1:3" x14ac:dyDescent="0.25">
      <c r="B29" s="80"/>
      <c r="C29" s="80"/>
    </row>
  </sheetData>
  <customSheetViews>
    <customSheetView guid="{EC1DDABA-87E5-4CA0-BDFA-3176D5C21D42}" scale="80" showPageBreaks="1" fitToPage="1" printArea="1" view="pageBreakPreview">
      <selection activeCell="H8" sqref="H8"/>
      <pageMargins left="0.15748031496062992" right="0.19685039370078741" top="0.43307086614173229" bottom="0.39370078740157483" header="0.31496062992125984" footer="0.19685039370078741"/>
      <printOptions horizontalCentered="1"/>
      <pageSetup paperSize="9" scale="81" orientation="portrait" r:id="rId1"/>
    </customSheetView>
    <customSheetView guid="{354784A5-404C-43C6-9215-508293194394}" fitToPage="1" topLeftCell="A16">
      <selection activeCell="F22" sqref="F22"/>
      <pageMargins left="0.15748031496062992" right="0.19685039370078741" top="0.43307086614173229" bottom="0.39370078740157483" header="0.31496062992125984" footer="0.19685039370078741"/>
      <pageSetup paperSize="9" scale="79" orientation="portrait" r:id="rId2"/>
    </customSheetView>
    <customSheetView guid="{87167B54-14FD-40B4-B520-8ADAF9DCA900}" scale="80" showPageBreaks="1" fitToPage="1" printArea="1" view="pageBreakPreview">
      <selection activeCell="C7" sqref="C7"/>
      <pageMargins left="0.15748031496062992" right="0.19685039370078741" top="0.43307086614173229" bottom="0.39370078740157483" header="0.31496062992125984" footer="0.19685039370078741"/>
      <pageSetup paperSize="9" scale="62" orientation="portrait" r:id="rId3"/>
    </customSheetView>
    <customSheetView guid="{34FCE91F-37BB-4E1C-80D8-8DC0E1239857}" showPageBreaks="1" fitToPage="1" printArea="1" view="pageBreakPreview" topLeftCell="B5">
      <selection activeCell="G5" sqref="G5"/>
      <pageMargins left="0.15748031496062992" right="0.19685039370078741" top="0.43307086614173229" bottom="0.39370078740157483" header="0.31496062992125984" footer="0.19685039370078741"/>
      <pageSetup paperSize="9" scale="62" orientation="portrait" r:id="rId4"/>
    </customSheetView>
    <customSheetView guid="{B358A58E-8635-4813-99A2-4F1FD4FD075C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5"/>
    </customSheetView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6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7"/>
    </customSheetView>
    <customSheetView guid="{B1E9D3A3-6A2B-4E76-A163-C3C5D3CBC4BC}" showPageBreaks="1" fitToPage="1" printArea="1" view="pageBreakPreview" topLeftCell="B1">
      <selection activeCell="F11" sqref="F11"/>
      <pageMargins left="0.15748031496062992" right="0.19685039370078741" top="0.43307086614173229" bottom="0.39370078740157483" header="0.31496062992125984" footer="0.19685039370078741"/>
      <pageSetup paperSize="9" scale="62" orientation="portrait" r:id="rId8"/>
    </customSheetView>
    <customSheetView guid="{F8C4027D-D6CA-4157-8FAE-71E83CC44D4D}" scale="80" showPageBreaks="1" fitToPage="1" printArea="1" view="pageBreakPreview">
      <selection activeCell="I16" sqref="I16"/>
      <pageMargins left="0.15748031496062992" right="0.19685039370078741" top="0.43307086614173229" bottom="0.39370078740157483" header="0.31496062992125984" footer="0.19685039370078741"/>
      <pageSetup paperSize="9" scale="62" orientation="portrait" r:id="rId9"/>
    </customSheetView>
    <customSheetView guid="{8F1248FC-EA8E-4DC7-8B97-6406CD1514A9}" scale="80" showPageBreaks="1" fitToPage="1" printArea="1" view="pageBreakPreview" topLeftCell="A13">
      <selection activeCell="G23" sqref="G23"/>
      <pageMargins left="0.15748031496062992" right="0.19685039370078741" top="0.43307086614173229" bottom="0.39370078740157483" header="0.31496062992125984" footer="0.19685039370078741"/>
      <pageSetup paperSize="9" scale="79" orientation="portrait" r:id="rId10"/>
    </customSheetView>
    <customSheetView guid="{DE0F5E73-EF4C-476D-B6AE-BFEFF57E867A}" fitToPage="1" topLeftCell="A16">
      <selection activeCell="F22" sqref="F22"/>
      <pageMargins left="0.15748031496062992" right="0.19685039370078741" top="0.43307086614173229" bottom="0.39370078740157483" header="0.31496062992125984" footer="0.19685039370078741"/>
      <pageSetup paperSize="9" scale="79" orientation="portrait" r:id="rId11"/>
    </customSheetView>
  </customSheetViews>
  <mergeCells count="1">
    <mergeCell ref="A1:C1"/>
  </mergeCells>
  <printOptions horizontalCentered="1"/>
  <pageMargins left="0.15748031496062992" right="0.19685039370078741" top="0.43307086614173229" bottom="0.39370078740157483" header="0.31496062992125984" footer="0.19685039370078741"/>
  <pageSetup paperSize="9" scale="81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6"/>
  <sheetViews>
    <sheetView topLeftCell="A7" workbookViewId="0">
      <selection activeCell="G14" sqref="G14"/>
    </sheetView>
  </sheetViews>
  <sheetFormatPr defaultRowHeight="15" x14ac:dyDescent="0.25"/>
  <cols>
    <col min="1" max="1" width="6.140625" style="13" bestFit="1" customWidth="1"/>
    <col min="2" max="2" width="85.85546875" style="13" customWidth="1"/>
    <col min="3" max="3" width="16.28515625" style="13" customWidth="1"/>
    <col min="4" max="4" width="14.7109375" style="13" customWidth="1"/>
    <col min="5" max="5" width="16" style="13" customWidth="1"/>
    <col min="6" max="6" width="10.28515625" style="13" customWidth="1"/>
    <col min="7" max="7" width="15.5703125" style="13" customWidth="1"/>
    <col min="8" max="8" width="16.5703125" style="13" customWidth="1"/>
    <col min="9" max="9" width="17.5703125" style="13" customWidth="1"/>
    <col min="10" max="10" width="18.28515625" style="13" customWidth="1"/>
    <col min="11" max="11" width="15.140625" style="13" customWidth="1"/>
    <col min="12" max="12" width="21.7109375" style="13" customWidth="1"/>
    <col min="13" max="13" width="15.140625" style="13" bestFit="1" customWidth="1"/>
    <col min="14" max="14" width="7.85546875" style="13" customWidth="1"/>
    <col min="15" max="15" width="13.7109375" style="13" customWidth="1"/>
    <col min="16" max="16" width="6.42578125" style="13" customWidth="1"/>
    <col min="17" max="256" width="9.140625" style="13"/>
    <col min="257" max="257" width="6.140625" style="13" bestFit="1" customWidth="1"/>
    <col min="258" max="258" width="85.85546875" style="13" customWidth="1"/>
    <col min="259" max="259" width="16.28515625" style="13" customWidth="1"/>
    <col min="260" max="260" width="14.7109375" style="13" customWidth="1"/>
    <col min="261" max="261" width="16" style="13" customWidth="1"/>
    <col min="262" max="262" width="10.28515625" style="13" customWidth="1"/>
    <col min="263" max="263" width="15.5703125" style="13" customWidth="1"/>
    <col min="264" max="264" width="16.5703125" style="13" customWidth="1"/>
    <col min="265" max="265" width="17.5703125" style="13" customWidth="1"/>
    <col min="266" max="266" width="18.28515625" style="13" customWidth="1"/>
    <col min="267" max="267" width="15.140625" style="13" customWidth="1"/>
    <col min="268" max="268" width="21.7109375" style="13" customWidth="1"/>
    <col min="269" max="269" width="15.140625" style="13" bestFit="1" customWidth="1"/>
    <col min="270" max="270" width="7.85546875" style="13" customWidth="1"/>
    <col min="271" max="271" width="13.7109375" style="13" customWidth="1"/>
    <col min="272" max="272" width="6.42578125" style="13" customWidth="1"/>
    <col min="273" max="512" width="9.140625" style="13"/>
    <col min="513" max="513" width="6.140625" style="13" bestFit="1" customWidth="1"/>
    <col min="514" max="514" width="85.85546875" style="13" customWidth="1"/>
    <col min="515" max="515" width="16.28515625" style="13" customWidth="1"/>
    <col min="516" max="516" width="14.7109375" style="13" customWidth="1"/>
    <col min="517" max="517" width="16" style="13" customWidth="1"/>
    <col min="518" max="518" width="10.28515625" style="13" customWidth="1"/>
    <col min="519" max="519" width="15.5703125" style="13" customWidth="1"/>
    <col min="520" max="520" width="16.5703125" style="13" customWidth="1"/>
    <col min="521" max="521" width="17.5703125" style="13" customWidth="1"/>
    <col min="522" max="522" width="18.28515625" style="13" customWidth="1"/>
    <col min="523" max="523" width="15.140625" style="13" customWidth="1"/>
    <col min="524" max="524" width="21.7109375" style="13" customWidth="1"/>
    <col min="525" max="525" width="15.140625" style="13" bestFit="1" customWidth="1"/>
    <col min="526" max="526" width="7.85546875" style="13" customWidth="1"/>
    <col min="527" max="527" width="13.7109375" style="13" customWidth="1"/>
    <col min="528" max="528" width="6.42578125" style="13" customWidth="1"/>
    <col min="529" max="768" width="9.140625" style="13"/>
    <col min="769" max="769" width="6.140625" style="13" bestFit="1" customWidth="1"/>
    <col min="770" max="770" width="85.85546875" style="13" customWidth="1"/>
    <col min="771" max="771" width="16.28515625" style="13" customWidth="1"/>
    <col min="772" max="772" width="14.7109375" style="13" customWidth="1"/>
    <col min="773" max="773" width="16" style="13" customWidth="1"/>
    <col min="774" max="774" width="10.28515625" style="13" customWidth="1"/>
    <col min="775" max="775" width="15.5703125" style="13" customWidth="1"/>
    <col min="776" max="776" width="16.5703125" style="13" customWidth="1"/>
    <col min="777" max="777" width="17.5703125" style="13" customWidth="1"/>
    <col min="778" max="778" width="18.28515625" style="13" customWidth="1"/>
    <col min="779" max="779" width="15.140625" style="13" customWidth="1"/>
    <col min="780" max="780" width="21.7109375" style="13" customWidth="1"/>
    <col min="781" max="781" width="15.140625" style="13" bestFit="1" customWidth="1"/>
    <col min="782" max="782" width="7.85546875" style="13" customWidth="1"/>
    <col min="783" max="783" width="13.7109375" style="13" customWidth="1"/>
    <col min="784" max="784" width="6.42578125" style="13" customWidth="1"/>
    <col min="785" max="1024" width="9.140625" style="13"/>
    <col min="1025" max="1025" width="6.140625" style="13" bestFit="1" customWidth="1"/>
    <col min="1026" max="1026" width="85.85546875" style="13" customWidth="1"/>
    <col min="1027" max="1027" width="16.28515625" style="13" customWidth="1"/>
    <col min="1028" max="1028" width="14.7109375" style="13" customWidth="1"/>
    <col min="1029" max="1029" width="16" style="13" customWidth="1"/>
    <col min="1030" max="1030" width="10.28515625" style="13" customWidth="1"/>
    <col min="1031" max="1031" width="15.5703125" style="13" customWidth="1"/>
    <col min="1032" max="1032" width="16.5703125" style="13" customWidth="1"/>
    <col min="1033" max="1033" width="17.5703125" style="13" customWidth="1"/>
    <col min="1034" max="1034" width="18.28515625" style="13" customWidth="1"/>
    <col min="1035" max="1035" width="15.140625" style="13" customWidth="1"/>
    <col min="1036" max="1036" width="21.7109375" style="13" customWidth="1"/>
    <col min="1037" max="1037" width="15.140625" style="13" bestFit="1" customWidth="1"/>
    <col min="1038" max="1038" width="7.85546875" style="13" customWidth="1"/>
    <col min="1039" max="1039" width="13.7109375" style="13" customWidth="1"/>
    <col min="1040" max="1040" width="6.42578125" style="13" customWidth="1"/>
    <col min="1041" max="1280" width="9.140625" style="13"/>
    <col min="1281" max="1281" width="6.140625" style="13" bestFit="1" customWidth="1"/>
    <col min="1282" max="1282" width="85.85546875" style="13" customWidth="1"/>
    <col min="1283" max="1283" width="16.28515625" style="13" customWidth="1"/>
    <col min="1284" max="1284" width="14.7109375" style="13" customWidth="1"/>
    <col min="1285" max="1285" width="16" style="13" customWidth="1"/>
    <col min="1286" max="1286" width="10.28515625" style="13" customWidth="1"/>
    <col min="1287" max="1287" width="15.5703125" style="13" customWidth="1"/>
    <col min="1288" max="1288" width="16.5703125" style="13" customWidth="1"/>
    <col min="1289" max="1289" width="17.5703125" style="13" customWidth="1"/>
    <col min="1290" max="1290" width="18.28515625" style="13" customWidth="1"/>
    <col min="1291" max="1291" width="15.140625" style="13" customWidth="1"/>
    <col min="1292" max="1292" width="21.7109375" style="13" customWidth="1"/>
    <col min="1293" max="1293" width="15.140625" style="13" bestFit="1" customWidth="1"/>
    <col min="1294" max="1294" width="7.85546875" style="13" customWidth="1"/>
    <col min="1295" max="1295" width="13.7109375" style="13" customWidth="1"/>
    <col min="1296" max="1296" width="6.42578125" style="13" customWidth="1"/>
    <col min="1297" max="1536" width="9.140625" style="13"/>
    <col min="1537" max="1537" width="6.140625" style="13" bestFit="1" customWidth="1"/>
    <col min="1538" max="1538" width="85.85546875" style="13" customWidth="1"/>
    <col min="1539" max="1539" width="16.28515625" style="13" customWidth="1"/>
    <col min="1540" max="1540" width="14.7109375" style="13" customWidth="1"/>
    <col min="1541" max="1541" width="16" style="13" customWidth="1"/>
    <col min="1542" max="1542" width="10.28515625" style="13" customWidth="1"/>
    <col min="1543" max="1543" width="15.5703125" style="13" customWidth="1"/>
    <col min="1544" max="1544" width="16.5703125" style="13" customWidth="1"/>
    <col min="1545" max="1545" width="17.5703125" style="13" customWidth="1"/>
    <col min="1546" max="1546" width="18.28515625" style="13" customWidth="1"/>
    <col min="1547" max="1547" width="15.140625" style="13" customWidth="1"/>
    <col min="1548" max="1548" width="21.7109375" style="13" customWidth="1"/>
    <col min="1549" max="1549" width="15.140625" style="13" bestFit="1" customWidth="1"/>
    <col min="1550" max="1550" width="7.85546875" style="13" customWidth="1"/>
    <col min="1551" max="1551" width="13.7109375" style="13" customWidth="1"/>
    <col min="1552" max="1552" width="6.42578125" style="13" customWidth="1"/>
    <col min="1553" max="1792" width="9.140625" style="13"/>
    <col min="1793" max="1793" width="6.140625" style="13" bestFit="1" customWidth="1"/>
    <col min="1794" max="1794" width="85.85546875" style="13" customWidth="1"/>
    <col min="1795" max="1795" width="16.28515625" style="13" customWidth="1"/>
    <col min="1796" max="1796" width="14.7109375" style="13" customWidth="1"/>
    <col min="1797" max="1797" width="16" style="13" customWidth="1"/>
    <col min="1798" max="1798" width="10.28515625" style="13" customWidth="1"/>
    <col min="1799" max="1799" width="15.5703125" style="13" customWidth="1"/>
    <col min="1800" max="1800" width="16.5703125" style="13" customWidth="1"/>
    <col min="1801" max="1801" width="17.5703125" style="13" customWidth="1"/>
    <col min="1802" max="1802" width="18.28515625" style="13" customWidth="1"/>
    <col min="1803" max="1803" width="15.140625" style="13" customWidth="1"/>
    <col min="1804" max="1804" width="21.7109375" style="13" customWidth="1"/>
    <col min="1805" max="1805" width="15.140625" style="13" bestFit="1" customWidth="1"/>
    <col min="1806" max="1806" width="7.85546875" style="13" customWidth="1"/>
    <col min="1807" max="1807" width="13.7109375" style="13" customWidth="1"/>
    <col min="1808" max="1808" width="6.42578125" style="13" customWidth="1"/>
    <col min="1809" max="2048" width="9.140625" style="13"/>
    <col min="2049" max="2049" width="6.140625" style="13" bestFit="1" customWidth="1"/>
    <col min="2050" max="2050" width="85.85546875" style="13" customWidth="1"/>
    <col min="2051" max="2051" width="16.28515625" style="13" customWidth="1"/>
    <col min="2052" max="2052" width="14.7109375" style="13" customWidth="1"/>
    <col min="2053" max="2053" width="16" style="13" customWidth="1"/>
    <col min="2054" max="2054" width="10.28515625" style="13" customWidth="1"/>
    <col min="2055" max="2055" width="15.5703125" style="13" customWidth="1"/>
    <col min="2056" max="2056" width="16.5703125" style="13" customWidth="1"/>
    <col min="2057" max="2057" width="17.5703125" style="13" customWidth="1"/>
    <col min="2058" max="2058" width="18.28515625" style="13" customWidth="1"/>
    <col min="2059" max="2059" width="15.140625" style="13" customWidth="1"/>
    <col min="2060" max="2060" width="21.7109375" style="13" customWidth="1"/>
    <col min="2061" max="2061" width="15.140625" style="13" bestFit="1" customWidth="1"/>
    <col min="2062" max="2062" width="7.85546875" style="13" customWidth="1"/>
    <col min="2063" max="2063" width="13.7109375" style="13" customWidth="1"/>
    <col min="2064" max="2064" width="6.42578125" style="13" customWidth="1"/>
    <col min="2065" max="2304" width="9.140625" style="13"/>
    <col min="2305" max="2305" width="6.140625" style="13" bestFit="1" customWidth="1"/>
    <col min="2306" max="2306" width="85.85546875" style="13" customWidth="1"/>
    <col min="2307" max="2307" width="16.28515625" style="13" customWidth="1"/>
    <col min="2308" max="2308" width="14.7109375" style="13" customWidth="1"/>
    <col min="2309" max="2309" width="16" style="13" customWidth="1"/>
    <col min="2310" max="2310" width="10.28515625" style="13" customWidth="1"/>
    <col min="2311" max="2311" width="15.5703125" style="13" customWidth="1"/>
    <col min="2312" max="2312" width="16.5703125" style="13" customWidth="1"/>
    <col min="2313" max="2313" width="17.5703125" style="13" customWidth="1"/>
    <col min="2314" max="2314" width="18.28515625" style="13" customWidth="1"/>
    <col min="2315" max="2315" width="15.140625" style="13" customWidth="1"/>
    <col min="2316" max="2316" width="21.7109375" style="13" customWidth="1"/>
    <col min="2317" max="2317" width="15.140625" style="13" bestFit="1" customWidth="1"/>
    <col min="2318" max="2318" width="7.85546875" style="13" customWidth="1"/>
    <col min="2319" max="2319" width="13.7109375" style="13" customWidth="1"/>
    <col min="2320" max="2320" width="6.42578125" style="13" customWidth="1"/>
    <col min="2321" max="2560" width="9.140625" style="13"/>
    <col min="2561" max="2561" width="6.140625" style="13" bestFit="1" customWidth="1"/>
    <col min="2562" max="2562" width="85.85546875" style="13" customWidth="1"/>
    <col min="2563" max="2563" width="16.28515625" style="13" customWidth="1"/>
    <col min="2564" max="2564" width="14.7109375" style="13" customWidth="1"/>
    <col min="2565" max="2565" width="16" style="13" customWidth="1"/>
    <col min="2566" max="2566" width="10.28515625" style="13" customWidth="1"/>
    <col min="2567" max="2567" width="15.5703125" style="13" customWidth="1"/>
    <col min="2568" max="2568" width="16.5703125" style="13" customWidth="1"/>
    <col min="2569" max="2569" width="17.5703125" style="13" customWidth="1"/>
    <col min="2570" max="2570" width="18.28515625" style="13" customWidth="1"/>
    <col min="2571" max="2571" width="15.140625" style="13" customWidth="1"/>
    <col min="2572" max="2572" width="21.7109375" style="13" customWidth="1"/>
    <col min="2573" max="2573" width="15.140625" style="13" bestFit="1" customWidth="1"/>
    <col min="2574" max="2574" width="7.85546875" style="13" customWidth="1"/>
    <col min="2575" max="2575" width="13.7109375" style="13" customWidth="1"/>
    <col min="2576" max="2576" width="6.42578125" style="13" customWidth="1"/>
    <col min="2577" max="2816" width="9.140625" style="13"/>
    <col min="2817" max="2817" width="6.140625" style="13" bestFit="1" customWidth="1"/>
    <col min="2818" max="2818" width="85.85546875" style="13" customWidth="1"/>
    <col min="2819" max="2819" width="16.28515625" style="13" customWidth="1"/>
    <col min="2820" max="2820" width="14.7109375" style="13" customWidth="1"/>
    <col min="2821" max="2821" width="16" style="13" customWidth="1"/>
    <col min="2822" max="2822" width="10.28515625" style="13" customWidth="1"/>
    <col min="2823" max="2823" width="15.5703125" style="13" customWidth="1"/>
    <col min="2824" max="2824" width="16.5703125" style="13" customWidth="1"/>
    <col min="2825" max="2825" width="17.5703125" style="13" customWidth="1"/>
    <col min="2826" max="2826" width="18.28515625" style="13" customWidth="1"/>
    <col min="2827" max="2827" width="15.140625" style="13" customWidth="1"/>
    <col min="2828" max="2828" width="21.7109375" style="13" customWidth="1"/>
    <col min="2829" max="2829" width="15.140625" style="13" bestFit="1" customWidth="1"/>
    <col min="2830" max="2830" width="7.85546875" style="13" customWidth="1"/>
    <col min="2831" max="2831" width="13.7109375" style="13" customWidth="1"/>
    <col min="2832" max="2832" width="6.42578125" style="13" customWidth="1"/>
    <col min="2833" max="3072" width="9.140625" style="13"/>
    <col min="3073" max="3073" width="6.140625" style="13" bestFit="1" customWidth="1"/>
    <col min="3074" max="3074" width="85.85546875" style="13" customWidth="1"/>
    <col min="3075" max="3075" width="16.28515625" style="13" customWidth="1"/>
    <col min="3076" max="3076" width="14.7109375" style="13" customWidth="1"/>
    <col min="3077" max="3077" width="16" style="13" customWidth="1"/>
    <col min="3078" max="3078" width="10.28515625" style="13" customWidth="1"/>
    <col min="3079" max="3079" width="15.5703125" style="13" customWidth="1"/>
    <col min="3080" max="3080" width="16.5703125" style="13" customWidth="1"/>
    <col min="3081" max="3081" width="17.5703125" style="13" customWidth="1"/>
    <col min="3082" max="3082" width="18.28515625" style="13" customWidth="1"/>
    <col min="3083" max="3083" width="15.140625" style="13" customWidth="1"/>
    <col min="3084" max="3084" width="21.7109375" style="13" customWidth="1"/>
    <col min="3085" max="3085" width="15.140625" style="13" bestFit="1" customWidth="1"/>
    <col min="3086" max="3086" width="7.85546875" style="13" customWidth="1"/>
    <col min="3087" max="3087" width="13.7109375" style="13" customWidth="1"/>
    <col min="3088" max="3088" width="6.42578125" style="13" customWidth="1"/>
    <col min="3089" max="3328" width="9.140625" style="13"/>
    <col min="3329" max="3329" width="6.140625" style="13" bestFit="1" customWidth="1"/>
    <col min="3330" max="3330" width="85.85546875" style="13" customWidth="1"/>
    <col min="3331" max="3331" width="16.28515625" style="13" customWidth="1"/>
    <col min="3332" max="3332" width="14.7109375" style="13" customWidth="1"/>
    <col min="3333" max="3333" width="16" style="13" customWidth="1"/>
    <col min="3334" max="3334" width="10.28515625" style="13" customWidth="1"/>
    <col min="3335" max="3335" width="15.5703125" style="13" customWidth="1"/>
    <col min="3336" max="3336" width="16.5703125" style="13" customWidth="1"/>
    <col min="3337" max="3337" width="17.5703125" style="13" customWidth="1"/>
    <col min="3338" max="3338" width="18.28515625" style="13" customWidth="1"/>
    <col min="3339" max="3339" width="15.140625" style="13" customWidth="1"/>
    <col min="3340" max="3340" width="21.7109375" style="13" customWidth="1"/>
    <col min="3341" max="3341" width="15.140625" style="13" bestFit="1" customWidth="1"/>
    <col min="3342" max="3342" width="7.85546875" style="13" customWidth="1"/>
    <col min="3343" max="3343" width="13.7109375" style="13" customWidth="1"/>
    <col min="3344" max="3344" width="6.42578125" style="13" customWidth="1"/>
    <col min="3345" max="3584" width="9.140625" style="13"/>
    <col min="3585" max="3585" width="6.140625" style="13" bestFit="1" customWidth="1"/>
    <col min="3586" max="3586" width="85.85546875" style="13" customWidth="1"/>
    <col min="3587" max="3587" width="16.28515625" style="13" customWidth="1"/>
    <col min="3588" max="3588" width="14.7109375" style="13" customWidth="1"/>
    <col min="3589" max="3589" width="16" style="13" customWidth="1"/>
    <col min="3590" max="3590" width="10.28515625" style="13" customWidth="1"/>
    <col min="3591" max="3591" width="15.5703125" style="13" customWidth="1"/>
    <col min="3592" max="3592" width="16.5703125" style="13" customWidth="1"/>
    <col min="3593" max="3593" width="17.5703125" style="13" customWidth="1"/>
    <col min="3594" max="3594" width="18.28515625" style="13" customWidth="1"/>
    <col min="3595" max="3595" width="15.140625" style="13" customWidth="1"/>
    <col min="3596" max="3596" width="21.7109375" style="13" customWidth="1"/>
    <col min="3597" max="3597" width="15.140625" style="13" bestFit="1" customWidth="1"/>
    <col min="3598" max="3598" width="7.85546875" style="13" customWidth="1"/>
    <col min="3599" max="3599" width="13.7109375" style="13" customWidth="1"/>
    <col min="3600" max="3600" width="6.42578125" style="13" customWidth="1"/>
    <col min="3601" max="3840" width="9.140625" style="13"/>
    <col min="3841" max="3841" width="6.140625" style="13" bestFit="1" customWidth="1"/>
    <col min="3842" max="3842" width="85.85546875" style="13" customWidth="1"/>
    <col min="3843" max="3843" width="16.28515625" style="13" customWidth="1"/>
    <col min="3844" max="3844" width="14.7109375" style="13" customWidth="1"/>
    <col min="3845" max="3845" width="16" style="13" customWidth="1"/>
    <col min="3846" max="3846" width="10.28515625" style="13" customWidth="1"/>
    <col min="3847" max="3847" width="15.5703125" style="13" customWidth="1"/>
    <col min="3848" max="3848" width="16.5703125" style="13" customWidth="1"/>
    <col min="3849" max="3849" width="17.5703125" style="13" customWidth="1"/>
    <col min="3850" max="3850" width="18.28515625" style="13" customWidth="1"/>
    <col min="3851" max="3851" width="15.140625" style="13" customWidth="1"/>
    <col min="3852" max="3852" width="21.7109375" style="13" customWidth="1"/>
    <col min="3853" max="3853" width="15.140625" style="13" bestFit="1" customWidth="1"/>
    <col min="3854" max="3854" width="7.85546875" style="13" customWidth="1"/>
    <col min="3855" max="3855" width="13.7109375" style="13" customWidth="1"/>
    <col min="3856" max="3856" width="6.42578125" style="13" customWidth="1"/>
    <col min="3857" max="4096" width="9.140625" style="13"/>
    <col min="4097" max="4097" width="6.140625" style="13" bestFit="1" customWidth="1"/>
    <col min="4098" max="4098" width="85.85546875" style="13" customWidth="1"/>
    <col min="4099" max="4099" width="16.28515625" style="13" customWidth="1"/>
    <col min="4100" max="4100" width="14.7109375" style="13" customWidth="1"/>
    <col min="4101" max="4101" width="16" style="13" customWidth="1"/>
    <col min="4102" max="4102" width="10.28515625" style="13" customWidth="1"/>
    <col min="4103" max="4103" width="15.5703125" style="13" customWidth="1"/>
    <col min="4104" max="4104" width="16.5703125" style="13" customWidth="1"/>
    <col min="4105" max="4105" width="17.5703125" style="13" customWidth="1"/>
    <col min="4106" max="4106" width="18.28515625" style="13" customWidth="1"/>
    <col min="4107" max="4107" width="15.140625" style="13" customWidth="1"/>
    <col min="4108" max="4108" width="21.7109375" style="13" customWidth="1"/>
    <col min="4109" max="4109" width="15.140625" style="13" bestFit="1" customWidth="1"/>
    <col min="4110" max="4110" width="7.85546875" style="13" customWidth="1"/>
    <col min="4111" max="4111" width="13.7109375" style="13" customWidth="1"/>
    <col min="4112" max="4112" width="6.42578125" style="13" customWidth="1"/>
    <col min="4113" max="4352" width="9.140625" style="13"/>
    <col min="4353" max="4353" width="6.140625" style="13" bestFit="1" customWidth="1"/>
    <col min="4354" max="4354" width="85.85546875" style="13" customWidth="1"/>
    <col min="4355" max="4355" width="16.28515625" style="13" customWidth="1"/>
    <col min="4356" max="4356" width="14.7109375" style="13" customWidth="1"/>
    <col min="4357" max="4357" width="16" style="13" customWidth="1"/>
    <col min="4358" max="4358" width="10.28515625" style="13" customWidth="1"/>
    <col min="4359" max="4359" width="15.5703125" style="13" customWidth="1"/>
    <col min="4360" max="4360" width="16.5703125" style="13" customWidth="1"/>
    <col min="4361" max="4361" width="17.5703125" style="13" customWidth="1"/>
    <col min="4362" max="4362" width="18.28515625" style="13" customWidth="1"/>
    <col min="4363" max="4363" width="15.140625" style="13" customWidth="1"/>
    <col min="4364" max="4364" width="21.7109375" style="13" customWidth="1"/>
    <col min="4365" max="4365" width="15.140625" style="13" bestFit="1" customWidth="1"/>
    <col min="4366" max="4366" width="7.85546875" style="13" customWidth="1"/>
    <col min="4367" max="4367" width="13.7109375" style="13" customWidth="1"/>
    <col min="4368" max="4368" width="6.42578125" style="13" customWidth="1"/>
    <col min="4369" max="4608" width="9.140625" style="13"/>
    <col min="4609" max="4609" width="6.140625" style="13" bestFit="1" customWidth="1"/>
    <col min="4610" max="4610" width="85.85546875" style="13" customWidth="1"/>
    <col min="4611" max="4611" width="16.28515625" style="13" customWidth="1"/>
    <col min="4612" max="4612" width="14.7109375" style="13" customWidth="1"/>
    <col min="4613" max="4613" width="16" style="13" customWidth="1"/>
    <col min="4614" max="4614" width="10.28515625" style="13" customWidth="1"/>
    <col min="4615" max="4615" width="15.5703125" style="13" customWidth="1"/>
    <col min="4616" max="4616" width="16.5703125" style="13" customWidth="1"/>
    <col min="4617" max="4617" width="17.5703125" style="13" customWidth="1"/>
    <col min="4618" max="4618" width="18.28515625" style="13" customWidth="1"/>
    <col min="4619" max="4619" width="15.140625" style="13" customWidth="1"/>
    <col min="4620" max="4620" width="21.7109375" style="13" customWidth="1"/>
    <col min="4621" max="4621" width="15.140625" style="13" bestFit="1" customWidth="1"/>
    <col min="4622" max="4622" width="7.85546875" style="13" customWidth="1"/>
    <col min="4623" max="4623" width="13.7109375" style="13" customWidth="1"/>
    <col min="4624" max="4624" width="6.42578125" style="13" customWidth="1"/>
    <col min="4625" max="4864" width="9.140625" style="13"/>
    <col min="4865" max="4865" width="6.140625" style="13" bestFit="1" customWidth="1"/>
    <col min="4866" max="4866" width="85.85546875" style="13" customWidth="1"/>
    <col min="4867" max="4867" width="16.28515625" style="13" customWidth="1"/>
    <col min="4868" max="4868" width="14.7109375" style="13" customWidth="1"/>
    <col min="4869" max="4869" width="16" style="13" customWidth="1"/>
    <col min="4870" max="4870" width="10.28515625" style="13" customWidth="1"/>
    <col min="4871" max="4871" width="15.5703125" style="13" customWidth="1"/>
    <col min="4872" max="4872" width="16.5703125" style="13" customWidth="1"/>
    <col min="4873" max="4873" width="17.5703125" style="13" customWidth="1"/>
    <col min="4874" max="4874" width="18.28515625" style="13" customWidth="1"/>
    <col min="4875" max="4875" width="15.140625" style="13" customWidth="1"/>
    <col min="4876" max="4876" width="21.7109375" style="13" customWidth="1"/>
    <col min="4877" max="4877" width="15.140625" style="13" bestFit="1" customWidth="1"/>
    <col min="4878" max="4878" width="7.85546875" style="13" customWidth="1"/>
    <col min="4879" max="4879" width="13.7109375" style="13" customWidth="1"/>
    <col min="4880" max="4880" width="6.42578125" style="13" customWidth="1"/>
    <col min="4881" max="5120" width="9.140625" style="13"/>
    <col min="5121" max="5121" width="6.140625" style="13" bestFit="1" customWidth="1"/>
    <col min="5122" max="5122" width="85.85546875" style="13" customWidth="1"/>
    <col min="5123" max="5123" width="16.28515625" style="13" customWidth="1"/>
    <col min="5124" max="5124" width="14.7109375" style="13" customWidth="1"/>
    <col min="5125" max="5125" width="16" style="13" customWidth="1"/>
    <col min="5126" max="5126" width="10.28515625" style="13" customWidth="1"/>
    <col min="5127" max="5127" width="15.5703125" style="13" customWidth="1"/>
    <col min="5128" max="5128" width="16.5703125" style="13" customWidth="1"/>
    <col min="5129" max="5129" width="17.5703125" style="13" customWidth="1"/>
    <col min="5130" max="5130" width="18.28515625" style="13" customWidth="1"/>
    <col min="5131" max="5131" width="15.140625" style="13" customWidth="1"/>
    <col min="5132" max="5132" width="21.7109375" style="13" customWidth="1"/>
    <col min="5133" max="5133" width="15.140625" style="13" bestFit="1" customWidth="1"/>
    <col min="5134" max="5134" width="7.85546875" style="13" customWidth="1"/>
    <col min="5135" max="5135" width="13.7109375" style="13" customWidth="1"/>
    <col min="5136" max="5136" width="6.42578125" style="13" customWidth="1"/>
    <col min="5137" max="5376" width="9.140625" style="13"/>
    <col min="5377" max="5377" width="6.140625" style="13" bestFit="1" customWidth="1"/>
    <col min="5378" max="5378" width="85.85546875" style="13" customWidth="1"/>
    <col min="5379" max="5379" width="16.28515625" style="13" customWidth="1"/>
    <col min="5380" max="5380" width="14.7109375" style="13" customWidth="1"/>
    <col min="5381" max="5381" width="16" style="13" customWidth="1"/>
    <col min="5382" max="5382" width="10.28515625" style="13" customWidth="1"/>
    <col min="5383" max="5383" width="15.5703125" style="13" customWidth="1"/>
    <col min="5384" max="5384" width="16.5703125" style="13" customWidth="1"/>
    <col min="5385" max="5385" width="17.5703125" style="13" customWidth="1"/>
    <col min="5386" max="5386" width="18.28515625" style="13" customWidth="1"/>
    <col min="5387" max="5387" width="15.140625" style="13" customWidth="1"/>
    <col min="5388" max="5388" width="21.7109375" style="13" customWidth="1"/>
    <col min="5389" max="5389" width="15.140625" style="13" bestFit="1" customWidth="1"/>
    <col min="5390" max="5390" width="7.85546875" style="13" customWidth="1"/>
    <col min="5391" max="5391" width="13.7109375" style="13" customWidth="1"/>
    <col min="5392" max="5392" width="6.42578125" style="13" customWidth="1"/>
    <col min="5393" max="5632" width="9.140625" style="13"/>
    <col min="5633" max="5633" width="6.140625" style="13" bestFit="1" customWidth="1"/>
    <col min="5634" max="5634" width="85.85546875" style="13" customWidth="1"/>
    <col min="5635" max="5635" width="16.28515625" style="13" customWidth="1"/>
    <col min="5636" max="5636" width="14.7109375" style="13" customWidth="1"/>
    <col min="5637" max="5637" width="16" style="13" customWidth="1"/>
    <col min="5638" max="5638" width="10.28515625" style="13" customWidth="1"/>
    <col min="5639" max="5639" width="15.5703125" style="13" customWidth="1"/>
    <col min="5640" max="5640" width="16.5703125" style="13" customWidth="1"/>
    <col min="5641" max="5641" width="17.5703125" style="13" customWidth="1"/>
    <col min="5642" max="5642" width="18.28515625" style="13" customWidth="1"/>
    <col min="5643" max="5643" width="15.140625" style="13" customWidth="1"/>
    <col min="5644" max="5644" width="21.7109375" style="13" customWidth="1"/>
    <col min="5645" max="5645" width="15.140625" style="13" bestFit="1" customWidth="1"/>
    <col min="5646" max="5646" width="7.85546875" style="13" customWidth="1"/>
    <col min="5647" max="5647" width="13.7109375" style="13" customWidth="1"/>
    <col min="5648" max="5648" width="6.42578125" style="13" customWidth="1"/>
    <col min="5649" max="5888" width="9.140625" style="13"/>
    <col min="5889" max="5889" width="6.140625" style="13" bestFit="1" customWidth="1"/>
    <col min="5890" max="5890" width="85.85546875" style="13" customWidth="1"/>
    <col min="5891" max="5891" width="16.28515625" style="13" customWidth="1"/>
    <col min="5892" max="5892" width="14.7109375" style="13" customWidth="1"/>
    <col min="5893" max="5893" width="16" style="13" customWidth="1"/>
    <col min="5894" max="5894" width="10.28515625" style="13" customWidth="1"/>
    <col min="5895" max="5895" width="15.5703125" style="13" customWidth="1"/>
    <col min="5896" max="5896" width="16.5703125" style="13" customWidth="1"/>
    <col min="5897" max="5897" width="17.5703125" style="13" customWidth="1"/>
    <col min="5898" max="5898" width="18.28515625" style="13" customWidth="1"/>
    <col min="5899" max="5899" width="15.140625" style="13" customWidth="1"/>
    <col min="5900" max="5900" width="21.7109375" style="13" customWidth="1"/>
    <col min="5901" max="5901" width="15.140625" style="13" bestFit="1" customWidth="1"/>
    <col min="5902" max="5902" width="7.85546875" style="13" customWidth="1"/>
    <col min="5903" max="5903" width="13.7109375" style="13" customWidth="1"/>
    <col min="5904" max="5904" width="6.42578125" style="13" customWidth="1"/>
    <col min="5905" max="6144" width="9.140625" style="13"/>
    <col min="6145" max="6145" width="6.140625" style="13" bestFit="1" customWidth="1"/>
    <col min="6146" max="6146" width="85.85546875" style="13" customWidth="1"/>
    <col min="6147" max="6147" width="16.28515625" style="13" customWidth="1"/>
    <col min="6148" max="6148" width="14.7109375" style="13" customWidth="1"/>
    <col min="6149" max="6149" width="16" style="13" customWidth="1"/>
    <col min="6150" max="6150" width="10.28515625" style="13" customWidth="1"/>
    <col min="6151" max="6151" width="15.5703125" style="13" customWidth="1"/>
    <col min="6152" max="6152" width="16.5703125" style="13" customWidth="1"/>
    <col min="6153" max="6153" width="17.5703125" style="13" customWidth="1"/>
    <col min="6154" max="6154" width="18.28515625" style="13" customWidth="1"/>
    <col min="6155" max="6155" width="15.140625" style="13" customWidth="1"/>
    <col min="6156" max="6156" width="21.7109375" style="13" customWidth="1"/>
    <col min="6157" max="6157" width="15.140625" style="13" bestFit="1" customWidth="1"/>
    <col min="6158" max="6158" width="7.85546875" style="13" customWidth="1"/>
    <col min="6159" max="6159" width="13.7109375" style="13" customWidth="1"/>
    <col min="6160" max="6160" width="6.42578125" style="13" customWidth="1"/>
    <col min="6161" max="6400" width="9.140625" style="13"/>
    <col min="6401" max="6401" width="6.140625" style="13" bestFit="1" customWidth="1"/>
    <col min="6402" max="6402" width="85.85546875" style="13" customWidth="1"/>
    <col min="6403" max="6403" width="16.28515625" style="13" customWidth="1"/>
    <col min="6404" max="6404" width="14.7109375" style="13" customWidth="1"/>
    <col min="6405" max="6405" width="16" style="13" customWidth="1"/>
    <col min="6406" max="6406" width="10.28515625" style="13" customWidth="1"/>
    <col min="6407" max="6407" width="15.5703125" style="13" customWidth="1"/>
    <col min="6408" max="6408" width="16.5703125" style="13" customWidth="1"/>
    <col min="6409" max="6409" width="17.5703125" style="13" customWidth="1"/>
    <col min="6410" max="6410" width="18.28515625" style="13" customWidth="1"/>
    <col min="6411" max="6411" width="15.140625" style="13" customWidth="1"/>
    <col min="6412" max="6412" width="21.7109375" style="13" customWidth="1"/>
    <col min="6413" max="6413" width="15.140625" style="13" bestFit="1" customWidth="1"/>
    <col min="6414" max="6414" width="7.85546875" style="13" customWidth="1"/>
    <col min="6415" max="6415" width="13.7109375" style="13" customWidth="1"/>
    <col min="6416" max="6416" width="6.42578125" style="13" customWidth="1"/>
    <col min="6417" max="6656" width="9.140625" style="13"/>
    <col min="6657" max="6657" width="6.140625" style="13" bestFit="1" customWidth="1"/>
    <col min="6658" max="6658" width="85.85546875" style="13" customWidth="1"/>
    <col min="6659" max="6659" width="16.28515625" style="13" customWidth="1"/>
    <col min="6660" max="6660" width="14.7109375" style="13" customWidth="1"/>
    <col min="6661" max="6661" width="16" style="13" customWidth="1"/>
    <col min="6662" max="6662" width="10.28515625" style="13" customWidth="1"/>
    <col min="6663" max="6663" width="15.5703125" style="13" customWidth="1"/>
    <col min="6664" max="6664" width="16.5703125" style="13" customWidth="1"/>
    <col min="6665" max="6665" width="17.5703125" style="13" customWidth="1"/>
    <col min="6666" max="6666" width="18.28515625" style="13" customWidth="1"/>
    <col min="6667" max="6667" width="15.140625" style="13" customWidth="1"/>
    <col min="6668" max="6668" width="21.7109375" style="13" customWidth="1"/>
    <col min="6669" max="6669" width="15.140625" style="13" bestFit="1" customWidth="1"/>
    <col min="6670" max="6670" width="7.85546875" style="13" customWidth="1"/>
    <col min="6671" max="6671" width="13.7109375" style="13" customWidth="1"/>
    <col min="6672" max="6672" width="6.42578125" style="13" customWidth="1"/>
    <col min="6673" max="6912" width="9.140625" style="13"/>
    <col min="6913" max="6913" width="6.140625" style="13" bestFit="1" customWidth="1"/>
    <col min="6914" max="6914" width="85.85546875" style="13" customWidth="1"/>
    <col min="6915" max="6915" width="16.28515625" style="13" customWidth="1"/>
    <col min="6916" max="6916" width="14.7109375" style="13" customWidth="1"/>
    <col min="6917" max="6917" width="16" style="13" customWidth="1"/>
    <col min="6918" max="6918" width="10.28515625" style="13" customWidth="1"/>
    <col min="6919" max="6919" width="15.5703125" style="13" customWidth="1"/>
    <col min="6920" max="6920" width="16.5703125" style="13" customWidth="1"/>
    <col min="6921" max="6921" width="17.5703125" style="13" customWidth="1"/>
    <col min="6922" max="6922" width="18.28515625" style="13" customWidth="1"/>
    <col min="6923" max="6923" width="15.140625" style="13" customWidth="1"/>
    <col min="6924" max="6924" width="21.7109375" style="13" customWidth="1"/>
    <col min="6925" max="6925" width="15.140625" style="13" bestFit="1" customWidth="1"/>
    <col min="6926" max="6926" width="7.85546875" style="13" customWidth="1"/>
    <col min="6927" max="6927" width="13.7109375" style="13" customWidth="1"/>
    <col min="6928" max="6928" width="6.42578125" style="13" customWidth="1"/>
    <col min="6929" max="7168" width="9.140625" style="13"/>
    <col min="7169" max="7169" width="6.140625" style="13" bestFit="1" customWidth="1"/>
    <col min="7170" max="7170" width="85.85546875" style="13" customWidth="1"/>
    <col min="7171" max="7171" width="16.28515625" style="13" customWidth="1"/>
    <col min="7172" max="7172" width="14.7109375" style="13" customWidth="1"/>
    <col min="7173" max="7173" width="16" style="13" customWidth="1"/>
    <col min="7174" max="7174" width="10.28515625" style="13" customWidth="1"/>
    <col min="7175" max="7175" width="15.5703125" style="13" customWidth="1"/>
    <col min="7176" max="7176" width="16.5703125" style="13" customWidth="1"/>
    <col min="7177" max="7177" width="17.5703125" style="13" customWidth="1"/>
    <col min="7178" max="7178" width="18.28515625" style="13" customWidth="1"/>
    <col min="7179" max="7179" width="15.140625" style="13" customWidth="1"/>
    <col min="7180" max="7180" width="21.7109375" style="13" customWidth="1"/>
    <col min="7181" max="7181" width="15.140625" style="13" bestFit="1" customWidth="1"/>
    <col min="7182" max="7182" width="7.85546875" style="13" customWidth="1"/>
    <col min="7183" max="7183" width="13.7109375" style="13" customWidth="1"/>
    <col min="7184" max="7184" width="6.42578125" style="13" customWidth="1"/>
    <col min="7185" max="7424" width="9.140625" style="13"/>
    <col min="7425" max="7425" width="6.140625" style="13" bestFit="1" customWidth="1"/>
    <col min="7426" max="7426" width="85.85546875" style="13" customWidth="1"/>
    <col min="7427" max="7427" width="16.28515625" style="13" customWidth="1"/>
    <col min="7428" max="7428" width="14.7109375" style="13" customWidth="1"/>
    <col min="7429" max="7429" width="16" style="13" customWidth="1"/>
    <col min="7430" max="7430" width="10.28515625" style="13" customWidth="1"/>
    <col min="7431" max="7431" width="15.5703125" style="13" customWidth="1"/>
    <col min="7432" max="7432" width="16.5703125" style="13" customWidth="1"/>
    <col min="7433" max="7433" width="17.5703125" style="13" customWidth="1"/>
    <col min="7434" max="7434" width="18.28515625" style="13" customWidth="1"/>
    <col min="7435" max="7435" width="15.140625" style="13" customWidth="1"/>
    <col min="7436" max="7436" width="21.7109375" style="13" customWidth="1"/>
    <col min="7437" max="7437" width="15.140625" style="13" bestFit="1" customWidth="1"/>
    <col min="7438" max="7438" width="7.85546875" style="13" customWidth="1"/>
    <col min="7439" max="7439" width="13.7109375" style="13" customWidth="1"/>
    <col min="7440" max="7440" width="6.42578125" style="13" customWidth="1"/>
    <col min="7441" max="7680" width="9.140625" style="13"/>
    <col min="7681" max="7681" width="6.140625" style="13" bestFit="1" customWidth="1"/>
    <col min="7682" max="7682" width="85.85546875" style="13" customWidth="1"/>
    <col min="7683" max="7683" width="16.28515625" style="13" customWidth="1"/>
    <col min="7684" max="7684" width="14.7109375" style="13" customWidth="1"/>
    <col min="7685" max="7685" width="16" style="13" customWidth="1"/>
    <col min="7686" max="7686" width="10.28515625" style="13" customWidth="1"/>
    <col min="7687" max="7687" width="15.5703125" style="13" customWidth="1"/>
    <col min="7688" max="7688" width="16.5703125" style="13" customWidth="1"/>
    <col min="7689" max="7689" width="17.5703125" style="13" customWidth="1"/>
    <col min="7690" max="7690" width="18.28515625" style="13" customWidth="1"/>
    <col min="7691" max="7691" width="15.140625" style="13" customWidth="1"/>
    <col min="7692" max="7692" width="21.7109375" style="13" customWidth="1"/>
    <col min="7693" max="7693" width="15.140625" style="13" bestFit="1" customWidth="1"/>
    <col min="7694" max="7694" width="7.85546875" style="13" customWidth="1"/>
    <col min="7695" max="7695" width="13.7109375" style="13" customWidth="1"/>
    <col min="7696" max="7696" width="6.42578125" style="13" customWidth="1"/>
    <col min="7697" max="7936" width="9.140625" style="13"/>
    <col min="7937" max="7937" width="6.140625" style="13" bestFit="1" customWidth="1"/>
    <col min="7938" max="7938" width="85.85546875" style="13" customWidth="1"/>
    <col min="7939" max="7939" width="16.28515625" style="13" customWidth="1"/>
    <col min="7940" max="7940" width="14.7109375" style="13" customWidth="1"/>
    <col min="7941" max="7941" width="16" style="13" customWidth="1"/>
    <col min="7942" max="7942" width="10.28515625" style="13" customWidth="1"/>
    <col min="7943" max="7943" width="15.5703125" style="13" customWidth="1"/>
    <col min="7944" max="7944" width="16.5703125" style="13" customWidth="1"/>
    <col min="7945" max="7945" width="17.5703125" style="13" customWidth="1"/>
    <col min="7946" max="7946" width="18.28515625" style="13" customWidth="1"/>
    <col min="7947" max="7947" width="15.140625" style="13" customWidth="1"/>
    <col min="7948" max="7948" width="21.7109375" style="13" customWidth="1"/>
    <col min="7949" max="7949" width="15.140625" style="13" bestFit="1" customWidth="1"/>
    <col min="7950" max="7950" width="7.85546875" style="13" customWidth="1"/>
    <col min="7951" max="7951" width="13.7109375" style="13" customWidth="1"/>
    <col min="7952" max="7952" width="6.42578125" style="13" customWidth="1"/>
    <col min="7953" max="8192" width="9.140625" style="13"/>
    <col min="8193" max="8193" width="6.140625" style="13" bestFit="1" customWidth="1"/>
    <col min="8194" max="8194" width="85.85546875" style="13" customWidth="1"/>
    <col min="8195" max="8195" width="16.28515625" style="13" customWidth="1"/>
    <col min="8196" max="8196" width="14.7109375" style="13" customWidth="1"/>
    <col min="8197" max="8197" width="16" style="13" customWidth="1"/>
    <col min="8198" max="8198" width="10.28515625" style="13" customWidth="1"/>
    <col min="8199" max="8199" width="15.5703125" style="13" customWidth="1"/>
    <col min="8200" max="8200" width="16.5703125" style="13" customWidth="1"/>
    <col min="8201" max="8201" width="17.5703125" style="13" customWidth="1"/>
    <col min="8202" max="8202" width="18.28515625" style="13" customWidth="1"/>
    <col min="8203" max="8203" width="15.140625" style="13" customWidth="1"/>
    <col min="8204" max="8204" width="21.7109375" style="13" customWidth="1"/>
    <col min="8205" max="8205" width="15.140625" style="13" bestFit="1" customWidth="1"/>
    <col min="8206" max="8206" width="7.85546875" style="13" customWidth="1"/>
    <col min="8207" max="8207" width="13.7109375" style="13" customWidth="1"/>
    <col min="8208" max="8208" width="6.42578125" style="13" customWidth="1"/>
    <col min="8209" max="8448" width="9.140625" style="13"/>
    <col min="8449" max="8449" width="6.140625" style="13" bestFit="1" customWidth="1"/>
    <col min="8450" max="8450" width="85.85546875" style="13" customWidth="1"/>
    <col min="8451" max="8451" width="16.28515625" style="13" customWidth="1"/>
    <col min="8452" max="8452" width="14.7109375" style="13" customWidth="1"/>
    <col min="8453" max="8453" width="16" style="13" customWidth="1"/>
    <col min="8454" max="8454" width="10.28515625" style="13" customWidth="1"/>
    <col min="8455" max="8455" width="15.5703125" style="13" customWidth="1"/>
    <col min="8456" max="8456" width="16.5703125" style="13" customWidth="1"/>
    <col min="8457" max="8457" width="17.5703125" style="13" customWidth="1"/>
    <col min="8458" max="8458" width="18.28515625" style="13" customWidth="1"/>
    <col min="8459" max="8459" width="15.140625" style="13" customWidth="1"/>
    <col min="8460" max="8460" width="21.7109375" style="13" customWidth="1"/>
    <col min="8461" max="8461" width="15.140625" style="13" bestFit="1" customWidth="1"/>
    <col min="8462" max="8462" width="7.85546875" style="13" customWidth="1"/>
    <col min="8463" max="8463" width="13.7109375" style="13" customWidth="1"/>
    <col min="8464" max="8464" width="6.42578125" style="13" customWidth="1"/>
    <col min="8465" max="8704" width="9.140625" style="13"/>
    <col min="8705" max="8705" width="6.140625" style="13" bestFit="1" customWidth="1"/>
    <col min="8706" max="8706" width="85.85546875" style="13" customWidth="1"/>
    <col min="8707" max="8707" width="16.28515625" style="13" customWidth="1"/>
    <col min="8708" max="8708" width="14.7109375" style="13" customWidth="1"/>
    <col min="8709" max="8709" width="16" style="13" customWidth="1"/>
    <col min="8710" max="8710" width="10.28515625" style="13" customWidth="1"/>
    <col min="8711" max="8711" width="15.5703125" style="13" customWidth="1"/>
    <col min="8712" max="8712" width="16.5703125" style="13" customWidth="1"/>
    <col min="8713" max="8713" width="17.5703125" style="13" customWidth="1"/>
    <col min="8714" max="8714" width="18.28515625" style="13" customWidth="1"/>
    <col min="8715" max="8715" width="15.140625" style="13" customWidth="1"/>
    <col min="8716" max="8716" width="21.7109375" style="13" customWidth="1"/>
    <col min="8717" max="8717" width="15.140625" style="13" bestFit="1" customWidth="1"/>
    <col min="8718" max="8718" width="7.85546875" style="13" customWidth="1"/>
    <col min="8719" max="8719" width="13.7109375" style="13" customWidth="1"/>
    <col min="8720" max="8720" width="6.42578125" style="13" customWidth="1"/>
    <col min="8721" max="8960" width="9.140625" style="13"/>
    <col min="8961" max="8961" width="6.140625" style="13" bestFit="1" customWidth="1"/>
    <col min="8962" max="8962" width="85.85546875" style="13" customWidth="1"/>
    <col min="8963" max="8963" width="16.28515625" style="13" customWidth="1"/>
    <col min="8964" max="8964" width="14.7109375" style="13" customWidth="1"/>
    <col min="8965" max="8965" width="16" style="13" customWidth="1"/>
    <col min="8966" max="8966" width="10.28515625" style="13" customWidth="1"/>
    <col min="8967" max="8967" width="15.5703125" style="13" customWidth="1"/>
    <col min="8968" max="8968" width="16.5703125" style="13" customWidth="1"/>
    <col min="8969" max="8969" width="17.5703125" style="13" customWidth="1"/>
    <col min="8970" max="8970" width="18.28515625" style="13" customWidth="1"/>
    <col min="8971" max="8971" width="15.140625" style="13" customWidth="1"/>
    <col min="8972" max="8972" width="21.7109375" style="13" customWidth="1"/>
    <col min="8973" max="8973" width="15.140625" style="13" bestFit="1" customWidth="1"/>
    <col min="8974" max="8974" width="7.85546875" style="13" customWidth="1"/>
    <col min="8975" max="8975" width="13.7109375" style="13" customWidth="1"/>
    <col min="8976" max="8976" width="6.42578125" style="13" customWidth="1"/>
    <col min="8977" max="9216" width="9.140625" style="13"/>
    <col min="9217" max="9217" width="6.140625" style="13" bestFit="1" customWidth="1"/>
    <col min="9218" max="9218" width="85.85546875" style="13" customWidth="1"/>
    <col min="9219" max="9219" width="16.28515625" style="13" customWidth="1"/>
    <col min="9220" max="9220" width="14.7109375" style="13" customWidth="1"/>
    <col min="9221" max="9221" width="16" style="13" customWidth="1"/>
    <col min="9222" max="9222" width="10.28515625" style="13" customWidth="1"/>
    <col min="9223" max="9223" width="15.5703125" style="13" customWidth="1"/>
    <col min="9224" max="9224" width="16.5703125" style="13" customWidth="1"/>
    <col min="9225" max="9225" width="17.5703125" style="13" customWidth="1"/>
    <col min="9226" max="9226" width="18.28515625" style="13" customWidth="1"/>
    <col min="9227" max="9227" width="15.140625" style="13" customWidth="1"/>
    <col min="9228" max="9228" width="21.7109375" style="13" customWidth="1"/>
    <col min="9229" max="9229" width="15.140625" style="13" bestFit="1" customWidth="1"/>
    <col min="9230" max="9230" width="7.85546875" style="13" customWidth="1"/>
    <col min="9231" max="9231" width="13.7109375" style="13" customWidth="1"/>
    <col min="9232" max="9232" width="6.42578125" style="13" customWidth="1"/>
    <col min="9233" max="9472" width="9.140625" style="13"/>
    <col min="9473" max="9473" width="6.140625" style="13" bestFit="1" customWidth="1"/>
    <col min="9474" max="9474" width="85.85546875" style="13" customWidth="1"/>
    <col min="9475" max="9475" width="16.28515625" style="13" customWidth="1"/>
    <col min="9476" max="9476" width="14.7109375" style="13" customWidth="1"/>
    <col min="9477" max="9477" width="16" style="13" customWidth="1"/>
    <col min="9478" max="9478" width="10.28515625" style="13" customWidth="1"/>
    <col min="9479" max="9479" width="15.5703125" style="13" customWidth="1"/>
    <col min="9480" max="9480" width="16.5703125" style="13" customWidth="1"/>
    <col min="9481" max="9481" width="17.5703125" style="13" customWidth="1"/>
    <col min="9482" max="9482" width="18.28515625" style="13" customWidth="1"/>
    <col min="9483" max="9483" width="15.140625" style="13" customWidth="1"/>
    <col min="9484" max="9484" width="21.7109375" style="13" customWidth="1"/>
    <col min="9485" max="9485" width="15.140625" style="13" bestFit="1" customWidth="1"/>
    <col min="9486" max="9486" width="7.85546875" style="13" customWidth="1"/>
    <col min="9487" max="9487" width="13.7109375" style="13" customWidth="1"/>
    <col min="9488" max="9488" width="6.42578125" style="13" customWidth="1"/>
    <col min="9489" max="9728" width="9.140625" style="13"/>
    <col min="9729" max="9729" width="6.140625" style="13" bestFit="1" customWidth="1"/>
    <col min="9730" max="9730" width="85.85546875" style="13" customWidth="1"/>
    <col min="9731" max="9731" width="16.28515625" style="13" customWidth="1"/>
    <col min="9732" max="9732" width="14.7109375" style="13" customWidth="1"/>
    <col min="9733" max="9733" width="16" style="13" customWidth="1"/>
    <col min="9734" max="9734" width="10.28515625" style="13" customWidth="1"/>
    <col min="9735" max="9735" width="15.5703125" style="13" customWidth="1"/>
    <col min="9736" max="9736" width="16.5703125" style="13" customWidth="1"/>
    <col min="9737" max="9737" width="17.5703125" style="13" customWidth="1"/>
    <col min="9738" max="9738" width="18.28515625" style="13" customWidth="1"/>
    <col min="9739" max="9739" width="15.140625" style="13" customWidth="1"/>
    <col min="9740" max="9740" width="21.7109375" style="13" customWidth="1"/>
    <col min="9741" max="9741" width="15.140625" style="13" bestFit="1" customWidth="1"/>
    <col min="9742" max="9742" width="7.85546875" style="13" customWidth="1"/>
    <col min="9743" max="9743" width="13.7109375" style="13" customWidth="1"/>
    <col min="9744" max="9744" width="6.42578125" style="13" customWidth="1"/>
    <col min="9745" max="9984" width="9.140625" style="13"/>
    <col min="9985" max="9985" width="6.140625" style="13" bestFit="1" customWidth="1"/>
    <col min="9986" max="9986" width="85.85546875" style="13" customWidth="1"/>
    <col min="9987" max="9987" width="16.28515625" style="13" customWidth="1"/>
    <col min="9988" max="9988" width="14.7109375" style="13" customWidth="1"/>
    <col min="9989" max="9989" width="16" style="13" customWidth="1"/>
    <col min="9990" max="9990" width="10.28515625" style="13" customWidth="1"/>
    <col min="9991" max="9991" width="15.5703125" style="13" customWidth="1"/>
    <col min="9992" max="9992" width="16.5703125" style="13" customWidth="1"/>
    <col min="9993" max="9993" width="17.5703125" style="13" customWidth="1"/>
    <col min="9994" max="9994" width="18.28515625" style="13" customWidth="1"/>
    <col min="9995" max="9995" width="15.140625" style="13" customWidth="1"/>
    <col min="9996" max="9996" width="21.7109375" style="13" customWidth="1"/>
    <col min="9997" max="9997" width="15.140625" style="13" bestFit="1" customWidth="1"/>
    <col min="9998" max="9998" width="7.85546875" style="13" customWidth="1"/>
    <col min="9999" max="9999" width="13.7109375" style="13" customWidth="1"/>
    <col min="10000" max="10000" width="6.42578125" style="13" customWidth="1"/>
    <col min="10001" max="10240" width="9.140625" style="13"/>
    <col min="10241" max="10241" width="6.140625" style="13" bestFit="1" customWidth="1"/>
    <col min="10242" max="10242" width="85.85546875" style="13" customWidth="1"/>
    <col min="10243" max="10243" width="16.28515625" style="13" customWidth="1"/>
    <col min="10244" max="10244" width="14.7109375" style="13" customWidth="1"/>
    <col min="10245" max="10245" width="16" style="13" customWidth="1"/>
    <col min="10246" max="10246" width="10.28515625" style="13" customWidth="1"/>
    <col min="10247" max="10247" width="15.5703125" style="13" customWidth="1"/>
    <col min="10248" max="10248" width="16.5703125" style="13" customWidth="1"/>
    <col min="10249" max="10249" width="17.5703125" style="13" customWidth="1"/>
    <col min="10250" max="10250" width="18.28515625" style="13" customWidth="1"/>
    <col min="10251" max="10251" width="15.140625" style="13" customWidth="1"/>
    <col min="10252" max="10252" width="21.7109375" style="13" customWidth="1"/>
    <col min="10253" max="10253" width="15.140625" style="13" bestFit="1" customWidth="1"/>
    <col min="10254" max="10254" width="7.85546875" style="13" customWidth="1"/>
    <col min="10255" max="10255" width="13.7109375" style="13" customWidth="1"/>
    <col min="10256" max="10256" width="6.42578125" style="13" customWidth="1"/>
    <col min="10257" max="10496" width="9.140625" style="13"/>
    <col min="10497" max="10497" width="6.140625" style="13" bestFit="1" customWidth="1"/>
    <col min="10498" max="10498" width="85.85546875" style="13" customWidth="1"/>
    <col min="10499" max="10499" width="16.28515625" style="13" customWidth="1"/>
    <col min="10500" max="10500" width="14.7109375" style="13" customWidth="1"/>
    <col min="10501" max="10501" width="16" style="13" customWidth="1"/>
    <col min="10502" max="10502" width="10.28515625" style="13" customWidth="1"/>
    <col min="10503" max="10503" width="15.5703125" style="13" customWidth="1"/>
    <col min="10504" max="10504" width="16.5703125" style="13" customWidth="1"/>
    <col min="10505" max="10505" width="17.5703125" style="13" customWidth="1"/>
    <col min="10506" max="10506" width="18.28515625" style="13" customWidth="1"/>
    <col min="10507" max="10507" width="15.140625" style="13" customWidth="1"/>
    <col min="10508" max="10508" width="21.7109375" style="13" customWidth="1"/>
    <col min="10509" max="10509" width="15.140625" style="13" bestFit="1" customWidth="1"/>
    <col min="10510" max="10510" width="7.85546875" style="13" customWidth="1"/>
    <col min="10511" max="10511" width="13.7109375" style="13" customWidth="1"/>
    <col min="10512" max="10512" width="6.42578125" style="13" customWidth="1"/>
    <col min="10513" max="10752" width="9.140625" style="13"/>
    <col min="10753" max="10753" width="6.140625" style="13" bestFit="1" customWidth="1"/>
    <col min="10754" max="10754" width="85.85546875" style="13" customWidth="1"/>
    <col min="10755" max="10755" width="16.28515625" style="13" customWidth="1"/>
    <col min="10756" max="10756" width="14.7109375" style="13" customWidth="1"/>
    <col min="10757" max="10757" width="16" style="13" customWidth="1"/>
    <col min="10758" max="10758" width="10.28515625" style="13" customWidth="1"/>
    <col min="10759" max="10759" width="15.5703125" style="13" customWidth="1"/>
    <col min="10760" max="10760" width="16.5703125" style="13" customWidth="1"/>
    <col min="10761" max="10761" width="17.5703125" style="13" customWidth="1"/>
    <col min="10762" max="10762" width="18.28515625" style="13" customWidth="1"/>
    <col min="10763" max="10763" width="15.140625" style="13" customWidth="1"/>
    <col min="10764" max="10764" width="21.7109375" style="13" customWidth="1"/>
    <col min="10765" max="10765" width="15.140625" style="13" bestFit="1" customWidth="1"/>
    <col min="10766" max="10766" width="7.85546875" style="13" customWidth="1"/>
    <col min="10767" max="10767" width="13.7109375" style="13" customWidth="1"/>
    <col min="10768" max="10768" width="6.42578125" style="13" customWidth="1"/>
    <col min="10769" max="11008" width="9.140625" style="13"/>
    <col min="11009" max="11009" width="6.140625" style="13" bestFit="1" customWidth="1"/>
    <col min="11010" max="11010" width="85.85546875" style="13" customWidth="1"/>
    <col min="11011" max="11011" width="16.28515625" style="13" customWidth="1"/>
    <col min="11012" max="11012" width="14.7109375" style="13" customWidth="1"/>
    <col min="11013" max="11013" width="16" style="13" customWidth="1"/>
    <col min="11014" max="11014" width="10.28515625" style="13" customWidth="1"/>
    <col min="11015" max="11015" width="15.5703125" style="13" customWidth="1"/>
    <col min="11016" max="11016" width="16.5703125" style="13" customWidth="1"/>
    <col min="11017" max="11017" width="17.5703125" style="13" customWidth="1"/>
    <col min="11018" max="11018" width="18.28515625" style="13" customWidth="1"/>
    <col min="11019" max="11019" width="15.140625" style="13" customWidth="1"/>
    <col min="11020" max="11020" width="21.7109375" style="13" customWidth="1"/>
    <col min="11021" max="11021" width="15.140625" style="13" bestFit="1" customWidth="1"/>
    <col min="11022" max="11022" width="7.85546875" style="13" customWidth="1"/>
    <col min="11023" max="11023" width="13.7109375" style="13" customWidth="1"/>
    <col min="11024" max="11024" width="6.42578125" style="13" customWidth="1"/>
    <col min="11025" max="11264" width="9.140625" style="13"/>
    <col min="11265" max="11265" width="6.140625" style="13" bestFit="1" customWidth="1"/>
    <col min="11266" max="11266" width="85.85546875" style="13" customWidth="1"/>
    <col min="11267" max="11267" width="16.28515625" style="13" customWidth="1"/>
    <col min="11268" max="11268" width="14.7109375" style="13" customWidth="1"/>
    <col min="11269" max="11269" width="16" style="13" customWidth="1"/>
    <col min="11270" max="11270" width="10.28515625" style="13" customWidth="1"/>
    <col min="11271" max="11271" width="15.5703125" style="13" customWidth="1"/>
    <col min="11272" max="11272" width="16.5703125" style="13" customWidth="1"/>
    <col min="11273" max="11273" width="17.5703125" style="13" customWidth="1"/>
    <col min="11274" max="11274" width="18.28515625" style="13" customWidth="1"/>
    <col min="11275" max="11275" width="15.140625" style="13" customWidth="1"/>
    <col min="11276" max="11276" width="21.7109375" style="13" customWidth="1"/>
    <col min="11277" max="11277" width="15.140625" style="13" bestFit="1" customWidth="1"/>
    <col min="11278" max="11278" width="7.85546875" style="13" customWidth="1"/>
    <col min="11279" max="11279" width="13.7109375" style="13" customWidth="1"/>
    <col min="11280" max="11280" width="6.42578125" style="13" customWidth="1"/>
    <col min="11281" max="11520" width="9.140625" style="13"/>
    <col min="11521" max="11521" width="6.140625" style="13" bestFit="1" customWidth="1"/>
    <col min="11522" max="11522" width="85.85546875" style="13" customWidth="1"/>
    <col min="11523" max="11523" width="16.28515625" style="13" customWidth="1"/>
    <col min="11524" max="11524" width="14.7109375" style="13" customWidth="1"/>
    <col min="11525" max="11525" width="16" style="13" customWidth="1"/>
    <col min="11526" max="11526" width="10.28515625" style="13" customWidth="1"/>
    <col min="11527" max="11527" width="15.5703125" style="13" customWidth="1"/>
    <col min="11528" max="11528" width="16.5703125" style="13" customWidth="1"/>
    <col min="11529" max="11529" width="17.5703125" style="13" customWidth="1"/>
    <col min="11530" max="11530" width="18.28515625" style="13" customWidth="1"/>
    <col min="11531" max="11531" width="15.140625" style="13" customWidth="1"/>
    <col min="11532" max="11532" width="21.7109375" style="13" customWidth="1"/>
    <col min="11533" max="11533" width="15.140625" style="13" bestFit="1" customWidth="1"/>
    <col min="11534" max="11534" width="7.85546875" style="13" customWidth="1"/>
    <col min="11535" max="11535" width="13.7109375" style="13" customWidth="1"/>
    <col min="11536" max="11536" width="6.42578125" style="13" customWidth="1"/>
    <col min="11537" max="11776" width="9.140625" style="13"/>
    <col min="11777" max="11777" width="6.140625" style="13" bestFit="1" customWidth="1"/>
    <col min="11778" max="11778" width="85.85546875" style="13" customWidth="1"/>
    <col min="11779" max="11779" width="16.28515625" style="13" customWidth="1"/>
    <col min="11780" max="11780" width="14.7109375" style="13" customWidth="1"/>
    <col min="11781" max="11781" width="16" style="13" customWidth="1"/>
    <col min="11782" max="11782" width="10.28515625" style="13" customWidth="1"/>
    <col min="11783" max="11783" width="15.5703125" style="13" customWidth="1"/>
    <col min="11784" max="11784" width="16.5703125" style="13" customWidth="1"/>
    <col min="11785" max="11785" width="17.5703125" style="13" customWidth="1"/>
    <col min="11786" max="11786" width="18.28515625" style="13" customWidth="1"/>
    <col min="11787" max="11787" width="15.140625" style="13" customWidth="1"/>
    <col min="11788" max="11788" width="21.7109375" style="13" customWidth="1"/>
    <col min="11789" max="11789" width="15.140625" style="13" bestFit="1" customWidth="1"/>
    <col min="11790" max="11790" width="7.85546875" style="13" customWidth="1"/>
    <col min="11791" max="11791" width="13.7109375" style="13" customWidth="1"/>
    <col min="11792" max="11792" width="6.42578125" style="13" customWidth="1"/>
    <col min="11793" max="12032" width="9.140625" style="13"/>
    <col min="12033" max="12033" width="6.140625" style="13" bestFit="1" customWidth="1"/>
    <col min="12034" max="12034" width="85.85546875" style="13" customWidth="1"/>
    <col min="12035" max="12035" width="16.28515625" style="13" customWidth="1"/>
    <col min="12036" max="12036" width="14.7109375" style="13" customWidth="1"/>
    <col min="12037" max="12037" width="16" style="13" customWidth="1"/>
    <col min="12038" max="12038" width="10.28515625" style="13" customWidth="1"/>
    <col min="12039" max="12039" width="15.5703125" style="13" customWidth="1"/>
    <col min="12040" max="12040" width="16.5703125" style="13" customWidth="1"/>
    <col min="12041" max="12041" width="17.5703125" style="13" customWidth="1"/>
    <col min="12042" max="12042" width="18.28515625" style="13" customWidth="1"/>
    <col min="12043" max="12043" width="15.140625" style="13" customWidth="1"/>
    <col min="12044" max="12044" width="21.7109375" style="13" customWidth="1"/>
    <col min="12045" max="12045" width="15.140625" style="13" bestFit="1" customWidth="1"/>
    <col min="12046" max="12046" width="7.85546875" style="13" customWidth="1"/>
    <col min="12047" max="12047" width="13.7109375" style="13" customWidth="1"/>
    <col min="12048" max="12048" width="6.42578125" style="13" customWidth="1"/>
    <col min="12049" max="12288" width="9.140625" style="13"/>
    <col min="12289" max="12289" width="6.140625" style="13" bestFit="1" customWidth="1"/>
    <col min="12290" max="12290" width="85.85546875" style="13" customWidth="1"/>
    <col min="12291" max="12291" width="16.28515625" style="13" customWidth="1"/>
    <col min="12292" max="12292" width="14.7109375" style="13" customWidth="1"/>
    <col min="12293" max="12293" width="16" style="13" customWidth="1"/>
    <col min="12294" max="12294" width="10.28515625" style="13" customWidth="1"/>
    <col min="12295" max="12295" width="15.5703125" style="13" customWidth="1"/>
    <col min="12296" max="12296" width="16.5703125" style="13" customWidth="1"/>
    <col min="12297" max="12297" width="17.5703125" style="13" customWidth="1"/>
    <col min="12298" max="12298" width="18.28515625" style="13" customWidth="1"/>
    <col min="12299" max="12299" width="15.140625" style="13" customWidth="1"/>
    <col min="12300" max="12300" width="21.7109375" style="13" customWidth="1"/>
    <col min="12301" max="12301" width="15.140625" style="13" bestFit="1" customWidth="1"/>
    <col min="12302" max="12302" width="7.85546875" style="13" customWidth="1"/>
    <col min="12303" max="12303" width="13.7109375" style="13" customWidth="1"/>
    <col min="12304" max="12304" width="6.42578125" style="13" customWidth="1"/>
    <col min="12305" max="12544" width="9.140625" style="13"/>
    <col min="12545" max="12545" width="6.140625" style="13" bestFit="1" customWidth="1"/>
    <col min="12546" max="12546" width="85.85546875" style="13" customWidth="1"/>
    <col min="12547" max="12547" width="16.28515625" style="13" customWidth="1"/>
    <col min="12548" max="12548" width="14.7109375" style="13" customWidth="1"/>
    <col min="12549" max="12549" width="16" style="13" customWidth="1"/>
    <col min="12550" max="12550" width="10.28515625" style="13" customWidth="1"/>
    <col min="12551" max="12551" width="15.5703125" style="13" customWidth="1"/>
    <col min="12552" max="12552" width="16.5703125" style="13" customWidth="1"/>
    <col min="12553" max="12553" width="17.5703125" style="13" customWidth="1"/>
    <col min="12554" max="12554" width="18.28515625" style="13" customWidth="1"/>
    <col min="12555" max="12555" width="15.140625" style="13" customWidth="1"/>
    <col min="12556" max="12556" width="21.7109375" style="13" customWidth="1"/>
    <col min="12557" max="12557" width="15.140625" style="13" bestFit="1" customWidth="1"/>
    <col min="12558" max="12558" width="7.85546875" style="13" customWidth="1"/>
    <col min="12559" max="12559" width="13.7109375" style="13" customWidth="1"/>
    <col min="12560" max="12560" width="6.42578125" style="13" customWidth="1"/>
    <col min="12561" max="12800" width="9.140625" style="13"/>
    <col min="12801" max="12801" width="6.140625" style="13" bestFit="1" customWidth="1"/>
    <col min="12802" max="12802" width="85.85546875" style="13" customWidth="1"/>
    <col min="12803" max="12803" width="16.28515625" style="13" customWidth="1"/>
    <col min="12804" max="12804" width="14.7109375" style="13" customWidth="1"/>
    <col min="12805" max="12805" width="16" style="13" customWidth="1"/>
    <col min="12806" max="12806" width="10.28515625" style="13" customWidth="1"/>
    <col min="12807" max="12807" width="15.5703125" style="13" customWidth="1"/>
    <col min="12808" max="12808" width="16.5703125" style="13" customWidth="1"/>
    <col min="12809" max="12809" width="17.5703125" style="13" customWidth="1"/>
    <col min="12810" max="12810" width="18.28515625" style="13" customWidth="1"/>
    <col min="12811" max="12811" width="15.140625" style="13" customWidth="1"/>
    <col min="12812" max="12812" width="21.7109375" style="13" customWidth="1"/>
    <col min="12813" max="12813" width="15.140625" style="13" bestFit="1" customWidth="1"/>
    <col min="12814" max="12814" width="7.85546875" style="13" customWidth="1"/>
    <col min="12815" max="12815" width="13.7109375" style="13" customWidth="1"/>
    <col min="12816" max="12816" width="6.42578125" style="13" customWidth="1"/>
    <col min="12817" max="13056" width="9.140625" style="13"/>
    <col min="13057" max="13057" width="6.140625" style="13" bestFit="1" customWidth="1"/>
    <col min="13058" max="13058" width="85.85546875" style="13" customWidth="1"/>
    <col min="13059" max="13059" width="16.28515625" style="13" customWidth="1"/>
    <col min="13060" max="13060" width="14.7109375" style="13" customWidth="1"/>
    <col min="13061" max="13061" width="16" style="13" customWidth="1"/>
    <col min="13062" max="13062" width="10.28515625" style="13" customWidth="1"/>
    <col min="13063" max="13063" width="15.5703125" style="13" customWidth="1"/>
    <col min="13064" max="13064" width="16.5703125" style="13" customWidth="1"/>
    <col min="13065" max="13065" width="17.5703125" style="13" customWidth="1"/>
    <col min="13066" max="13066" width="18.28515625" style="13" customWidth="1"/>
    <col min="13067" max="13067" width="15.140625" style="13" customWidth="1"/>
    <col min="13068" max="13068" width="21.7109375" style="13" customWidth="1"/>
    <col min="13069" max="13069" width="15.140625" style="13" bestFit="1" customWidth="1"/>
    <col min="13070" max="13070" width="7.85546875" style="13" customWidth="1"/>
    <col min="13071" max="13071" width="13.7109375" style="13" customWidth="1"/>
    <col min="13072" max="13072" width="6.42578125" style="13" customWidth="1"/>
    <col min="13073" max="13312" width="9.140625" style="13"/>
    <col min="13313" max="13313" width="6.140625" style="13" bestFit="1" customWidth="1"/>
    <col min="13314" max="13314" width="85.85546875" style="13" customWidth="1"/>
    <col min="13315" max="13315" width="16.28515625" style="13" customWidth="1"/>
    <col min="13316" max="13316" width="14.7109375" style="13" customWidth="1"/>
    <col min="13317" max="13317" width="16" style="13" customWidth="1"/>
    <col min="13318" max="13318" width="10.28515625" style="13" customWidth="1"/>
    <col min="13319" max="13319" width="15.5703125" style="13" customWidth="1"/>
    <col min="13320" max="13320" width="16.5703125" style="13" customWidth="1"/>
    <col min="13321" max="13321" width="17.5703125" style="13" customWidth="1"/>
    <col min="13322" max="13322" width="18.28515625" style="13" customWidth="1"/>
    <col min="13323" max="13323" width="15.140625" style="13" customWidth="1"/>
    <col min="13324" max="13324" width="21.7109375" style="13" customWidth="1"/>
    <col min="13325" max="13325" width="15.140625" style="13" bestFit="1" customWidth="1"/>
    <col min="13326" max="13326" width="7.85546875" style="13" customWidth="1"/>
    <col min="13327" max="13327" width="13.7109375" style="13" customWidth="1"/>
    <col min="13328" max="13328" width="6.42578125" style="13" customWidth="1"/>
    <col min="13329" max="13568" width="9.140625" style="13"/>
    <col min="13569" max="13569" width="6.140625" style="13" bestFit="1" customWidth="1"/>
    <col min="13570" max="13570" width="85.85546875" style="13" customWidth="1"/>
    <col min="13571" max="13571" width="16.28515625" style="13" customWidth="1"/>
    <col min="13572" max="13572" width="14.7109375" style="13" customWidth="1"/>
    <col min="13573" max="13573" width="16" style="13" customWidth="1"/>
    <col min="13574" max="13574" width="10.28515625" style="13" customWidth="1"/>
    <col min="13575" max="13575" width="15.5703125" style="13" customWidth="1"/>
    <col min="13576" max="13576" width="16.5703125" style="13" customWidth="1"/>
    <col min="13577" max="13577" width="17.5703125" style="13" customWidth="1"/>
    <col min="13578" max="13578" width="18.28515625" style="13" customWidth="1"/>
    <col min="13579" max="13579" width="15.140625" style="13" customWidth="1"/>
    <col min="13580" max="13580" width="21.7109375" style="13" customWidth="1"/>
    <col min="13581" max="13581" width="15.140625" style="13" bestFit="1" customWidth="1"/>
    <col min="13582" max="13582" width="7.85546875" style="13" customWidth="1"/>
    <col min="13583" max="13583" width="13.7109375" style="13" customWidth="1"/>
    <col min="13584" max="13584" width="6.42578125" style="13" customWidth="1"/>
    <col min="13585" max="13824" width="9.140625" style="13"/>
    <col min="13825" max="13825" width="6.140625" style="13" bestFit="1" customWidth="1"/>
    <col min="13826" max="13826" width="85.85546875" style="13" customWidth="1"/>
    <col min="13827" max="13827" width="16.28515625" style="13" customWidth="1"/>
    <col min="13828" max="13828" width="14.7109375" style="13" customWidth="1"/>
    <col min="13829" max="13829" width="16" style="13" customWidth="1"/>
    <col min="13830" max="13830" width="10.28515625" style="13" customWidth="1"/>
    <col min="13831" max="13831" width="15.5703125" style="13" customWidth="1"/>
    <col min="13832" max="13832" width="16.5703125" style="13" customWidth="1"/>
    <col min="13833" max="13833" width="17.5703125" style="13" customWidth="1"/>
    <col min="13834" max="13834" width="18.28515625" style="13" customWidth="1"/>
    <col min="13835" max="13835" width="15.140625" style="13" customWidth="1"/>
    <col min="13836" max="13836" width="21.7109375" style="13" customWidth="1"/>
    <col min="13837" max="13837" width="15.140625" style="13" bestFit="1" customWidth="1"/>
    <col min="13838" max="13838" width="7.85546875" style="13" customWidth="1"/>
    <col min="13839" max="13839" width="13.7109375" style="13" customWidth="1"/>
    <col min="13840" max="13840" width="6.42578125" style="13" customWidth="1"/>
    <col min="13841" max="14080" width="9.140625" style="13"/>
    <col min="14081" max="14081" width="6.140625" style="13" bestFit="1" customWidth="1"/>
    <col min="14082" max="14082" width="85.85546875" style="13" customWidth="1"/>
    <col min="14083" max="14083" width="16.28515625" style="13" customWidth="1"/>
    <col min="14084" max="14084" width="14.7109375" style="13" customWidth="1"/>
    <col min="14085" max="14085" width="16" style="13" customWidth="1"/>
    <col min="14086" max="14086" width="10.28515625" style="13" customWidth="1"/>
    <col min="14087" max="14087" width="15.5703125" style="13" customWidth="1"/>
    <col min="14088" max="14088" width="16.5703125" style="13" customWidth="1"/>
    <col min="14089" max="14089" width="17.5703125" style="13" customWidth="1"/>
    <col min="14090" max="14090" width="18.28515625" style="13" customWidth="1"/>
    <col min="14091" max="14091" width="15.140625" style="13" customWidth="1"/>
    <col min="14092" max="14092" width="21.7109375" style="13" customWidth="1"/>
    <col min="14093" max="14093" width="15.140625" style="13" bestFit="1" customWidth="1"/>
    <col min="14094" max="14094" width="7.85546875" style="13" customWidth="1"/>
    <col min="14095" max="14095" width="13.7109375" style="13" customWidth="1"/>
    <col min="14096" max="14096" width="6.42578125" style="13" customWidth="1"/>
    <col min="14097" max="14336" width="9.140625" style="13"/>
    <col min="14337" max="14337" width="6.140625" style="13" bestFit="1" customWidth="1"/>
    <col min="14338" max="14338" width="85.85546875" style="13" customWidth="1"/>
    <col min="14339" max="14339" width="16.28515625" style="13" customWidth="1"/>
    <col min="14340" max="14340" width="14.7109375" style="13" customWidth="1"/>
    <col min="14341" max="14341" width="16" style="13" customWidth="1"/>
    <col min="14342" max="14342" width="10.28515625" style="13" customWidth="1"/>
    <col min="14343" max="14343" width="15.5703125" style="13" customWidth="1"/>
    <col min="14344" max="14344" width="16.5703125" style="13" customWidth="1"/>
    <col min="14345" max="14345" width="17.5703125" style="13" customWidth="1"/>
    <col min="14346" max="14346" width="18.28515625" style="13" customWidth="1"/>
    <col min="14347" max="14347" width="15.140625" style="13" customWidth="1"/>
    <col min="14348" max="14348" width="21.7109375" style="13" customWidth="1"/>
    <col min="14349" max="14349" width="15.140625" style="13" bestFit="1" customWidth="1"/>
    <col min="14350" max="14350" width="7.85546875" style="13" customWidth="1"/>
    <col min="14351" max="14351" width="13.7109375" style="13" customWidth="1"/>
    <col min="14352" max="14352" width="6.42578125" style="13" customWidth="1"/>
    <col min="14353" max="14592" width="9.140625" style="13"/>
    <col min="14593" max="14593" width="6.140625" style="13" bestFit="1" customWidth="1"/>
    <col min="14594" max="14594" width="85.85546875" style="13" customWidth="1"/>
    <col min="14595" max="14595" width="16.28515625" style="13" customWidth="1"/>
    <col min="14596" max="14596" width="14.7109375" style="13" customWidth="1"/>
    <col min="14597" max="14597" width="16" style="13" customWidth="1"/>
    <col min="14598" max="14598" width="10.28515625" style="13" customWidth="1"/>
    <col min="14599" max="14599" width="15.5703125" style="13" customWidth="1"/>
    <col min="14600" max="14600" width="16.5703125" style="13" customWidth="1"/>
    <col min="14601" max="14601" width="17.5703125" style="13" customWidth="1"/>
    <col min="14602" max="14602" width="18.28515625" style="13" customWidth="1"/>
    <col min="14603" max="14603" width="15.140625" style="13" customWidth="1"/>
    <col min="14604" max="14604" width="21.7109375" style="13" customWidth="1"/>
    <col min="14605" max="14605" width="15.140625" style="13" bestFit="1" customWidth="1"/>
    <col min="14606" max="14606" width="7.85546875" style="13" customWidth="1"/>
    <col min="14607" max="14607" width="13.7109375" style="13" customWidth="1"/>
    <col min="14608" max="14608" width="6.42578125" style="13" customWidth="1"/>
    <col min="14609" max="14848" width="9.140625" style="13"/>
    <col min="14849" max="14849" width="6.140625" style="13" bestFit="1" customWidth="1"/>
    <col min="14850" max="14850" width="85.85546875" style="13" customWidth="1"/>
    <col min="14851" max="14851" width="16.28515625" style="13" customWidth="1"/>
    <col min="14852" max="14852" width="14.7109375" style="13" customWidth="1"/>
    <col min="14853" max="14853" width="16" style="13" customWidth="1"/>
    <col min="14854" max="14854" width="10.28515625" style="13" customWidth="1"/>
    <col min="14855" max="14855" width="15.5703125" style="13" customWidth="1"/>
    <col min="14856" max="14856" width="16.5703125" style="13" customWidth="1"/>
    <col min="14857" max="14857" width="17.5703125" style="13" customWidth="1"/>
    <col min="14858" max="14858" width="18.28515625" style="13" customWidth="1"/>
    <col min="14859" max="14859" width="15.140625" style="13" customWidth="1"/>
    <col min="14860" max="14860" width="21.7109375" style="13" customWidth="1"/>
    <col min="14861" max="14861" width="15.140625" style="13" bestFit="1" customWidth="1"/>
    <col min="14862" max="14862" width="7.85546875" style="13" customWidth="1"/>
    <col min="14863" max="14863" width="13.7109375" style="13" customWidth="1"/>
    <col min="14864" max="14864" width="6.42578125" style="13" customWidth="1"/>
    <col min="14865" max="15104" width="9.140625" style="13"/>
    <col min="15105" max="15105" width="6.140625" style="13" bestFit="1" customWidth="1"/>
    <col min="15106" max="15106" width="85.85546875" style="13" customWidth="1"/>
    <col min="15107" max="15107" width="16.28515625" style="13" customWidth="1"/>
    <col min="15108" max="15108" width="14.7109375" style="13" customWidth="1"/>
    <col min="15109" max="15109" width="16" style="13" customWidth="1"/>
    <col min="15110" max="15110" width="10.28515625" style="13" customWidth="1"/>
    <col min="15111" max="15111" width="15.5703125" style="13" customWidth="1"/>
    <col min="15112" max="15112" width="16.5703125" style="13" customWidth="1"/>
    <col min="15113" max="15113" width="17.5703125" style="13" customWidth="1"/>
    <col min="15114" max="15114" width="18.28515625" style="13" customWidth="1"/>
    <col min="15115" max="15115" width="15.140625" style="13" customWidth="1"/>
    <col min="15116" max="15116" width="21.7109375" style="13" customWidth="1"/>
    <col min="15117" max="15117" width="15.140625" style="13" bestFit="1" customWidth="1"/>
    <col min="15118" max="15118" width="7.85546875" style="13" customWidth="1"/>
    <col min="15119" max="15119" width="13.7109375" style="13" customWidth="1"/>
    <col min="15120" max="15120" width="6.42578125" style="13" customWidth="1"/>
    <col min="15121" max="15360" width="9.140625" style="13"/>
    <col min="15361" max="15361" width="6.140625" style="13" bestFit="1" customWidth="1"/>
    <col min="15362" max="15362" width="85.85546875" style="13" customWidth="1"/>
    <col min="15363" max="15363" width="16.28515625" style="13" customWidth="1"/>
    <col min="15364" max="15364" width="14.7109375" style="13" customWidth="1"/>
    <col min="15365" max="15365" width="16" style="13" customWidth="1"/>
    <col min="15366" max="15366" width="10.28515625" style="13" customWidth="1"/>
    <col min="15367" max="15367" width="15.5703125" style="13" customWidth="1"/>
    <col min="15368" max="15368" width="16.5703125" style="13" customWidth="1"/>
    <col min="15369" max="15369" width="17.5703125" style="13" customWidth="1"/>
    <col min="15370" max="15370" width="18.28515625" style="13" customWidth="1"/>
    <col min="15371" max="15371" width="15.140625" style="13" customWidth="1"/>
    <col min="15372" max="15372" width="21.7109375" style="13" customWidth="1"/>
    <col min="15373" max="15373" width="15.140625" style="13" bestFit="1" customWidth="1"/>
    <col min="15374" max="15374" width="7.85546875" style="13" customWidth="1"/>
    <col min="15375" max="15375" width="13.7109375" style="13" customWidth="1"/>
    <col min="15376" max="15376" width="6.42578125" style="13" customWidth="1"/>
    <col min="15377" max="15616" width="9.140625" style="13"/>
    <col min="15617" max="15617" width="6.140625" style="13" bestFit="1" customWidth="1"/>
    <col min="15618" max="15618" width="85.85546875" style="13" customWidth="1"/>
    <col min="15619" max="15619" width="16.28515625" style="13" customWidth="1"/>
    <col min="15620" max="15620" width="14.7109375" style="13" customWidth="1"/>
    <col min="15621" max="15621" width="16" style="13" customWidth="1"/>
    <col min="15622" max="15622" width="10.28515625" style="13" customWidth="1"/>
    <col min="15623" max="15623" width="15.5703125" style="13" customWidth="1"/>
    <col min="15624" max="15624" width="16.5703125" style="13" customWidth="1"/>
    <col min="15625" max="15625" width="17.5703125" style="13" customWidth="1"/>
    <col min="15626" max="15626" width="18.28515625" style="13" customWidth="1"/>
    <col min="15627" max="15627" width="15.140625" style="13" customWidth="1"/>
    <col min="15628" max="15628" width="21.7109375" style="13" customWidth="1"/>
    <col min="15629" max="15629" width="15.140625" style="13" bestFit="1" customWidth="1"/>
    <col min="15630" max="15630" width="7.85546875" style="13" customWidth="1"/>
    <col min="15631" max="15631" width="13.7109375" style="13" customWidth="1"/>
    <col min="15632" max="15632" width="6.42578125" style="13" customWidth="1"/>
    <col min="15633" max="15872" width="9.140625" style="13"/>
    <col min="15873" max="15873" width="6.140625" style="13" bestFit="1" customWidth="1"/>
    <col min="15874" max="15874" width="85.85546875" style="13" customWidth="1"/>
    <col min="15875" max="15875" width="16.28515625" style="13" customWidth="1"/>
    <col min="15876" max="15876" width="14.7109375" style="13" customWidth="1"/>
    <col min="15877" max="15877" width="16" style="13" customWidth="1"/>
    <col min="15878" max="15878" width="10.28515625" style="13" customWidth="1"/>
    <col min="15879" max="15879" width="15.5703125" style="13" customWidth="1"/>
    <col min="15880" max="15880" width="16.5703125" style="13" customWidth="1"/>
    <col min="15881" max="15881" width="17.5703125" style="13" customWidth="1"/>
    <col min="15882" max="15882" width="18.28515625" style="13" customWidth="1"/>
    <col min="15883" max="15883" width="15.140625" style="13" customWidth="1"/>
    <col min="15884" max="15884" width="21.7109375" style="13" customWidth="1"/>
    <col min="15885" max="15885" width="15.140625" style="13" bestFit="1" customWidth="1"/>
    <col min="15886" max="15886" width="7.85546875" style="13" customWidth="1"/>
    <col min="15887" max="15887" width="13.7109375" style="13" customWidth="1"/>
    <col min="15888" max="15888" width="6.42578125" style="13" customWidth="1"/>
    <col min="15889" max="16128" width="9.140625" style="13"/>
    <col min="16129" max="16129" width="6.140625" style="13" bestFit="1" customWidth="1"/>
    <col min="16130" max="16130" width="85.85546875" style="13" customWidth="1"/>
    <col min="16131" max="16131" width="16.28515625" style="13" customWidth="1"/>
    <col min="16132" max="16132" width="14.7109375" style="13" customWidth="1"/>
    <col min="16133" max="16133" width="16" style="13" customWidth="1"/>
    <col min="16134" max="16134" width="10.28515625" style="13" customWidth="1"/>
    <col min="16135" max="16135" width="15.5703125" style="13" customWidth="1"/>
    <col min="16136" max="16136" width="16.5703125" style="13" customWidth="1"/>
    <col min="16137" max="16137" width="17.5703125" style="13" customWidth="1"/>
    <col min="16138" max="16138" width="18.28515625" style="13" customWidth="1"/>
    <col min="16139" max="16139" width="15.140625" style="13" customWidth="1"/>
    <col min="16140" max="16140" width="21.7109375" style="13" customWidth="1"/>
    <col min="16141" max="16141" width="15.140625" style="13" bestFit="1" customWidth="1"/>
    <col min="16142" max="16142" width="7.85546875" style="13" customWidth="1"/>
    <col min="16143" max="16143" width="13.7109375" style="13" customWidth="1"/>
    <col min="16144" max="16144" width="6.42578125" style="13" customWidth="1"/>
    <col min="16145" max="16384" width="9.140625" style="13"/>
  </cols>
  <sheetData>
    <row r="1" spans="1:16" x14ac:dyDescent="0.25">
      <c r="G1" s="21"/>
      <c r="H1" s="21"/>
      <c r="I1" s="14"/>
      <c r="J1" s="21"/>
    </row>
    <row r="2" spans="1:16" x14ac:dyDescent="0.25">
      <c r="A2" s="170" t="s">
        <v>293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6" x14ac:dyDescent="0.25">
      <c r="A3" s="170" t="s">
        <v>210</v>
      </c>
      <c r="B3" s="170"/>
      <c r="C3" s="170"/>
      <c r="D3" s="170"/>
      <c r="E3" s="170"/>
      <c r="F3" s="170"/>
      <c r="G3" s="170"/>
      <c r="H3" s="170"/>
      <c r="I3" s="170"/>
      <c r="J3" s="170"/>
      <c r="K3" s="23"/>
    </row>
    <row r="4" spans="1:16" x14ac:dyDescent="0.25">
      <c r="A4" s="170" t="s">
        <v>303</v>
      </c>
      <c r="B4" s="170"/>
      <c r="C4" s="170"/>
      <c r="D4" s="170"/>
      <c r="E4" s="170"/>
      <c r="F4" s="170"/>
      <c r="G4" s="170"/>
      <c r="H4" s="170"/>
      <c r="I4" s="170"/>
      <c r="J4" s="170"/>
      <c r="K4" s="23"/>
    </row>
    <row r="5" spans="1:16" x14ac:dyDescent="0.25">
      <c r="A5" s="171" t="s">
        <v>211</v>
      </c>
      <c r="B5" s="171"/>
      <c r="C5" s="171"/>
      <c r="D5" s="171"/>
      <c r="E5" s="171"/>
      <c r="F5" s="171"/>
      <c r="G5" s="171"/>
      <c r="H5" s="171"/>
      <c r="I5" s="171"/>
      <c r="J5" s="171"/>
    </row>
    <row r="6" spans="1:16" x14ac:dyDescent="0.25">
      <c r="A6" s="57"/>
      <c r="B6" s="57"/>
      <c r="C6" s="57"/>
      <c r="D6" s="57"/>
      <c r="E6" s="57"/>
      <c r="F6" s="57"/>
      <c r="G6" s="57"/>
      <c r="H6" s="57"/>
      <c r="I6" s="57"/>
      <c r="J6" s="15" t="s">
        <v>212</v>
      </c>
    </row>
    <row r="7" spans="1:16" ht="45" x14ac:dyDescent="0.25">
      <c r="A7" s="115" t="s">
        <v>213</v>
      </c>
      <c r="B7" s="115" t="s">
        <v>299</v>
      </c>
      <c r="C7" s="116" t="s">
        <v>300</v>
      </c>
      <c r="D7" s="116" t="s">
        <v>214</v>
      </c>
      <c r="E7" s="116" t="s">
        <v>215</v>
      </c>
      <c r="F7" s="116" t="s">
        <v>216</v>
      </c>
      <c r="G7" s="116" t="s">
        <v>217</v>
      </c>
      <c r="H7" s="116" t="s">
        <v>218</v>
      </c>
      <c r="I7" s="116" t="s">
        <v>219</v>
      </c>
      <c r="J7" s="115" t="s">
        <v>220</v>
      </c>
      <c r="K7" s="59"/>
      <c r="L7" s="23"/>
      <c r="M7" s="24"/>
    </row>
    <row r="8" spans="1:16" s="25" customFormat="1" ht="10.5" x14ac:dyDescent="0.25">
      <c r="A8" s="117">
        <v>1</v>
      </c>
      <c r="B8" s="117">
        <v>2</v>
      </c>
      <c r="C8" s="117">
        <v>3</v>
      </c>
      <c r="D8" s="117">
        <v>4</v>
      </c>
      <c r="E8" s="117" t="s">
        <v>221</v>
      </c>
      <c r="F8" s="117" t="s">
        <v>222</v>
      </c>
      <c r="G8" s="117">
        <v>7</v>
      </c>
      <c r="H8" s="117">
        <v>8</v>
      </c>
      <c r="I8" s="117">
        <v>9</v>
      </c>
      <c r="J8" s="117" t="s">
        <v>223</v>
      </c>
      <c r="K8" s="60"/>
    </row>
    <row r="9" spans="1:16" s="26" customFormat="1" ht="12.75" x14ac:dyDescent="0.25">
      <c r="A9" s="172" t="s">
        <v>224</v>
      </c>
      <c r="B9" s="172"/>
      <c r="C9" s="127">
        <f>C10+C11+C21</f>
        <v>50000000</v>
      </c>
      <c r="D9" s="127">
        <f>D10+D11</f>
        <v>32830119.70999999</v>
      </c>
      <c r="E9" s="127">
        <f>C9-D9</f>
        <v>17169880.29000001</v>
      </c>
      <c r="F9" s="128">
        <f>D9/C9</f>
        <v>0.65660239419999977</v>
      </c>
      <c r="G9" s="127">
        <f>G10+G11</f>
        <v>0</v>
      </c>
      <c r="H9" s="127">
        <f>H10+H11</f>
        <v>0</v>
      </c>
      <c r="I9" s="127">
        <f>I11+I10</f>
        <v>0</v>
      </c>
      <c r="J9" s="127">
        <f t="shared" ref="J9:J16" si="0">E9-G9-H9-I9</f>
        <v>17169880.29000001</v>
      </c>
      <c r="K9" s="61"/>
      <c r="L9" s="62"/>
      <c r="M9" s="63"/>
      <c r="N9" s="64"/>
      <c r="O9" s="65"/>
      <c r="P9" s="66"/>
    </row>
    <row r="10" spans="1:16" ht="76.5" x14ac:dyDescent="0.25">
      <c r="A10" s="115" t="s">
        <v>225</v>
      </c>
      <c r="B10" s="16" t="s">
        <v>226</v>
      </c>
      <c r="C10" s="129">
        <v>5000000</v>
      </c>
      <c r="D10" s="129">
        <v>10687.4</v>
      </c>
      <c r="E10" s="129">
        <v>4989312.5999999996</v>
      </c>
      <c r="F10" s="130">
        <v>2.1374799999999998E-3</v>
      </c>
      <c r="G10" s="131">
        <v>0</v>
      </c>
      <c r="H10" s="131">
        <v>0</v>
      </c>
      <c r="I10" s="127">
        <v>0</v>
      </c>
      <c r="J10" s="131">
        <v>4989312.5999999996</v>
      </c>
      <c r="K10" s="67"/>
      <c r="L10" s="62"/>
      <c r="M10" s="62"/>
      <c r="N10" s="59"/>
      <c r="O10" s="59"/>
      <c r="P10" s="59"/>
    </row>
    <row r="11" spans="1:16" ht="25.5" x14ac:dyDescent="0.25">
      <c r="A11" s="115" t="s">
        <v>227</v>
      </c>
      <c r="B11" s="17" t="s">
        <v>228</v>
      </c>
      <c r="C11" s="129">
        <v>45000000</v>
      </c>
      <c r="D11" s="129">
        <v>32819432.309999991</v>
      </c>
      <c r="E11" s="129">
        <v>12180567.690000009</v>
      </c>
      <c r="F11" s="130">
        <v>0.72932071799999976</v>
      </c>
      <c r="G11" s="131">
        <v>0</v>
      </c>
      <c r="H11" s="129">
        <v>0</v>
      </c>
      <c r="I11" s="127">
        <v>0</v>
      </c>
      <c r="J11" s="131">
        <v>12180567.690000009</v>
      </c>
      <c r="K11" s="67"/>
      <c r="L11" s="23"/>
      <c r="M11" s="23"/>
    </row>
    <row r="12" spans="1:16" ht="24" x14ac:dyDescent="0.25">
      <c r="A12" s="115" t="s">
        <v>229</v>
      </c>
      <c r="B12" s="18" t="s">
        <v>230</v>
      </c>
      <c r="C12" s="129">
        <f>'[2]Приложение 3'!F32</f>
        <v>0</v>
      </c>
      <c r="D12" s="129">
        <f>'[2]Приложение 3'!I32</f>
        <v>0</v>
      </c>
      <c r="E12" s="129">
        <f t="shared" ref="E12:E15" si="1">C12-D12</f>
        <v>0</v>
      </c>
      <c r="F12" s="129">
        <v>0</v>
      </c>
      <c r="G12" s="131">
        <f>'[2]Приложение 3'!F11-'[2]Приложение 3'!I11</f>
        <v>0</v>
      </c>
      <c r="H12" s="129">
        <v>0</v>
      </c>
      <c r="I12" s="127">
        <f t="shared" ref="I12:I21" si="2">I14+I13</f>
        <v>0</v>
      </c>
      <c r="J12" s="131">
        <f t="shared" si="0"/>
        <v>0</v>
      </c>
      <c r="L12" s="23"/>
      <c r="M12" s="23"/>
    </row>
    <row r="13" spans="1:16" ht="24" x14ac:dyDescent="0.25">
      <c r="A13" s="115" t="s">
        <v>231</v>
      </c>
      <c r="B13" s="19" t="s">
        <v>232</v>
      </c>
      <c r="C13" s="129">
        <f>'[2]Приложение 3'!F33</f>
        <v>0</v>
      </c>
      <c r="D13" s="129">
        <f>'[2]Приложение 3'!I33</f>
        <v>0</v>
      </c>
      <c r="E13" s="129">
        <f t="shared" si="1"/>
        <v>0</v>
      </c>
      <c r="F13" s="129">
        <v>0</v>
      </c>
      <c r="G13" s="131">
        <f>'[2]Приложение 3'!F12-'[2]Приложение 3'!I12</f>
        <v>0</v>
      </c>
      <c r="H13" s="131">
        <v>0</v>
      </c>
      <c r="I13" s="127">
        <f t="shared" si="2"/>
        <v>0</v>
      </c>
      <c r="J13" s="131">
        <f t="shared" si="0"/>
        <v>0</v>
      </c>
      <c r="L13" s="23"/>
    </row>
    <row r="14" spans="1:16" ht="60" x14ac:dyDescent="0.25">
      <c r="A14" s="115" t="s">
        <v>233</v>
      </c>
      <c r="B14" s="19" t="s">
        <v>234</v>
      </c>
      <c r="C14" s="129">
        <f>'[2]Приложение 3'!F34</f>
        <v>0</v>
      </c>
      <c r="D14" s="129">
        <f>'[2]Приложение 3'!I34</f>
        <v>0</v>
      </c>
      <c r="E14" s="129">
        <f t="shared" si="1"/>
        <v>0</v>
      </c>
      <c r="F14" s="129">
        <v>0</v>
      </c>
      <c r="G14" s="131">
        <f>'[2]Приложение 3'!F13-'[2]Приложение 3'!I13</f>
        <v>0</v>
      </c>
      <c r="H14" s="131">
        <v>0</v>
      </c>
      <c r="I14" s="127">
        <f t="shared" si="2"/>
        <v>0</v>
      </c>
      <c r="J14" s="131">
        <f t="shared" si="0"/>
        <v>0</v>
      </c>
      <c r="L14" s="23"/>
    </row>
    <row r="15" spans="1:16" ht="24" x14ac:dyDescent="0.25">
      <c r="A15" s="115" t="s">
        <v>235</v>
      </c>
      <c r="B15" s="68" t="s">
        <v>236</v>
      </c>
      <c r="C15" s="129">
        <f>'[2]Приложение 3'!F35</f>
        <v>0</v>
      </c>
      <c r="D15" s="129">
        <f>'[2]Приложение 3'!I35</f>
        <v>0</v>
      </c>
      <c r="E15" s="129">
        <f t="shared" si="1"/>
        <v>0</v>
      </c>
      <c r="F15" s="129">
        <v>0</v>
      </c>
      <c r="G15" s="131">
        <f>'[2]Приложение 3'!F14-'[2]Приложение 3'!I14</f>
        <v>0</v>
      </c>
      <c r="H15" s="131">
        <v>0</v>
      </c>
      <c r="I15" s="127">
        <f t="shared" si="2"/>
        <v>0</v>
      </c>
      <c r="J15" s="131">
        <f t="shared" si="0"/>
        <v>0</v>
      </c>
    </row>
    <row r="16" spans="1:16" ht="48" x14ac:dyDescent="0.25">
      <c r="A16" s="115" t="s">
        <v>237</v>
      </c>
      <c r="B16" s="69" t="s">
        <v>238</v>
      </c>
      <c r="C16" s="129">
        <f>'[2]Приложение 3'!F36</f>
        <v>0</v>
      </c>
      <c r="D16" s="129">
        <f>'[2]Приложение 3'!I36</f>
        <v>0</v>
      </c>
      <c r="E16" s="129">
        <v>0</v>
      </c>
      <c r="F16" s="129">
        <v>0</v>
      </c>
      <c r="G16" s="131">
        <f>'[2]Приложение 3'!F15-'[2]Приложение 3'!I15</f>
        <v>0</v>
      </c>
      <c r="H16" s="131">
        <v>0</v>
      </c>
      <c r="I16" s="127">
        <f t="shared" si="2"/>
        <v>0</v>
      </c>
      <c r="J16" s="131">
        <f t="shared" si="0"/>
        <v>0</v>
      </c>
    </row>
    <row r="17" spans="1:10" ht="36" x14ac:dyDescent="0.25">
      <c r="A17" s="115" t="s">
        <v>239</v>
      </c>
      <c r="B17" s="69" t="s">
        <v>240</v>
      </c>
      <c r="C17" s="118">
        <v>33000000</v>
      </c>
      <c r="D17" s="129">
        <v>23719432.309999991</v>
      </c>
      <c r="E17" s="129">
        <v>9280567.6900000088</v>
      </c>
      <c r="F17" s="130">
        <v>0.71877067606060574</v>
      </c>
      <c r="G17" s="131">
        <v>0</v>
      </c>
      <c r="H17" s="131">
        <v>0</v>
      </c>
      <c r="I17" s="127">
        <v>0</v>
      </c>
      <c r="J17" s="131">
        <v>9280567.6900000088</v>
      </c>
    </row>
    <row r="18" spans="1:10" ht="24" x14ac:dyDescent="0.25">
      <c r="A18" s="115" t="s">
        <v>241</v>
      </c>
      <c r="B18" s="69" t="s">
        <v>242</v>
      </c>
      <c r="C18" s="129">
        <v>0</v>
      </c>
      <c r="D18" s="129">
        <v>0</v>
      </c>
      <c r="E18" s="129">
        <v>0</v>
      </c>
      <c r="F18" s="130" t="s">
        <v>154</v>
      </c>
      <c r="G18" s="131">
        <v>0</v>
      </c>
      <c r="H18" s="129">
        <v>0</v>
      </c>
      <c r="I18" s="127">
        <v>0</v>
      </c>
      <c r="J18" s="131">
        <v>0</v>
      </c>
    </row>
    <row r="19" spans="1:10" x14ac:dyDescent="0.25">
      <c r="A19" s="115" t="s">
        <v>243</v>
      </c>
      <c r="B19" s="69" t="s">
        <v>244</v>
      </c>
      <c r="C19" s="129">
        <v>0</v>
      </c>
      <c r="D19" s="129">
        <v>0</v>
      </c>
      <c r="E19" s="129">
        <v>0</v>
      </c>
      <c r="F19" s="129">
        <v>0</v>
      </c>
      <c r="G19" s="131">
        <v>0</v>
      </c>
      <c r="H19" s="131">
        <v>0</v>
      </c>
      <c r="I19" s="127">
        <v>0</v>
      </c>
      <c r="J19" s="131">
        <v>0</v>
      </c>
    </row>
    <row r="20" spans="1:10" x14ac:dyDescent="0.25">
      <c r="A20" s="115" t="s">
        <v>245</v>
      </c>
      <c r="B20" s="69" t="s">
        <v>246</v>
      </c>
      <c r="C20" s="129">
        <v>12000000</v>
      </c>
      <c r="D20" s="129">
        <v>9100000</v>
      </c>
      <c r="E20" s="129">
        <v>2900000</v>
      </c>
      <c r="F20" s="130">
        <v>0.7583333333333333</v>
      </c>
      <c r="G20" s="131">
        <v>0</v>
      </c>
      <c r="H20" s="131">
        <v>0</v>
      </c>
      <c r="I20" s="127">
        <v>0</v>
      </c>
      <c r="J20" s="131">
        <v>2900000</v>
      </c>
    </row>
    <row r="21" spans="1:10" ht="38.25" x14ac:dyDescent="0.25">
      <c r="A21" s="115" t="s">
        <v>247</v>
      </c>
      <c r="B21" s="16" t="s">
        <v>248</v>
      </c>
      <c r="C21" s="129">
        <v>0</v>
      </c>
      <c r="D21" s="129">
        <f>'[2]Приложение 3'!I58-'[2]Приложение 3'!H58</f>
        <v>0</v>
      </c>
      <c r="E21" s="129">
        <f>C21-D21</f>
        <v>0</v>
      </c>
      <c r="F21" s="129">
        <v>0</v>
      </c>
      <c r="G21" s="129">
        <f>'[2]Приложение 3'!F34-'[2]Приложение 3'!I34+'[2]Приложение 3'!H34</f>
        <v>0</v>
      </c>
      <c r="H21" s="131">
        <v>0</v>
      </c>
      <c r="I21" s="127">
        <f t="shared" si="2"/>
        <v>0</v>
      </c>
      <c r="J21" s="131">
        <f>E21-G21-H21-I21</f>
        <v>0</v>
      </c>
    </row>
    <row r="22" spans="1:10" x14ac:dyDescent="0.25">
      <c r="E22" s="20"/>
    </row>
    <row r="23" spans="1:10" s="27" customFormat="1" ht="18" x14ac:dyDescent="0.2">
      <c r="A23" s="70"/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0" s="27" customFormat="1" x14ac:dyDescent="0.25">
      <c r="A24" s="71"/>
      <c r="B24" s="71"/>
      <c r="C24" s="71"/>
      <c r="D24" s="71"/>
      <c r="E24" s="71"/>
      <c r="F24"/>
      <c r="G24"/>
      <c r="H24"/>
      <c r="I24" s="71"/>
      <c r="J24" s="28"/>
    </row>
    <row r="25" spans="1:10" customFormat="1" x14ac:dyDescent="0.25">
      <c r="A25" s="13"/>
      <c r="B25" s="13"/>
    </row>
    <row r="26" spans="1:10" customFormat="1" x14ac:dyDescent="0.25">
      <c r="A26" s="13"/>
      <c r="B26" s="13"/>
    </row>
    <row r="27" spans="1:10" customFormat="1" x14ac:dyDescent="0.25">
      <c r="A27" s="169"/>
      <c r="B27" s="169"/>
    </row>
    <row r="28" spans="1:10" customFormat="1" x14ac:dyDescent="0.25">
      <c r="A28" s="29"/>
      <c r="B28" s="72"/>
    </row>
    <row r="29" spans="1:10" customFormat="1" ht="18" x14ac:dyDescent="0.25">
      <c r="C29" s="73"/>
      <c r="D29" s="74"/>
      <c r="E29" s="73"/>
      <c r="F29" s="74"/>
      <c r="G29" s="75"/>
      <c r="H29" s="75"/>
    </row>
    <row r="30" spans="1:10" customFormat="1" ht="18" x14ac:dyDescent="0.25">
      <c r="C30" s="73"/>
      <c r="D30" s="74"/>
      <c r="E30" s="73"/>
      <c r="F30" s="74"/>
      <c r="G30" s="75"/>
      <c r="H30" s="75"/>
    </row>
    <row r="31" spans="1:10" customFormat="1" ht="18" x14ac:dyDescent="0.25">
      <c r="C31" s="73"/>
      <c r="D31" s="74"/>
      <c r="E31" s="73"/>
      <c r="F31" s="74"/>
      <c r="G31" s="75"/>
      <c r="H31" s="75"/>
    </row>
    <row r="32" spans="1:10" customFormat="1" ht="18" hidden="1" x14ac:dyDescent="0.25">
      <c r="C32" s="73"/>
      <c r="D32" s="74"/>
      <c r="E32" s="73"/>
      <c r="F32" s="74"/>
      <c r="G32" s="75"/>
      <c r="H32" s="75"/>
    </row>
    <row r="33" spans="1:4" customFormat="1" x14ac:dyDescent="0.25">
      <c r="A33" s="13"/>
      <c r="B33" s="13"/>
      <c r="C33" s="29"/>
      <c r="D33" s="29"/>
    </row>
    <row r="34" spans="1:4" customFormat="1" x14ac:dyDescent="0.25">
      <c r="A34" s="13"/>
      <c r="B34" s="13"/>
      <c r="C34" s="13"/>
      <c r="D34" s="13"/>
    </row>
    <row r="35" spans="1:4" customFormat="1" x14ac:dyDescent="0.25">
      <c r="A35" s="13"/>
      <c r="B35" s="13"/>
      <c r="C35" s="13"/>
      <c r="D35" s="13"/>
    </row>
    <row r="36" spans="1:4" x14ac:dyDescent="0.2">
      <c r="B36" s="29"/>
      <c r="C36" s="29"/>
      <c r="D36" s="29"/>
    </row>
  </sheetData>
  <customSheetViews>
    <customSheetView guid="{EC1DDABA-87E5-4CA0-BDFA-3176D5C21D42}" hiddenRows="1" state="hidden" topLeftCell="A7">
      <selection activeCell="G14" sqref="G14"/>
      <pageMargins left="0.7" right="0.7" top="0.75" bottom="0.75" header="0.3" footer="0.3"/>
    </customSheetView>
    <customSheetView guid="{354784A5-404C-43C6-9215-508293194394}" hiddenRows="1" state="hidden" topLeftCell="A7">
      <selection activeCell="G14" sqref="G14"/>
      <pageMargins left="0.7" right="0.7" top="0.75" bottom="0.75" header="0.3" footer="0.3"/>
    </customSheetView>
    <customSheetView guid="{87167B54-14FD-40B4-B520-8ADAF9DCA900}" hiddenRows="1" topLeftCell="A2">
      <selection activeCell="E13" sqref="E13"/>
      <pageMargins left="0.7" right="0.7" top="0.75" bottom="0.75" header="0.3" footer="0.3"/>
    </customSheetView>
    <customSheetView guid="{34FCE91F-37BB-4E1C-80D8-8DC0E1239857}" hiddenRows="1" topLeftCell="A2">
      <selection activeCell="E13" sqref="E13"/>
      <pageMargins left="0.7" right="0.7" top="0.75" bottom="0.75" header="0.3" footer="0.3"/>
    </customSheetView>
    <customSheetView guid="{B358A58E-8635-4813-99A2-4F1FD4FD075C}" hiddenRows="1" topLeftCell="A5">
      <selection activeCell="B14" sqref="B14"/>
      <pageMargins left="0.7" right="0.7" top="0.75" bottom="0.75" header="0.3" footer="0.3"/>
    </customSheetView>
    <customSheetView guid="{B1E9D3A3-6A2B-4E76-A163-C3C5D3CBC4BC}" hiddenRows="1" topLeftCell="A14">
      <selection activeCell="E13" sqref="E13"/>
      <pageMargins left="0.7" right="0.7" top="0.75" bottom="0.75" header="0.3" footer="0.3"/>
    </customSheetView>
    <customSheetView guid="{F8C4027D-D6CA-4157-8FAE-71E83CC44D4D}" hiddenRows="1">
      <selection activeCell="B31" sqref="B31"/>
      <pageMargins left="0.7" right="0.7" top="0.75" bottom="0.75" header="0.3" footer="0.3"/>
    </customSheetView>
    <customSheetView guid="{8F1248FC-EA8E-4DC7-8B97-6406CD1514A9}" hiddenRows="1" state="hidden" topLeftCell="A7">
      <selection activeCell="G14" sqref="G14"/>
      <pageMargins left="0.7" right="0.7" top="0.75" bottom="0.75" header="0.3" footer="0.3"/>
    </customSheetView>
    <customSheetView guid="{DE0F5E73-EF4C-476D-B6AE-BFEFF57E867A}" hiddenRows="1" state="hidden" topLeftCell="A7">
      <selection activeCell="G14" sqref="G14"/>
      <pageMargins left="0.7" right="0.7" top="0.75" bottom="0.75" header="0.3" footer="0.3"/>
    </customSheetView>
  </customSheetViews>
  <mergeCells count="7">
    <mergeCell ref="A27:B27"/>
    <mergeCell ref="A2:J2"/>
    <mergeCell ref="A3:J3"/>
    <mergeCell ref="A4:J4"/>
    <mergeCell ref="A5:J5"/>
    <mergeCell ref="A9:B9"/>
    <mergeCell ref="B23:J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opLeftCell="A25" workbookViewId="0">
      <selection activeCell="F18" sqref="F18"/>
    </sheetView>
  </sheetViews>
  <sheetFormatPr defaultRowHeight="12.75" customHeight="1" outlineLevelRow="4" x14ac:dyDescent="0.25"/>
  <cols>
    <col min="1" max="1" width="26.140625" customWidth="1"/>
    <col min="2" max="3" width="10.28515625" customWidth="1"/>
    <col min="4" max="6" width="15.42578125" customWidth="1"/>
    <col min="8" max="8" width="13.140625" customWidth="1"/>
    <col min="9" max="10" width="12.42578125" bestFit="1" customWidth="1"/>
    <col min="11" max="11" width="10.7109375" bestFit="1" customWidth="1"/>
  </cols>
  <sheetData>
    <row r="1" spans="1:11" ht="15" x14ac:dyDescent="0.25">
      <c r="B1" s="174" t="s">
        <v>267</v>
      </c>
      <c r="C1" s="174"/>
      <c r="D1" s="174"/>
      <c r="E1" s="174"/>
      <c r="F1" s="174"/>
      <c r="G1" s="174"/>
      <c r="H1" s="30"/>
      <c r="I1" s="30"/>
      <c r="J1" s="30"/>
      <c r="K1" s="30"/>
    </row>
    <row r="2" spans="1:11" ht="15" x14ac:dyDescent="0.25">
      <c r="B2" s="31" t="s">
        <v>268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5" x14ac:dyDescent="0.25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 ht="15" x14ac:dyDescent="0.25">
      <c r="B4" s="52" t="s">
        <v>288</v>
      </c>
      <c r="C4" s="53"/>
      <c r="D4" s="53"/>
      <c r="E4" s="53"/>
      <c r="F4" s="54"/>
      <c r="G4" s="53"/>
      <c r="H4" s="54"/>
      <c r="I4" s="54"/>
      <c r="J4" s="53"/>
      <c r="K4" s="53"/>
    </row>
    <row r="5" spans="1:11" ht="15" x14ac:dyDescent="0.25">
      <c r="B5" s="30" t="s">
        <v>289</v>
      </c>
      <c r="C5" s="30"/>
      <c r="D5" s="30"/>
      <c r="E5" s="30"/>
      <c r="F5" s="30"/>
      <c r="G5" s="30"/>
      <c r="H5" s="30"/>
      <c r="I5" s="30"/>
      <c r="J5" s="30"/>
      <c r="K5" s="30"/>
    </row>
    <row r="6" spans="1:11" ht="15" x14ac:dyDescent="0.25">
      <c r="B6" s="175"/>
      <c r="C6" s="176"/>
      <c r="D6" s="176"/>
      <c r="E6" s="176"/>
      <c r="F6" s="176"/>
      <c r="G6" s="176"/>
      <c r="H6" s="176"/>
      <c r="I6" s="176"/>
      <c r="J6" s="32"/>
      <c r="K6" s="32"/>
    </row>
    <row r="7" spans="1:11" ht="15" x14ac:dyDescent="0.25">
      <c r="B7" s="175" t="s">
        <v>269</v>
      </c>
      <c r="C7" s="176"/>
      <c r="D7" s="176"/>
      <c r="E7" s="176"/>
      <c r="F7" s="176"/>
      <c r="G7" s="176"/>
      <c r="H7" s="176"/>
    </row>
    <row r="8" spans="1:11" ht="15" x14ac:dyDescent="0.25">
      <c r="B8" s="175" t="s">
        <v>270</v>
      </c>
      <c r="C8" s="176"/>
      <c r="D8" s="176"/>
      <c r="E8" s="176"/>
      <c r="F8" s="176"/>
      <c r="G8" s="176"/>
      <c r="H8" s="176"/>
    </row>
    <row r="9" spans="1:11" ht="15" x14ac:dyDescent="0.25">
      <c r="B9" s="175"/>
      <c r="C9" s="176"/>
      <c r="D9" s="176"/>
      <c r="E9" s="176"/>
      <c r="F9" s="176"/>
      <c r="G9" s="176"/>
      <c r="H9" s="176"/>
    </row>
    <row r="10" spans="1:11" ht="15" x14ac:dyDescent="0.25">
      <c r="B10" s="33" t="s">
        <v>276</v>
      </c>
      <c r="C10" s="33"/>
      <c r="D10" s="33"/>
      <c r="E10" s="33"/>
      <c r="F10" s="33"/>
      <c r="G10" s="33"/>
      <c r="H10" s="33"/>
      <c r="I10" s="33"/>
      <c r="J10" s="30"/>
      <c r="K10" s="30"/>
    </row>
    <row r="11" spans="1:11" ht="21" x14ac:dyDescent="0.25">
      <c r="B11" s="34" t="s">
        <v>271</v>
      </c>
      <c r="C11" s="34" t="s">
        <v>272</v>
      </c>
      <c r="D11" s="34" t="s">
        <v>290</v>
      </c>
      <c r="E11" s="34" t="s">
        <v>273</v>
      </c>
      <c r="F11" s="34" t="s">
        <v>291</v>
      </c>
      <c r="H11" s="119"/>
      <c r="I11" s="120"/>
      <c r="J11" s="120"/>
      <c r="K11" s="120"/>
    </row>
    <row r="12" spans="1:11" ht="15" x14ac:dyDescent="0.25">
      <c r="B12" s="35" t="s">
        <v>274</v>
      </c>
      <c r="C12" s="36"/>
      <c r="D12" s="40">
        <v>37395500.799999997</v>
      </c>
      <c r="E12" s="40">
        <v>4887571</v>
      </c>
      <c r="F12" s="40">
        <v>8695148.8000000007</v>
      </c>
      <c r="H12" s="119"/>
      <c r="I12" s="120"/>
      <c r="J12" s="120"/>
      <c r="K12" s="120"/>
    </row>
    <row r="13" spans="1:11" ht="15" x14ac:dyDescent="0.25">
      <c r="A13" t="str">
        <f>CONCATENATE(B13,C13)</f>
        <v>0100</v>
      </c>
      <c r="B13" s="37" t="s">
        <v>6</v>
      </c>
      <c r="C13" s="38"/>
      <c r="D13" s="41">
        <v>3905346.3</v>
      </c>
      <c r="E13" s="41">
        <v>581944.19999999995</v>
      </c>
      <c r="F13" s="41">
        <v>973778.2</v>
      </c>
      <c r="H13" s="119"/>
      <c r="I13" s="120"/>
      <c r="J13" s="120"/>
      <c r="K13" s="120"/>
    </row>
    <row r="14" spans="1:11" ht="15" outlineLevel="1" x14ac:dyDescent="0.25">
      <c r="A14" t="str">
        <f t="shared" ref="A14:A77" si="0">CONCATENATE(B14,C14)</f>
        <v>0102</v>
      </c>
      <c r="B14" s="37" t="s">
        <v>7</v>
      </c>
      <c r="C14" s="38"/>
      <c r="D14" s="41">
        <v>13974.5</v>
      </c>
      <c r="E14" s="41">
        <v>4861.1000000000004</v>
      </c>
      <c r="F14" s="41">
        <v>6486.4</v>
      </c>
      <c r="H14" s="119"/>
      <c r="I14" s="120"/>
      <c r="J14" s="120"/>
      <c r="K14" s="120"/>
    </row>
    <row r="15" spans="1:11" ht="15" outlineLevel="2" x14ac:dyDescent="0.25">
      <c r="A15" t="str">
        <f t="shared" si="0"/>
        <v>0102100</v>
      </c>
      <c r="B15" s="37" t="s">
        <v>7</v>
      </c>
      <c r="C15" s="38" t="s">
        <v>8</v>
      </c>
      <c r="D15" s="41">
        <v>13974.5</v>
      </c>
      <c r="E15" s="41">
        <v>4861.1000000000004</v>
      </c>
      <c r="F15" s="41">
        <v>6486.4</v>
      </c>
      <c r="H15" s="119"/>
      <c r="I15" s="120"/>
      <c r="J15" s="120"/>
      <c r="K15" s="120"/>
    </row>
    <row r="16" spans="1:11" ht="15" outlineLevel="3" x14ac:dyDescent="0.25">
      <c r="A16" t="str">
        <f t="shared" si="0"/>
        <v>0102120</v>
      </c>
      <c r="B16" s="37" t="s">
        <v>7</v>
      </c>
      <c r="C16" s="38" t="s">
        <v>9</v>
      </c>
      <c r="D16" s="41">
        <v>13974.5</v>
      </c>
      <c r="E16" s="41">
        <v>4861.1000000000004</v>
      </c>
      <c r="F16" s="41">
        <v>6486.4</v>
      </c>
      <c r="H16" s="119"/>
      <c r="I16" s="120"/>
      <c r="J16" s="120"/>
      <c r="K16" s="120"/>
    </row>
    <row r="17" spans="1:11" ht="15" outlineLevel="4" x14ac:dyDescent="0.25">
      <c r="A17" t="str">
        <f t="shared" si="0"/>
        <v>0102121</v>
      </c>
      <c r="B17" s="39" t="s">
        <v>7</v>
      </c>
      <c r="C17" s="39" t="s">
        <v>10</v>
      </c>
      <c r="D17" s="42">
        <v>11767.6</v>
      </c>
      <c r="E17" s="42">
        <v>4363.7</v>
      </c>
      <c r="F17" s="42">
        <v>5445.6</v>
      </c>
      <c r="H17" s="119"/>
      <c r="I17" s="120"/>
      <c r="J17" s="120"/>
      <c r="K17" s="120"/>
    </row>
    <row r="18" spans="1:11" ht="15" outlineLevel="4" x14ac:dyDescent="0.25">
      <c r="A18" t="str">
        <f t="shared" si="0"/>
        <v>0102122</v>
      </c>
      <c r="B18" s="39" t="s">
        <v>7</v>
      </c>
      <c r="C18" s="39" t="s">
        <v>11</v>
      </c>
      <c r="D18" s="42">
        <v>120.8</v>
      </c>
      <c r="E18" s="42">
        <v>0</v>
      </c>
      <c r="F18" s="42">
        <v>120.8</v>
      </c>
      <c r="H18" s="119"/>
      <c r="I18" s="120"/>
      <c r="J18" s="120"/>
      <c r="K18" s="120"/>
    </row>
    <row r="19" spans="1:11" ht="15" outlineLevel="4" x14ac:dyDescent="0.25">
      <c r="A19" t="str">
        <f t="shared" si="0"/>
        <v>0102129</v>
      </c>
      <c r="B19" s="39" t="s">
        <v>7</v>
      </c>
      <c r="C19" s="39" t="s">
        <v>156</v>
      </c>
      <c r="D19" s="42">
        <v>2086.1</v>
      </c>
      <c r="E19" s="42">
        <v>497.3</v>
      </c>
      <c r="F19" s="42">
        <v>920</v>
      </c>
      <c r="H19" s="119"/>
      <c r="I19" s="120"/>
      <c r="J19" s="120"/>
      <c r="K19" s="120"/>
    </row>
    <row r="20" spans="1:11" ht="15" outlineLevel="1" x14ac:dyDescent="0.25">
      <c r="A20" t="str">
        <f t="shared" si="0"/>
        <v>0103</v>
      </c>
      <c r="B20" s="37" t="s">
        <v>12</v>
      </c>
      <c r="C20" s="38"/>
      <c r="D20" s="41">
        <v>163510.6</v>
      </c>
      <c r="E20" s="41">
        <v>25129</v>
      </c>
      <c r="F20" s="41">
        <v>42256.5</v>
      </c>
      <c r="H20" s="119"/>
      <c r="I20" s="120"/>
      <c r="J20" s="120"/>
      <c r="K20" s="120"/>
    </row>
    <row r="21" spans="1:11" ht="15" outlineLevel="2" x14ac:dyDescent="0.25">
      <c r="A21" t="str">
        <f t="shared" si="0"/>
        <v>0103100</v>
      </c>
      <c r="B21" s="37" t="s">
        <v>12</v>
      </c>
      <c r="C21" s="38" t="s">
        <v>8</v>
      </c>
      <c r="D21" s="41">
        <v>148083.79999999999</v>
      </c>
      <c r="E21" s="41">
        <v>23510.7</v>
      </c>
      <c r="F21" s="41">
        <v>37813.9</v>
      </c>
      <c r="H21" s="119"/>
      <c r="I21" s="120"/>
      <c r="J21" s="120"/>
      <c r="K21" s="120"/>
    </row>
    <row r="22" spans="1:11" ht="15" outlineLevel="3" x14ac:dyDescent="0.25">
      <c r="A22" t="str">
        <f t="shared" si="0"/>
        <v>0103120</v>
      </c>
      <c r="B22" s="37" t="s">
        <v>12</v>
      </c>
      <c r="C22" s="38" t="s">
        <v>9</v>
      </c>
      <c r="D22" s="41">
        <v>148083.79999999999</v>
      </c>
      <c r="E22" s="41">
        <v>23510.7</v>
      </c>
      <c r="F22" s="41">
        <v>37813.9</v>
      </c>
      <c r="H22" s="119"/>
      <c r="I22" s="120"/>
      <c r="J22" s="120"/>
      <c r="K22" s="120"/>
    </row>
    <row r="23" spans="1:11" ht="15" outlineLevel="4" x14ac:dyDescent="0.25">
      <c r="A23" t="str">
        <f t="shared" si="0"/>
        <v>0103121</v>
      </c>
      <c r="B23" s="39" t="s">
        <v>12</v>
      </c>
      <c r="C23" s="39" t="s">
        <v>10</v>
      </c>
      <c r="D23" s="42">
        <v>116290.6</v>
      </c>
      <c r="E23" s="42">
        <v>18314.900000000001</v>
      </c>
      <c r="F23" s="42">
        <v>27826.400000000001</v>
      </c>
      <c r="H23" s="119"/>
      <c r="I23" s="120"/>
      <c r="J23" s="120"/>
      <c r="K23" s="120"/>
    </row>
    <row r="24" spans="1:11" ht="15" outlineLevel="4" x14ac:dyDescent="0.25">
      <c r="A24" t="str">
        <f t="shared" si="0"/>
        <v>0103122</v>
      </c>
      <c r="B24" s="39" t="s">
        <v>12</v>
      </c>
      <c r="C24" s="39" t="s">
        <v>11</v>
      </c>
      <c r="D24" s="42">
        <v>4952.1000000000004</v>
      </c>
      <c r="E24" s="42">
        <v>362.6</v>
      </c>
      <c r="F24" s="42">
        <v>1521.9</v>
      </c>
      <c r="H24" s="119"/>
      <c r="I24" s="120"/>
      <c r="J24" s="120"/>
      <c r="K24" s="120"/>
    </row>
    <row r="25" spans="1:11" ht="15" outlineLevel="4" x14ac:dyDescent="0.25">
      <c r="A25" t="str">
        <f t="shared" si="0"/>
        <v>0103123</v>
      </c>
      <c r="B25" s="39" t="s">
        <v>12</v>
      </c>
      <c r="C25" s="39" t="s">
        <v>172</v>
      </c>
      <c r="D25" s="42">
        <v>214</v>
      </c>
      <c r="E25" s="42">
        <v>0</v>
      </c>
      <c r="F25" s="42">
        <v>60</v>
      </c>
      <c r="H25" s="119"/>
      <c r="I25" s="120"/>
      <c r="J25" s="120"/>
      <c r="K25" s="120"/>
    </row>
    <row r="26" spans="1:11" ht="15" outlineLevel="4" x14ac:dyDescent="0.25">
      <c r="A26" t="str">
        <f t="shared" si="0"/>
        <v>0103129</v>
      </c>
      <c r="B26" s="39" t="s">
        <v>12</v>
      </c>
      <c r="C26" s="39" t="s">
        <v>156</v>
      </c>
      <c r="D26" s="42">
        <v>26627.1</v>
      </c>
      <c r="E26" s="42">
        <v>4833.2</v>
      </c>
      <c r="F26" s="42">
        <v>8405.6</v>
      </c>
      <c r="H26" s="119"/>
      <c r="I26" s="120"/>
      <c r="J26" s="120"/>
      <c r="K26" s="120"/>
    </row>
    <row r="27" spans="1:11" ht="15" outlineLevel="2" x14ac:dyDescent="0.25">
      <c r="A27" t="str">
        <f t="shared" si="0"/>
        <v>0103200</v>
      </c>
      <c r="B27" s="37" t="s">
        <v>12</v>
      </c>
      <c r="C27" s="38" t="s">
        <v>13</v>
      </c>
      <c r="D27" s="41">
        <v>15337.4</v>
      </c>
      <c r="E27" s="41">
        <v>1618.3</v>
      </c>
      <c r="F27" s="41">
        <v>4353.2</v>
      </c>
      <c r="H27" s="119"/>
      <c r="I27" s="120"/>
      <c r="J27" s="120"/>
      <c r="K27" s="120"/>
    </row>
    <row r="28" spans="1:11" ht="15" outlineLevel="3" x14ac:dyDescent="0.25">
      <c r="A28" t="str">
        <f t="shared" si="0"/>
        <v>0103240</v>
      </c>
      <c r="B28" s="37" t="s">
        <v>12</v>
      </c>
      <c r="C28" s="38" t="s">
        <v>14</v>
      </c>
      <c r="D28" s="41">
        <v>15337.4</v>
      </c>
      <c r="E28" s="41">
        <v>1618.3</v>
      </c>
      <c r="F28" s="41">
        <v>4353.2</v>
      </c>
      <c r="H28" s="119"/>
      <c r="I28" s="120"/>
      <c r="J28" s="120"/>
      <c r="K28" s="120"/>
    </row>
    <row r="29" spans="1:11" ht="15" outlineLevel="4" x14ac:dyDescent="0.25">
      <c r="A29" t="str">
        <f t="shared" si="0"/>
        <v>0103244</v>
      </c>
      <c r="B29" s="39" t="s">
        <v>12</v>
      </c>
      <c r="C29" s="39" t="s">
        <v>15</v>
      </c>
      <c r="D29" s="42">
        <v>15337.4</v>
      </c>
      <c r="E29" s="42">
        <v>1618.3</v>
      </c>
      <c r="F29" s="42">
        <v>4353.2</v>
      </c>
      <c r="H29" s="119"/>
      <c r="I29" s="120"/>
      <c r="J29" s="120"/>
      <c r="K29" s="120"/>
    </row>
    <row r="30" spans="1:11" ht="15" outlineLevel="2" x14ac:dyDescent="0.25">
      <c r="A30" t="str">
        <f t="shared" si="0"/>
        <v>0103300</v>
      </c>
      <c r="B30" s="37" t="s">
        <v>12</v>
      </c>
      <c r="C30" s="38" t="s">
        <v>46</v>
      </c>
      <c r="D30" s="41">
        <v>89.4</v>
      </c>
      <c r="E30" s="41">
        <v>0</v>
      </c>
      <c r="F30" s="41">
        <v>89.4</v>
      </c>
      <c r="H30" s="119"/>
      <c r="I30" s="120"/>
      <c r="J30" s="120"/>
      <c r="K30" s="120"/>
    </row>
    <row r="31" spans="1:11" ht="15" outlineLevel="3" x14ac:dyDescent="0.25">
      <c r="A31" t="str">
        <f t="shared" si="0"/>
        <v>0103320</v>
      </c>
      <c r="B31" s="37" t="s">
        <v>12</v>
      </c>
      <c r="C31" s="38" t="s">
        <v>54</v>
      </c>
      <c r="D31" s="41">
        <v>89.4</v>
      </c>
      <c r="E31" s="41">
        <v>0</v>
      </c>
      <c r="F31" s="41">
        <v>89.4</v>
      </c>
      <c r="H31" s="119"/>
      <c r="I31" s="120"/>
      <c r="J31" s="120"/>
      <c r="K31" s="120"/>
    </row>
    <row r="32" spans="1:11" ht="15" outlineLevel="4" x14ac:dyDescent="0.25">
      <c r="A32" t="str">
        <f t="shared" si="0"/>
        <v>0103321</v>
      </c>
      <c r="B32" s="39" t="s">
        <v>12</v>
      </c>
      <c r="C32" s="39" t="s">
        <v>55</v>
      </c>
      <c r="D32" s="42">
        <v>89.4</v>
      </c>
      <c r="E32" s="42">
        <v>0</v>
      </c>
      <c r="F32" s="42">
        <v>89.4</v>
      </c>
      <c r="H32" s="119"/>
      <c r="I32" s="120"/>
      <c r="J32" s="120"/>
      <c r="K32" s="120"/>
    </row>
    <row r="33" spans="1:11" ht="15" outlineLevel="1" x14ac:dyDescent="0.25">
      <c r="A33" t="str">
        <f t="shared" si="0"/>
        <v>0104</v>
      </c>
      <c r="B33" s="37" t="s">
        <v>16</v>
      </c>
      <c r="C33" s="38"/>
      <c r="D33" s="41">
        <v>1198694.3999999999</v>
      </c>
      <c r="E33" s="41">
        <v>199644.79999999999</v>
      </c>
      <c r="F33" s="41">
        <v>381756.2</v>
      </c>
      <c r="H33" s="119"/>
      <c r="I33" s="120"/>
      <c r="J33" s="120"/>
      <c r="K33" s="120"/>
    </row>
    <row r="34" spans="1:11" ht="15" outlineLevel="2" x14ac:dyDescent="0.25">
      <c r="A34" t="str">
        <f t="shared" si="0"/>
        <v>0104100</v>
      </c>
      <c r="B34" s="37" t="s">
        <v>16</v>
      </c>
      <c r="C34" s="38" t="s">
        <v>8</v>
      </c>
      <c r="D34" s="41">
        <v>1039524.1</v>
      </c>
      <c r="E34" s="41">
        <v>179216</v>
      </c>
      <c r="F34" s="41">
        <v>319808.7</v>
      </c>
      <c r="H34" s="119"/>
      <c r="I34" s="120"/>
      <c r="J34" s="120"/>
      <c r="K34" s="120"/>
    </row>
    <row r="35" spans="1:11" ht="15" outlineLevel="3" x14ac:dyDescent="0.25">
      <c r="A35" t="str">
        <f t="shared" si="0"/>
        <v>0104120</v>
      </c>
      <c r="B35" s="37" t="s">
        <v>16</v>
      </c>
      <c r="C35" s="38" t="s">
        <v>9</v>
      </c>
      <c r="D35" s="41">
        <v>1039524.1</v>
      </c>
      <c r="E35" s="41">
        <v>179216</v>
      </c>
      <c r="F35" s="41">
        <v>319808.7</v>
      </c>
      <c r="H35" s="119"/>
      <c r="I35" s="120"/>
      <c r="J35" s="120"/>
      <c r="K35" s="120"/>
    </row>
    <row r="36" spans="1:11" ht="15" outlineLevel="4" x14ac:dyDescent="0.25">
      <c r="A36" t="str">
        <f t="shared" si="0"/>
        <v>0104121</v>
      </c>
      <c r="B36" s="39" t="s">
        <v>16</v>
      </c>
      <c r="C36" s="39" t="s">
        <v>10</v>
      </c>
      <c r="D36" s="42">
        <v>804864.3</v>
      </c>
      <c r="E36" s="42">
        <v>140091</v>
      </c>
      <c r="F36" s="42">
        <v>245266.9</v>
      </c>
      <c r="H36" s="119"/>
      <c r="I36" s="120"/>
      <c r="J36" s="120"/>
      <c r="K36" s="120"/>
    </row>
    <row r="37" spans="1:11" ht="15" outlineLevel="4" x14ac:dyDescent="0.25">
      <c r="A37" t="str">
        <f t="shared" si="0"/>
        <v>0104122</v>
      </c>
      <c r="B37" s="39" t="s">
        <v>16</v>
      </c>
      <c r="C37" s="39" t="s">
        <v>11</v>
      </c>
      <c r="D37" s="42">
        <v>27699.1</v>
      </c>
      <c r="E37" s="42">
        <v>2897.4</v>
      </c>
      <c r="F37" s="42">
        <v>14267.7</v>
      </c>
      <c r="H37" s="119"/>
      <c r="I37" s="120"/>
      <c r="J37" s="120"/>
      <c r="K37" s="120"/>
    </row>
    <row r="38" spans="1:11" ht="15" outlineLevel="4" x14ac:dyDescent="0.25">
      <c r="A38" t="str">
        <f t="shared" si="0"/>
        <v>0104129</v>
      </c>
      <c r="B38" s="39" t="s">
        <v>16</v>
      </c>
      <c r="C38" s="39" t="s">
        <v>156</v>
      </c>
      <c r="D38" s="42">
        <v>206960.7</v>
      </c>
      <c r="E38" s="42">
        <v>36227.5</v>
      </c>
      <c r="F38" s="42">
        <v>60274.1</v>
      </c>
      <c r="H38" s="119"/>
      <c r="I38" s="120"/>
      <c r="J38" s="120"/>
      <c r="K38" s="120"/>
    </row>
    <row r="39" spans="1:11" ht="15" outlineLevel="2" x14ac:dyDescent="0.25">
      <c r="A39" t="str">
        <f t="shared" si="0"/>
        <v>0104200</v>
      </c>
      <c r="B39" s="37" t="s">
        <v>16</v>
      </c>
      <c r="C39" s="38" t="s">
        <v>13</v>
      </c>
      <c r="D39" s="41">
        <v>153304.5</v>
      </c>
      <c r="E39" s="41">
        <v>18580.8</v>
      </c>
      <c r="F39" s="41">
        <v>58850.3</v>
      </c>
      <c r="H39" s="119"/>
      <c r="I39" s="120"/>
      <c r="J39" s="120"/>
      <c r="K39" s="120"/>
    </row>
    <row r="40" spans="1:11" ht="15" outlineLevel="3" x14ac:dyDescent="0.25">
      <c r="A40" t="str">
        <f t="shared" si="0"/>
        <v>0104240</v>
      </c>
      <c r="B40" s="37" t="s">
        <v>16</v>
      </c>
      <c r="C40" s="38" t="s">
        <v>14</v>
      </c>
      <c r="D40" s="41">
        <v>153304.5</v>
      </c>
      <c r="E40" s="41">
        <v>18580.8</v>
      </c>
      <c r="F40" s="41">
        <v>58850.3</v>
      </c>
      <c r="H40" s="119"/>
      <c r="I40" s="120"/>
      <c r="J40" s="120"/>
      <c r="K40" s="120"/>
    </row>
    <row r="41" spans="1:11" ht="15" outlineLevel="4" x14ac:dyDescent="0.25">
      <c r="A41" t="str">
        <f t="shared" si="0"/>
        <v>0104243</v>
      </c>
      <c r="B41" s="39" t="s">
        <v>16</v>
      </c>
      <c r="C41" s="39" t="s">
        <v>17</v>
      </c>
      <c r="D41" s="42">
        <v>13561.9</v>
      </c>
      <c r="E41" s="42">
        <v>0</v>
      </c>
      <c r="F41" s="42">
        <v>1402.9</v>
      </c>
      <c r="H41" s="119"/>
      <c r="I41" s="120"/>
      <c r="J41" s="120"/>
      <c r="K41" s="120"/>
    </row>
    <row r="42" spans="1:11" ht="15" outlineLevel="4" x14ac:dyDescent="0.25">
      <c r="A42" t="str">
        <f t="shared" si="0"/>
        <v>0104244</v>
      </c>
      <c r="B42" s="39" t="s">
        <v>16</v>
      </c>
      <c r="C42" s="39" t="s">
        <v>15</v>
      </c>
      <c r="D42" s="42">
        <v>129822.2</v>
      </c>
      <c r="E42" s="42">
        <v>16601.599999999999</v>
      </c>
      <c r="F42" s="42">
        <v>54906.1</v>
      </c>
      <c r="H42" s="119"/>
      <c r="I42" s="120"/>
      <c r="J42" s="120"/>
      <c r="K42" s="120"/>
    </row>
    <row r="43" spans="1:11" ht="15" outlineLevel="4" x14ac:dyDescent="0.25">
      <c r="A43" t="str">
        <f t="shared" si="0"/>
        <v>0104247</v>
      </c>
      <c r="B43" s="39" t="s">
        <v>16</v>
      </c>
      <c r="C43" s="39" t="s">
        <v>193</v>
      </c>
      <c r="D43" s="42">
        <v>9920.4</v>
      </c>
      <c r="E43" s="42">
        <v>1979.2</v>
      </c>
      <c r="F43" s="42">
        <v>2541.3000000000002</v>
      </c>
      <c r="H43" s="119"/>
      <c r="I43" s="120"/>
      <c r="J43" s="120"/>
      <c r="K43" s="120"/>
    </row>
    <row r="44" spans="1:11" ht="15" outlineLevel="2" x14ac:dyDescent="0.25">
      <c r="A44" t="str">
        <f t="shared" si="0"/>
        <v>0104300</v>
      </c>
      <c r="B44" s="37" t="s">
        <v>16</v>
      </c>
      <c r="C44" s="38" t="s">
        <v>46</v>
      </c>
      <c r="D44" s="41">
        <v>2396.6999999999998</v>
      </c>
      <c r="E44" s="41">
        <v>163.9</v>
      </c>
      <c r="F44" s="41">
        <v>963</v>
      </c>
      <c r="H44" s="119"/>
      <c r="I44" s="120"/>
      <c r="J44" s="120"/>
      <c r="K44" s="120"/>
    </row>
    <row r="45" spans="1:11" ht="15" outlineLevel="3" x14ac:dyDescent="0.25">
      <c r="A45" t="str">
        <f t="shared" si="0"/>
        <v>0104320</v>
      </c>
      <c r="B45" s="37" t="s">
        <v>16</v>
      </c>
      <c r="C45" s="38" t="s">
        <v>54</v>
      </c>
      <c r="D45" s="41">
        <v>1186.7</v>
      </c>
      <c r="E45" s="41">
        <v>153.9</v>
      </c>
      <c r="F45" s="41">
        <v>583</v>
      </c>
      <c r="H45" s="119"/>
      <c r="I45" s="120"/>
      <c r="J45" s="120"/>
      <c r="K45" s="120"/>
    </row>
    <row r="46" spans="1:11" ht="15" outlineLevel="4" x14ac:dyDescent="0.25">
      <c r="A46" t="str">
        <f t="shared" si="0"/>
        <v>0104321</v>
      </c>
      <c r="B46" s="39" t="s">
        <v>16</v>
      </c>
      <c r="C46" s="39" t="s">
        <v>55</v>
      </c>
      <c r="D46" s="42">
        <v>1186.7</v>
      </c>
      <c r="E46" s="42">
        <v>153.9</v>
      </c>
      <c r="F46" s="42">
        <v>583</v>
      </c>
      <c r="H46" s="119"/>
      <c r="I46" s="120"/>
      <c r="J46" s="120"/>
      <c r="K46" s="120"/>
    </row>
    <row r="47" spans="1:11" ht="15" outlineLevel="3" x14ac:dyDescent="0.25">
      <c r="A47" t="str">
        <f t="shared" si="0"/>
        <v>0104350</v>
      </c>
      <c r="B47" s="37" t="s">
        <v>16</v>
      </c>
      <c r="C47" s="38" t="s">
        <v>173</v>
      </c>
      <c r="D47" s="41">
        <v>1210</v>
      </c>
      <c r="E47" s="41">
        <v>10</v>
      </c>
      <c r="F47" s="41">
        <v>380</v>
      </c>
      <c r="H47" s="119"/>
      <c r="I47" s="120"/>
      <c r="J47" s="120"/>
      <c r="K47" s="120"/>
    </row>
    <row r="48" spans="1:11" ht="15" outlineLevel="4" x14ac:dyDescent="0.25">
      <c r="A48" t="str">
        <f t="shared" si="0"/>
        <v>0104350</v>
      </c>
      <c r="B48" s="39" t="s">
        <v>16</v>
      </c>
      <c r="C48" s="39" t="s">
        <v>173</v>
      </c>
      <c r="D48" s="42">
        <v>1210</v>
      </c>
      <c r="E48" s="42">
        <v>10</v>
      </c>
      <c r="F48" s="42">
        <v>380</v>
      </c>
      <c r="H48" s="119"/>
      <c r="I48" s="120"/>
      <c r="J48" s="120"/>
      <c r="K48" s="120"/>
    </row>
    <row r="49" spans="1:11" ht="15" outlineLevel="2" x14ac:dyDescent="0.25">
      <c r="A49" t="str">
        <f t="shared" si="0"/>
        <v>0104800</v>
      </c>
      <c r="B49" s="37" t="s">
        <v>16</v>
      </c>
      <c r="C49" s="38" t="s">
        <v>20</v>
      </c>
      <c r="D49" s="41">
        <v>3469.1</v>
      </c>
      <c r="E49" s="41">
        <v>1684.1</v>
      </c>
      <c r="F49" s="41">
        <v>2134.1999999999998</v>
      </c>
      <c r="H49" s="119"/>
      <c r="I49" s="120"/>
      <c r="J49" s="120"/>
      <c r="K49" s="120"/>
    </row>
    <row r="50" spans="1:11" ht="15" outlineLevel="3" x14ac:dyDescent="0.25">
      <c r="A50" t="str">
        <f t="shared" si="0"/>
        <v>0104850</v>
      </c>
      <c r="B50" s="37" t="s">
        <v>16</v>
      </c>
      <c r="C50" s="38" t="s">
        <v>166</v>
      </c>
      <c r="D50" s="41">
        <v>3469.1</v>
      </c>
      <c r="E50" s="41">
        <v>1684.1</v>
      </c>
      <c r="F50" s="41">
        <v>2134.1999999999998</v>
      </c>
      <c r="H50" s="119"/>
      <c r="I50" s="120"/>
      <c r="J50" s="120"/>
      <c r="K50" s="120"/>
    </row>
    <row r="51" spans="1:11" ht="15" outlineLevel="4" x14ac:dyDescent="0.25">
      <c r="A51" t="str">
        <f t="shared" si="0"/>
        <v>0104853</v>
      </c>
      <c r="B51" s="39" t="s">
        <v>16</v>
      </c>
      <c r="C51" s="39" t="s">
        <v>167</v>
      </c>
      <c r="D51" s="42">
        <v>3469.1</v>
      </c>
      <c r="E51" s="42">
        <v>1684.1</v>
      </c>
      <c r="F51" s="42">
        <v>2134.1999999999998</v>
      </c>
      <c r="H51" s="119"/>
      <c r="I51" s="120"/>
      <c r="J51" s="120"/>
      <c r="K51" s="120"/>
    </row>
    <row r="52" spans="1:11" ht="15" outlineLevel="1" x14ac:dyDescent="0.25">
      <c r="A52" t="str">
        <f t="shared" si="0"/>
        <v>0105</v>
      </c>
      <c r="B52" s="37" t="s">
        <v>292</v>
      </c>
      <c r="C52" s="38"/>
      <c r="D52" s="41">
        <v>50.4</v>
      </c>
      <c r="E52" s="41">
        <v>0</v>
      </c>
      <c r="F52" s="41">
        <v>0</v>
      </c>
      <c r="H52" s="119"/>
      <c r="I52" s="120"/>
      <c r="J52" s="120"/>
      <c r="K52" s="120"/>
    </row>
    <row r="53" spans="1:11" ht="15" outlineLevel="2" x14ac:dyDescent="0.25">
      <c r="A53" t="str">
        <f t="shared" si="0"/>
        <v>0105200</v>
      </c>
      <c r="B53" s="37" t="s">
        <v>292</v>
      </c>
      <c r="C53" s="38" t="s">
        <v>13</v>
      </c>
      <c r="D53" s="41">
        <v>50.4</v>
      </c>
      <c r="E53" s="41">
        <v>0</v>
      </c>
      <c r="F53" s="41">
        <v>0</v>
      </c>
      <c r="H53" s="119"/>
      <c r="I53" s="120"/>
      <c r="J53" s="120"/>
      <c r="K53" s="120"/>
    </row>
    <row r="54" spans="1:11" ht="15" outlineLevel="3" x14ac:dyDescent="0.25">
      <c r="A54" t="str">
        <f t="shared" si="0"/>
        <v>0105240</v>
      </c>
      <c r="B54" s="37" t="s">
        <v>292</v>
      </c>
      <c r="C54" s="38" t="s">
        <v>14</v>
      </c>
      <c r="D54" s="41">
        <v>50.4</v>
      </c>
      <c r="E54" s="41">
        <v>0</v>
      </c>
      <c r="F54" s="41">
        <v>0</v>
      </c>
      <c r="H54" s="119"/>
      <c r="I54" s="120"/>
      <c r="J54" s="120"/>
      <c r="K54" s="120"/>
    </row>
    <row r="55" spans="1:11" ht="15" outlineLevel="4" x14ac:dyDescent="0.25">
      <c r="A55" t="str">
        <f t="shared" si="0"/>
        <v>0105244</v>
      </c>
      <c r="B55" s="39" t="s">
        <v>292</v>
      </c>
      <c r="C55" s="39" t="s">
        <v>15</v>
      </c>
      <c r="D55" s="42">
        <v>50.4</v>
      </c>
      <c r="E55" s="42">
        <v>0</v>
      </c>
      <c r="F55" s="42">
        <v>0</v>
      </c>
      <c r="H55" s="119"/>
      <c r="I55" s="120"/>
      <c r="J55" s="120"/>
      <c r="K55" s="120"/>
    </row>
    <row r="56" spans="1:11" ht="15" outlineLevel="1" x14ac:dyDescent="0.25">
      <c r="A56" t="str">
        <f t="shared" si="0"/>
        <v>0106</v>
      </c>
      <c r="B56" s="37" t="s">
        <v>18</v>
      </c>
      <c r="C56" s="38"/>
      <c r="D56" s="41">
        <v>186688.6</v>
      </c>
      <c r="E56" s="41">
        <v>35687.699999999997</v>
      </c>
      <c r="F56" s="41">
        <v>71290.7</v>
      </c>
      <c r="H56" s="119"/>
      <c r="I56" s="120"/>
      <c r="J56" s="120"/>
      <c r="K56" s="120"/>
    </row>
    <row r="57" spans="1:11" ht="15" outlineLevel="2" x14ac:dyDescent="0.25">
      <c r="A57" t="str">
        <f t="shared" si="0"/>
        <v>0106100</v>
      </c>
      <c r="B57" s="37" t="s">
        <v>18</v>
      </c>
      <c r="C57" s="38" t="s">
        <v>8</v>
      </c>
      <c r="D57" s="41">
        <v>147372.70000000001</v>
      </c>
      <c r="E57" s="41">
        <v>34241</v>
      </c>
      <c r="F57" s="41">
        <v>39550.400000000001</v>
      </c>
      <c r="H57" s="119"/>
      <c r="I57" s="120"/>
      <c r="J57" s="120"/>
      <c r="K57" s="120"/>
    </row>
    <row r="58" spans="1:11" ht="15" outlineLevel="3" x14ac:dyDescent="0.25">
      <c r="A58" t="str">
        <f t="shared" si="0"/>
        <v>0106120</v>
      </c>
      <c r="B58" s="37" t="s">
        <v>18</v>
      </c>
      <c r="C58" s="38" t="s">
        <v>9</v>
      </c>
      <c r="D58" s="41">
        <v>147372.70000000001</v>
      </c>
      <c r="E58" s="41">
        <v>34241</v>
      </c>
      <c r="F58" s="41">
        <v>39550.400000000001</v>
      </c>
      <c r="H58" s="119"/>
      <c r="I58" s="120"/>
      <c r="J58" s="120"/>
      <c r="K58" s="120"/>
    </row>
    <row r="59" spans="1:11" ht="15" outlineLevel="4" x14ac:dyDescent="0.25">
      <c r="A59" t="str">
        <f t="shared" si="0"/>
        <v>0106121</v>
      </c>
      <c r="B59" s="39" t="s">
        <v>18</v>
      </c>
      <c r="C59" s="39" t="s">
        <v>10</v>
      </c>
      <c r="D59" s="42">
        <v>113079.5</v>
      </c>
      <c r="E59" s="42">
        <v>26197.200000000001</v>
      </c>
      <c r="F59" s="42">
        <v>29146.1</v>
      </c>
      <c r="H59" s="119"/>
      <c r="I59" s="120"/>
      <c r="J59" s="120"/>
      <c r="K59" s="120"/>
    </row>
    <row r="60" spans="1:11" ht="15" outlineLevel="4" x14ac:dyDescent="0.25">
      <c r="A60" t="str">
        <f t="shared" si="0"/>
        <v>0106122</v>
      </c>
      <c r="B60" s="39" t="s">
        <v>18</v>
      </c>
      <c r="C60" s="39" t="s">
        <v>11</v>
      </c>
      <c r="D60" s="42">
        <v>5037.1000000000004</v>
      </c>
      <c r="E60" s="42">
        <v>844.6</v>
      </c>
      <c r="F60" s="42">
        <v>1783.3</v>
      </c>
      <c r="H60" s="119"/>
      <c r="I60" s="120"/>
      <c r="J60" s="120"/>
      <c r="K60" s="120"/>
    </row>
    <row r="61" spans="1:11" ht="15" outlineLevel="4" x14ac:dyDescent="0.25">
      <c r="A61" t="str">
        <f t="shared" si="0"/>
        <v>0106129</v>
      </c>
      <c r="B61" s="39" t="s">
        <v>18</v>
      </c>
      <c r="C61" s="39" t="s">
        <v>156</v>
      </c>
      <c r="D61" s="42">
        <v>29256.1</v>
      </c>
      <c r="E61" s="42">
        <v>7199.3</v>
      </c>
      <c r="F61" s="42">
        <v>8621</v>
      </c>
    </row>
    <row r="62" spans="1:11" ht="15" outlineLevel="2" x14ac:dyDescent="0.25">
      <c r="A62" t="str">
        <f t="shared" si="0"/>
        <v>0106200</v>
      </c>
      <c r="B62" s="37" t="s">
        <v>18</v>
      </c>
      <c r="C62" s="38" t="s">
        <v>13</v>
      </c>
      <c r="D62" s="41">
        <v>38995.5</v>
      </c>
      <c r="E62" s="41">
        <v>1366.3</v>
      </c>
      <c r="F62" s="41">
        <v>31657.5</v>
      </c>
    </row>
    <row r="63" spans="1:11" ht="15" outlineLevel="3" x14ac:dyDescent="0.25">
      <c r="A63" t="str">
        <f t="shared" si="0"/>
        <v>0106240</v>
      </c>
      <c r="B63" s="37" t="s">
        <v>18</v>
      </c>
      <c r="C63" s="38" t="s">
        <v>14</v>
      </c>
      <c r="D63" s="41">
        <v>38995.5</v>
      </c>
      <c r="E63" s="41">
        <v>1366.3</v>
      </c>
      <c r="F63" s="41">
        <v>31657.5</v>
      </c>
    </row>
    <row r="64" spans="1:11" ht="15" outlineLevel="4" x14ac:dyDescent="0.25">
      <c r="A64" t="str">
        <f t="shared" si="0"/>
        <v>0106243</v>
      </c>
      <c r="B64" s="39" t="s">
        <v>18</v>
      </c>
      <c r="C64" s="39" t="s">
        <v>17</v>
      </c>
      <c r="D64" s="42">
        <v>18605.599999999999</v>
      </c>
      <c r="E64" s="42">
        <v>0</v>
      </c>
      <c r="F64" s="42">
        <v>18605.599999999999</v>
      </c>
    </row>
    <row r="65" spans="1:6" ht="15" outlineLevel="4" x14ac:dyDescent="0.25">
      <c r="A65" t="str">
        <f t="shared" si="0"/>
        <v>0106244</v>
      </c>
      <c r="B65" s="39" t="s">
        <v>18</v>
      </c>
      <c r="C65" s="39" t="s">
        <v>15</v>
      </c>
      <c r="D65" s="42">
        <v>19634.7</v>
      </c>
      <c r="E65" s="42">
        <v>1178.5</v>
      </c>
      <c r="F65" s="42">
        <v>12823.7</v>
      </c>
    </row>
    <row r="66" spans="1:6" ht="15" outlineLevel="4" x14ac:dyDescent="0.25">
      <c r="A66" t="str">
        <f t="shared" si="0"/>
        <v>0106247</v>
      </c>
      <c r="B66" s="39" t="s">
        <v>18</v>
      </c>
      <c r="C66" s="39" t="s">
        <v>193</v>
      </c>
      <c r="D66" s="42">
        <v>755.2</v>
      </c>
      <c r="E66" s="42">
        <v>187.8</v>
      </c>
      <c r="F66" s="42">
        <v>228.2</v>
      </c>
    </row>
    <row r="67" spans="1:6" ht="15" outlineLevel="2" x14ac:dyDescent="0.25">
      <c r="A67" t="str">
        <f t="shared" si="0"/>
        <v>0106300</v>
      </c>
      <c r="B67" s="37" t="s">
        <v>18</v>
      </c>
      <c r="C67" s="38" t="s">
        <v>46</v>
      </c>
      <c r="D67" s="41">
        <v>255</v>
      </c>
      <c r="E67" s="41">
        <v>17.399999999999999</v>
      </c>
      <c r="F67" s="41">
        <v>17.399999999999999</v>
      </c>
    </row>
    <row r="68" spans="1:6" ht="15" outlineLevel="3" x14ac:dyDescent="0.25">
      <c r="A68" t="str">
        <f t="shared" si="0"/>
        <v>0106320</v>
      </c>
      <c r="B68" s="37" t="s">
        <v>18</v>
      </c>
      <c r="C68" s="38" t="s">
        <v>54</v>
      </c>
      <c r="D68" s="41">
        <v>255</v>
      </c>
      <c r="E68" s="41">
        <v>17.399999999999999</v>
      </c>
      <c r="F68" s="41">
        <v>17.399999999999999</v>
      </c>
    </row>
    <row r="69" spans="1:6" ht="15" outlineLevel="4" x14ac:dyDescent="0.25">
      <c r="A69" t="str">
        <f t="shared" si="0"/>
        <v>0106321</v>
      </c>
      <c r="B69" s="39" t="s">
        <v>18</v>
      </c>
      <c r="C69" s="39" t="s">
        <v>55</v>
      </c>
      <c r="D69" s="42">
        <v>255</v>
      </c>
      <c r="E69" s="42">
        <v>17.399999999999999</v>
      </c>
      <c r="F69" s="42">
        <v>17.399999999999999</v>
      </c>
    </row>
    <row r="70" spans="1:6" ht="15" outlineLevel="2" x14ac:dyDescent="0.25">
      <c r="A70" t="str">
        <f t="shared" si="0"/>
        <v>0106800</v>
      </c>
      <c r="B70" s="37" t="s">
        <v>18</v>
      </c>
      <c r="C70" s="38" t="s">
        <v>20</v>
      </c>
      <c r="D70" s="41">
        <v>65.400000000000006</v>
      </c>
      <c r="E70" s="41">
        <v>63</v>
      </c>
      <c r="F70" s="41">
        <v>65.400000000000006</v>
      </c>
    </row>
    <row r="71" spans="1:6" ht="15" outlineLevel="3" x14ac:dyDescent="0.25">
      <c r="A71" t="str">
        <f t="shared" si="0"/>
        <v>0106850</v>
      </c>
      <c r="B71" s="37" t="s">
        <v>18</v>
      </c>
      <c r="C71" s="38" t="s">
        <v>166</v>
      </c>
      <c r="D71" s="41">
        <v>65.400000000000006</v>
      </c>
      <c r="E71" s="41">
        <v>63</v>
      </c>
      <c r="F71" s="41">
        <v>65.400000000000006</v>
      </c>
    </row>
    <row r="72" spans="1:6" ht="15" outlineLevel="4" x14ac:dyDescent="0.25">
      <c r="A72" t="str">
        <f t="shared" si="0"/>
        <v>0106852</v>
      </c>
      <c r="B72" s="39" t="s">
        <v>18</v>
      </c>
      <c r="C72" s="39" t="s">
        <v>170</v>
      </c>
      <c r="D72" s="42">
        <v>2.4</v>
      </c>
      <c r="E72" s="42">
        <v>0</v>
      </c>
      <c r="F72" s="42">
        <v>2.4</v>
      </c>
    </row>
    <row r="73" spans="1:6" ht="15" outlineLevel="4" x14ac:dyDescent="0.25">
      <c r="A73" t="str">
        <f t="shared" si="0"/>
        <v>0106853</v>
      </c>
      <c r="B73" s="39" t="s">
        <v>18</v>
      </c>
      <c r="C73" s="39" t="s">
        <v>167</v>
      </c>
      <c r="D73" s="42">
        <v>63</v>
      </c>
      <c r="E73" s="42">
        <v>63</v>
      </c>
      <c r="F73" s="42">
        <v>63</v>
      </c>
    </row>
    <row r="74" spans="1:6" ht="15" outlineLevel="1" x14ac:dyDescent="0.25">
      <c r="A74" t="str">
        <f t="shared" si="0"/>
        <v>0111</v>
      </c>
      <c r="B74" s="37" t="s">
        <v>19</v>
      </c>
      <c r="C74" s="38"/>
      <c r="D74" s="41">
        <v>39237</v>
      </c>
      <c r="E74" s="41">
        <v>0</v>
      </c>
      <c r="F74" s="41">
        <v>24237</v>
      </c>
    </row>
    <row r="75" spans="1:6" ht="15" outlineLevel="2" x14ac:dyDescent="0.25">
      <c r="A75" t="str">
        <f t="shared" si="0"/>
        <v>0111800</v>
      </c>
      <c r="B75" s="37" t="s">
        <v>19</v>
      </c>
      <c r="C75" s="38" t="s">
        <v>20</v>
      </c>
      <c r="D75" s="41">
        <v>39237</v>
      </c>
      <c r="E75" s="41">
        <v>0</v>
      </c>
      <c r="F75" s="41">
        <v>24237</v>
      </c>
    </row>
    <row r="76" spans="1:6" ht="15" outlineLevel="3" x14ac:dyDescent="0.25">
      <c r="A76" t="str">
        <f t="shared" si="0"/>
        <v>0111870</v>
      </c>
      <c r="B76" s="37" t="s">
        <v>19</v>
      </c>
      <c r="C76" s="38" t="s">
        <v>21</v>
      </c>
      <c r="D76" s="41">
        <v>39237</v>
      </c>
      <c r="E76" s="41">
        <v>0</v>
      </c>
      <c r="F76" s="41">
        <v>24237</v>
      </c>
    </row>
    <row r="77" spans="1:6" ht="15" outlineLevel="4" x14ac:dyDescent="0.25">
      <c r="A77" t="str">
        <f t="shared" si="0"/>
        <v>0111870</v>
      </c>
      <c r="B77" s="39" t="s">
        <v>19</v>
      </c>
      <c r="C77" s="39" t="s">
        <v>21</v>
      </c>
      <c r="D77" s="42">
        <v>39237</v>
      </c>
      <c r="E77" s="42">
        <v>0</v>
      </c>
      <c r="F77" s="42">
        <v>24237</v>
      </c>
    </row>
    <row r="78" spans="1:6" ht="15" outlineLevel="1" x14ac:dyDescent="0.25">
      <c r="A78" t="str">
        <f t="shared" ref="A78:A141" si="1">CONCATENATE(B78,C78)</f>
        <v>0113</v>
      </c>
      <c r="B78" s="37" t="s">
        <v>22</v>
      </c>
      <c r="C78" s="38"/>
      <c r="D78" s="41">
        <v>2303190.7999999998</v>
      </c>
      <c r="E78" s="41">
        <v>316621.7</v>
      </c>
      <c r="F78" s="41">
        <v>447751.4</v>
      </c>
    </row>
    <row r="79" spans="1:6" ht="15" outlineLevel="2" x14ac:dyDescent="0.25">
      <c r="A79" t="str">
        <f t="shared" si="1"/>
        <v>0113100</v>
      </c>
      <c r="B79" s="37" t="s">
        <v>22</v>
      </c>
      <c r="C79" s="38" t="s">
        <v>8</v>
      </c>
      <c r="D79" s="41">
        <v>411698.7</v>
      </c>
      <c r="E79" s="41">
        <v>71332.3</v>
      </c>
      <c r="F79" s="41">
        <v>108469.2</v>
      </c>
    </row>
    <row r="80" spans="1:6" ht="15" outlineLevel="3" x14ac:dyDescent="0.25">
      <c r="A80" t="str">
        <f t="shared" si="1"/>
        <v>0113110</v>
      </c>
      <c r="B80" s="37" t="s">
        <v>22</v>
      </c>
      <c r="C80" s="38" t="s">
        <v>23</v>
      </c>
      <c r="D80" s="41">
        <v>272398.59999999998</v>
      </c>
      <c r="E80" s="41">
        <v>47590.9</v>
      </c>
      <c r="F80" s="41">
        <v>69077.2</v>
      </c>
    </row>
    <row r="81" spans="1:6" ht="15" outlineLevel="4" x14ac:dyDescent="0.25">
      <c r="A81" t="str">
        <f t="shared" si="1"/>
        <v>0113111</v>
      </c>
      <c r="B81" s="39" t="s">
        <v>22</v>
      </c>
      <c r="C81" s="39" t="s">
        <v>24</v>
      </c>
      <c r="D81" s="42">
        <v>206281.4</v>
      </c>
      <c r="E81" s="42">
        <v>36722.1</v>
      </c>
      <c r="F81" s="42">
        <v>52497.9</v>
      </c>
    </row>
    <row r="82" spans="1:6" ht="15" outlineLevel="4" x14ac:dyDescent="0.25">
      <c r="A82" t="str">
        <f t="shared" si="1"/>
        <v>0113112</v>
      </c>
      <c r="B82" s="39" t="s">
        <v>22</v>
      </c>
      <c r="C82" s="39" t="s">
        <v>25</v>
      </c>
      <c r="D82" s="42">
        <v>6323.7</v>
      </c>
      <c r="E82" s="42">
        <v>1143.7</v>
      </c>
      <c r="F82" s="42">
        <v>2320</v>
      </c>
    </row>
    <row r="83" spans="1:6" ht="15" outlineLevel="4" x14ac:dyDescent="0.25">
      <c r="A83" t="str">
        <f t="shared" si="1"/>
        <v>0113119</v>
      </c>
      <c r="B83" s="39" t="s">
        <v>22</v>
      </c>
      <c r="C83" s="39" t="s">
        <v>157</v>
      </c>
      <c r="D83" s="42">
        <v>59793.5</v>
      </c>
      <c r="E83" s="42">
        <v>9725.1</v>
      </c>
      <c r="F83" s="42">
        <v>14259.3</v>
      </c>
    </row>
    <row r="84" spans="1:6" ht="15" outlineLevel="3" x14ac:dyDescent="0.25">
      <c r="A84" t="str">
        <f t="shared" si="1"/>
        <v>0113120</v>
      </c>
      <c r="B84" s="37" t="s">
        <v>22</v>
      </c>
      <c r="C84" s="38" t="s">
        <v>9</v>
      </c>
      <c r="D84" s="41">
        <v>139300.1</v>
      </c>
      <c r="E84" s="41">
        <v>23741.4</v>
      </c>
      <c r="F84" s="41">
        <v>39392</v>
      </c>
    </row>
    <row r="85" spans="1:6" ht="15" outlineLevel="4" x14ac:dyDescent="0.25">
      <c r="A85" t="str">
        <f t="shared" si="1"/>
        <v>0113121</v>
      </c>
      <c r="B85" s="39" t="s">
        <v>22</v>
      </c>
      <c r="C85" s="39" t="s">
        <v>10</v>
      </c>
      <c r="D85" s="42">
        <v>106573</v>
      </c>
      <c r="E85" s="42">
        <v>18615.599999999999</v>
      </c>
      <c r="F85" s="42">
        <v>29546.3</v>
      </c>
    </row>
    <row r="86" spans="1:6" ht="15" outlineLevel="4" x14ac:dyDescent="0.25">
      <c r="A86" t="str">
        <f t="shared" si="1"/>
        <v>0113122</v>
      </c>
      <c r="B86" s="39" t="s">
        <v>22</v>
      </c>
      <c r="C86" s="39" t="s">
        <v>11</v>
      </c>
      <c r="D86" s="42">
        <v>3968.8</v>
      </c>
      <c r="E86" s="42">
        <v>370</v>
      </c>
      <c r="F86" s="42">
        <v>1513.9</v>
      </c>
    </row>
    <row r="87" spans="1:6" ht="15" outlineLevel="4" x14ac:dyDescent="0.25">
      <c r="A87" t="str">
        <f t="shared" si="1"/>
        <v>0113129</v>
      </c>
      <c r="B87" s="39" t="s">
        <v>22</v>
      </c>
      <c r="C87" s="39" t="s">
        <v>156</v>
      </c>
      <c r="D87" s="42">
        <v>28758.3</v>
      </c>
      <c r="E87" s="42">
        <v>4755.7</v>
      </c>
      <c r="F87" s="42">
        <v>8331.7999999999993</v>
      </c>
    </row>
    <row r="88" spans="1:6" ht="15" outlineLevel="2" x14ac:dyDescent="0.25">
      <c r="A88" t="str">
        <f t="shared" si="1"/>
        <v>0113200</v>
      </c>
      <c r="B88" s="37" t="s">
        <v>22</v>
      </c>
      <c r="C88" s="38" t="s">
        <v>13</v>
      </c>
      <c r="D88" s="41">
        <v>243100.1</v>
      </c>
      <c r="E88" s="41">
        <v>33143.199999999997</v>
      </c>
      <c r="F88" s="41">
        <v>71362.100000000006</v>
      </c>
    </row>
    <row r="89" spans="1:6" ht="15" outlineLevel="3" x14ac:dyDescent="0.25">
      <c r="A89" t="str">
        <f t="shared" si="1"/>
        <v>0113240</v>
      </c>
      <c r="B89" s="37" t="s">
        <v>22</v>
      </c>
      <c r="C89" s="38" t="s">
        <v>14</v>
      </c>
      <c r="D89" s="41">
        <v>243100.1</v>
      </c>
      <c r="E89" s="41">
        <v>33143.199999999997</v>
      </c>
      <c r="F89" s="41">
        <v>71362.100000000006</v>
      </c>
    </row>
    <row r="90" spans="1:6" ht="15" outlineLevel="4" x14ac:dyDescent="0.25">
      <c r="A90" t="str">
        <f t="shared" si="1"/>
        <v>0113243</v>
      </c>
      <c r="B90" s="39" t="s">
        <v>22</v>
      </c>
      <c r="C90" s="39" t="s">
        <v>17</v>
      </c>
      <c r="D90" s="42">
        <v>35179.800000000003</v>
      </c>
      <c r="E90" s="42">
        <v>0</v>
      </c>
      <c r="F90" s="42">
        <v>15921.2</v>
      </c>
    </row>
    <row r="91" spans="1:6" ht="15" outlineLevel="4" x14ac:dyDescent="0.25">
      <c r="A91" t="str">
        <f t="shared" si="1"/>
        <v>0113244</v>
      </c>
      <c r="B91" s="39" t="s">
        <v>22</v>
      </c>
      <c r="C91" s="39" t="s">
        <v>15</v>
      </c>
      <c r="D91" s="42">
        <v>204515.5</v>
      </c>
      <c r="E91" s="42">
        <v>32337.599999999999</v>
      </c>
      <c r="F91" s="42">
        <v>54415</v>
      </c>
    </row>
    <row r="92" spans="1:6" ht="15" outlineLevel="4" x14ac:dyDescent="0.25">
      <c r="A92" t="str">
        <f t="shared" si="1"/>
        <v>0113247</v>
      </c>
      <c r="B92" s="39" t="s">
        <v>22</v>
      </c>
      <c r="C92" s="39" t="s">
        <v>193</v>
      </c>
      <c r="D92" s="42">
        <v>3404.8</v>
      </c>
      <c r="E92" s="42">
        <v>805.6</v>
      </c>
      <c r="F92" s="42">
        <v>1025.9000000000001</v>
      </c>
    </row>
    <row r="93" spans="1:6" ht="15" outlineLevel="2" x14ac:dyDescent="0.25">
      <c r="A93" t="str">
        <f t="shared" si="1"/>
        <v>0113300</v>
      </c>
      <c r="B93" s="37" t="s">
        <v>22</v>
      </c>
      <c r="C93" s="38" t="s">
        <v>46</v>
      </c>
      <c r="D93" s="41">
        <v>1597.6</v>
      </c>
      <c r="E93" s="41">
        <v>1317.6</v>
      </c>
      <c r="F93" s="41">
        <v>1521.6</v>
      </c>
    </row>
    <row r="94" spans="1:6" ht="15" outlineLevel="3" x14ac:dyDescent="0.25">
      <c r="A94" t="str">
        <f t="shared" si="1"/>
        <v>0113320</v>
      </c>
      <c r="B94" s="37" t="s">
        <v>22</v>
      </c>
      <c r="C94" s="38" t="s">
        <v>54</v>
      </c>
      <c r="D94" s="41">
        <v>1597.6</v>
      </c>
      <c r="E94" s="41">
        <v>1317.6</v>
      </c>
      <c r="F94" s="41">
        <v>1521.6</v>
      </c>
    </row>
    <row r="95" spans="1:6" ht="15" outlineLevel="4" x14ac:dyDescent="0.25">
      <c r="A95" t="str">
        <f t="shared" si="1"/>
        <v>0113321</v>
      </c>
      <c r="B95" s="39" t="s">
        <v>22</v>
      </c>
      <c r="C95" s="39" t="s">
        <v>55</v>
      </c>
      <c r="D95" s="42">
        <v>1597.6</v>
      </c>
      <c r="E95" s="42">
        <v>1317.6</v>
      </c>
      <c r="F95" s="42">
        <v>1521.6</v>
      </c>
    </row>
    <row r="96" spans="1:6" ht="15" outlineLevel="2" x14ac:dyDescent="0.25">
      <c r="A96" t="str">
        <f t="shared" si="1"/>
        <v>0113400</v>
      </c>
      <c r="B96" s="37" t="s">
        <v>22</v>
      </c>
      <c r="C96" s="38" t="s">
        <v>26</v>
      </c>
      <c r="D96" s="41">
        <v>34076.199999999997</v>
      </c>
      <c r="E96" s="41">
        <v>1406.1</v>
      </c>
      <c r="F96" s="41">
        <v>21111.200000000001</v>
      </c>
    </row>
    <row r="97" spans="1:6" ht="15" outlineLevel="3" x14ac:dyDescent="0.25">
      <c r="A97" t="str">
        <f t="shared" si="1"/>
        <v>0113410</v>
      </c>
      <c r="B97" s="37" t="s">
        <v>22</v>
      </c>
      <c r="C97" s="38" t="s">
        <v>27</v>
      </c>
      <c r="D97" s="41">
        <v>34076.199999999997</v>
      </c>
      <c r="E97" s="41">
        <v>1406.1</v>
      </c>
      <c r="F97" s="41">
        <v>21111.200000000001</v>
      </c>
    </row>
    <row r="98" spans="1:6" ht="15" outlineLevel="4" x14ac:dyDescent="0.25">
      <c r="A98" t="str">
        <f t="shared" si="1"/>
        <v>0113414</v>
      </c>
      <c r="B98" s="39" t="s">
        <v>22</v>
      </c>
      <c r="C98" s="39" t="s">
        <v>28</v>
      </c>
      <c r="D98" s="42">
        <v>34076.199999999997</v>
      </c>
      <c r="E98" s="42">
        <v>1406.1</v>
      </c>
      <c r="F98" s="42">
        <v>21111.200000000001</v>
      </c>
    </row>
    <row r="99" spans="1:6" ht="15" outlineLevel="2" x14ac:dyDescent="0.25">
      <c r="A99" t="str">
        <f t="shared" si="1"/>
        <v>0113600</v>
      </c>
      <c r="B99" s="37" t="s">
        <v>22</v>
      </c>
      <c r="C99" s="38" t="s">
        <v>29</v>
      </c>
      <c r="D99" s="41">
        <v>948972.1</v>
      </c>
      <c r="E99" s="41">
        <v>207794.1</v>
      </c>
      <c r="F99" s="41">
        <v>226387.4</v>
      </c>
    </row>
    <row r="100" spans="1:6" ht="15" outlineLevel="3" x14ac:dyDescent="0.25">
      <c r="A100" t="str">
        <f t="shared" si="1"/>
        <v>0113610</v>
      </c>
      <c r="B100" s="37" t="s">
        <v>22</v>
      </c>
      <c r="C100" s="38" t="s">
        <v>30</v>
      </c>
      <c r="D100" s="41">
        <v>830454.4</v>
      </c>
      <c r="E100" s="41">
        <v>188136.9</v>
      </c>
      <c r="F100" s="41">
        <v>188976.6</v>
      </c>
    </row>
    <row r="101" spans="1:6" ht="15" outlineLevel="4" x14ac:dyDescent="0.25">
      <c r="A101" t="str">
        <f t="shared" si="1"/>
        <v>0113611</v>
      </c>
      <c r="B101" s="39" t="s">
        <v>22</v>
      </c>
      <c r="C101" s="39" t="s">
        <v>31</v>
      </c>
      <c r="D101" s="42">
        <v>770646.9</v>
      </c>
      <c r="E101" s="42">
        <v>186281.2</v>
      </c>
      <c r="F101" s="42">
        <v>186281.2</v>
      </c>
    </row>
    <row r="102" spans="1:6" ht="15" outlineLevel="4" x14ac:dyDescent="0.25">
      <c r="A102" t="str">
        <f t="shared" si="1"/>
        <v>0113612</v>
      </c>
      <c r="B102" s="39" t="s">
        <v>22</v>
      </c>
      <c r="C102" s="39" t="s">
        <v>32</v>
      </c>
      <c r="D102" s="42">
        <v>59807.5</v>
      </c>
      <c r="E102" s="42">
        <v>1855.7</v>
      </c>
      <c r="F102" s="42">
        <v>2695.4</v>
      </c>
    </row>
    <row r="103" spans="1:6" ht="15" outlineLevel="3" x14ac:dyDescent="0.25">
      <c r="A103" t="str">
        <f t="shared" si="1"/>
        <v>0113620</v>
      </c>
      <c r="B103" s="37" t="s">
        <v>22</v>
      </c>
      <c r="C103" s="38" t="s">
        <v>49</v>
      </c>
      <c r="D103" s="41">
        <v>22730.6</v>
      </c>
      <c r="E103" s="41">
        <v>4423.5</v>
      </c>
      <c r="F103" s="41">
        <v>9115.7000000000007</v>
      </c>
    </row>
    <row r="104" spans="1:6" ht="15" outlineLevel="4" x14ac:dyDescent="0.25">
      <c r="A104" t="str">
        <f t="shared" si="1"/>
        <v>0113621</v>
      </c>
      <c r="B104" s="39" t="s">
        <v>22</v>
      </c>
      <c r="C104" s="39" t="s">
        <v>50</v>
      </c>
      <c r="D104" s="42">
        <v>22471.599999999999</v>
      </c>
      <c r="E104" s="42">
        <v>4372.8999999999996</v>
      </c>
      <c r="F104" s="42">
        <v>8955.7000000000007</v>
      </c>
    </row>
    <row r="105" spans="1:6" ht="15" outlineLevel="4" x14ac:dyDescent="0.25">
      <c r="A105" t="str">
        <f t="shared" si="1"/>
        <v>0113622</v>
      </c>
      <c r="B105" s="39" t="s">
        <v>22</v>
      </c>
      <c r="C105" s="39" t="s">
        <v>51</v>
      </c>
      <c r="D105" s="42">
        <v>259</v>
      </c>
      <c r="E105" s="42">
        <v>50.6</v>
      </c>
      <c r="F105" s="42">
        <v>160</v>
      </c>
    </row>
    <row r="106" spans="1:6" ht="15" outlineLevel="3" x14ac:dyDescent="0.25">
      <c r="A106" t="str">
        <f t="shared" si="1"/>
        <v>0113630</v>
      </c>
      <c r="B106" s="37" t="s">
        <v>22</v>
      </c>
      <c r="C106" s="38" t="s">
        <v>33</v>
      </c>
      <c r="D106" s="41">
        <v>95787.1</v>
      </c>
      <c r="E106" s="41">
        <v>15233.7</v>
      </c>
      <c r="F106" s="41">
        <v>28295.1</v>
      </c>
    </row>
    <row r="107" spans="1:6" ht="15" outlineLevel="4" x14ac:dyDescent="0.25">
      <c r="A107" t="str">
        <f t="shared" si="1"/>
        <v>0113633</v>
      </c>
      <c r="B107" s="39" t="s">
        <v>22</v>
      </c>
      <c r="C107" s="39" t="s">
        <v>177</v>
      </c>
      <c r="D107" s="42">
        <v>95787.1</v>
      </c>
      <c r="E107" s="42">
        <v>15233.7</v>
      </c>
      <c r="F107" s="42">
        <v>28295.1</v>
      </c>
    </row>
    <row r="108" spans="1:6" ht="15" outlineLevel="2" x14ac:dyDescent="0.25">
      <c r="A108" t="str">
        <f t="shared" si="1"/>
        <v>0113800</v>
      </c>
      <c r="B108" s="37" t="s">
        <v>22</v>
      </c>
      <c r="C108" s="38" t="s">
        <v>20</v>
      </c>
      <c r="D108" s="41">
        <v>663746.1</v>
      </c>
      <c r="E108" s="41">
        <v>1628.4</v>
      </c>
      <c r="F108" s="41">
        <v>18900</v>
      </c>
    </row>
    <row r="109" spans="1:6" ht="15" outlineLevel="3" x14ac:dyDescent="0.25">
      <c r="A109" t="str">
        <f t="shared" si="1"/>
        <v>0113810</v>
      </c>
      <c r="B109" s="37" t="s">
        <v>22</v>
      </c>
      <c r="C109" s="38" t="s">
        <v>38</v>
      </c>
      <c r="D109" s="41">
        <v>3534.3</v>
      </c>
      <c r="E109" s="41">
        <v>325.39999999999998</v>
      </c>
      <c r="F109" s="41">
        <v>890</v>
      </c>
    </row>
    <row r="110" spans="1:6" ht="15" outlineLevel="4" x14ac:dyDescent="0.25">
      <c r="A110" t="str">
        <f t="shared" si="1"/>
        <v>0113811</v>
      </c>
      <c r="B110" s="39" t="s">
        <v>22</v>
      </c>
      <c r="C110" s="39" t="s">
        <v>176</v>
      </c>
      <c r="D110" s="42">
        <v>3534.3</v>
      </c>
      <c r="E110" s="42">
        <v>325.39999999999998</v>
      </c>
      <c r="F110" s="42">
        <v>890</v>
      </c>
    </row>
    <row r="111" spans="1:6" ht="15" outlineLevel="3" x14ac:dyDescent="0.25">
      <c r="A111" t="str">
        <f t="shared" si="1"/>
        <v>0113830</v>
      </c>
      <c r="B111" s="37" t="s">
        <v>22</v>
      </c>
      <c r="C111" s="38" t="s">
        <v>168</v>
      </c>
      <c r="D111" s="41">
        <v>59761.599999999999</v>
      </c>
      <c r="E111" s="41">
        <v>895.1</v>
      </c>
      <c r="F111" s="41">
        <v>17601.7</v>
      </c>
    </row>
    <row r="112" spans="1:6" ht="15" outlineLevel="4" x14ac:dyDescent="0.25">
      <c r="A112" t="str">
        <f t="shared" si="1"/>
        <v>0113831</v>
      </c>
      <c r="B112" s="39" t="s">
        <v>22</v>
      </c>
      <c r="C112" s="39" t="s">
        <v>169</v>
      </c>
      <c r="D112" s="42">
        <v>59761.599999999999</v>
      </c>
      <c r="E112" s="42">
        <v>895.1</v>
      </c>
      <c r="F112" s="42">
        <v>17601.7</v>
      </c>
    </row>
    <row r="113" spans="1:6" ht="15" outlineLevel="3" x14ac:dyDescent="0.25">
      <c r="A113" t="str">
        <f t="shared" si="1"/>
        <v>0113850</v>
      </c>
      <c r="B113" s="37" t="s">
        <v>22</v>
      </c>
      <c r="C113" s="38" t="s">
        <v>166</v>
      </c>
      <c r="D113" s="41">
        <v>885.3</v>
      </c>
      <c r="E113" s="41">
        <v>407.9</v>
      </c>
      <c r="F113" s="41">
        <v>408.3</v>
      </c>
    </row>
    <row r="114" spans="1:6" ht="15" outlineLevel="4" x14ac:dyDescent="0.25">
      <c r="A114" t="str">
        <f t="shared" si="1"/>
        <v>0113852</v>
      </c>
      <c r="B114" s="39" t="s">
        <v>22</v>
      </c>
      <c r="C114" s="39" t="s">
        <v>170</v>
      </c>
      <c r="D114" s="42">
        <v>56.7</v>
      </c>
      <c r="E114" s="42">
        <v>56.5</v>
      </c>
      <c r="F114" s="42">
        <v>56.7</v>
      </c>
    </row>
    <row r="115" spans="1:6" ht="15" outlineLevel="4" x14ac:dyDescent="0.25">
      <c r="A115" t="str">
        <f t="shared" si="1"/>
        <v>0113853</v>
      </c>
      <c r="B115" s="39" t="s">
        <v>22</v>
      </c>
      <c r="C115" s="39" t="s">
        <v>167</v>
      </c>
      <c r="D115" s="42">
        <v>828.6</v>
      </c>
      <c r="E115" s="42">
        <v>351.4</v>
      </c>
      <c r="F115" s="42">
        <v>351.6</v>
      </c>
    </row>
    <row r="116" spans="1:6" ht="15" outlineLevel="3" x14ac:dyDescent="0.25">
      <c r="A116" t="str">
        <f t="shared" si="1"/>
        <v>0113870</v>
      </c>
      <c r="B116" s="37" t="s">
        <v>22</v>
      </c>
      <c r="C116" s="38" t="s">
        <v>21</v>
      </c>
      <c r="D116" s="41">
        <v>599564.9</v>
      </c>
      <c r="E116" s="41">
        <v>0</v>
      </c>
      <c r="F116" s="41">
        <v>0</v>
      </c>
    </row>
    <row r="117" spans="1:6" ht="15" outlineLevel="4" x14ac:dyDescent="0.25">
      <c r="A117" t="str">
        <f t="shared" si="1"/>
        <v>0113870</v>
      </c>
      <c r="B117" s="39" t="s">
        <v>22</v>
      </c>
      <c r="C117" s="39" t="s">
        <v>21</v>
      </c>
      <c r="D117" s="42">
        <v>599564.9</v>
      </c>
      <c r="E117" s="42">
        <v>0</v>
      </c>
      <c r="F117" s="42">
        <v>0</v>
      </c>
    </row>
    <row r="118" spans="1:6" ht="15" x14ac:dyDescent="0.25">
      <c r="A118" t="str">
        <f t="shared" si="1"/>
        <v>0300</v>
      </c>
      <c r="B118" s="37" t="s">
        <v>34</v>
      </c>
      <c r="C118" s="38"/>
      <c r="D118" s="41">
        <v>631199.69999999995</v>
      </c>
      <c r="E118" s="41">
        <v>186803.8</v>
      </c>
      <c r="F118" s="41">
        <v>238488.1</v>
      </c>
    </row>
    <row r="119" spans="1:6" ht="15" outlineLevel="1" x14ac:dyDescent="0.25">
      <c r="A119" t="str">
        <f t="shared" si="1"/>
        <v>0309</v>
      </c>
      <c r="B119" s="37" t="s">
        <v>35</v>
      </c>
      <c r="C119" s="38"/>
      <c r="D119" s="41">
        <v>102784.4</v>
      </c>
      <c r="E119" s="41">
        <v>15103.5</v>
      </c>
      <c r="F119" s="41">
        <v>17468.8</v>
      </c>
    </row>
    <row r="120" spans="1:6" ht="15" outlineLevel="2" x14ac:dyDescent="0.25">
      <c r="A120" t="str">
        <f t="shared" si="1"/>
        <v>0309100</v>
      </c>
      <c r="B120" s="37" t="s">
        <v>35</v>
      </c>
      <c r="C120" s="38" t="s">
        <v>8</v>
      </c>
      <c r="D120" s="41">
        <v>67292.600000000006</v>
      </c>
      <c r="E120" s="41">
        <v>11878.2</v>
      </c>
      <c r="F120" s="41">
        <v>13312.8</v>
      </c>
    </row>
    <row r="121" spans="1:6" ht="15" outlineLevel="3" x14ac:dyDescent="0.25">
      <c r="A121" t="str">
        <f t="shared" si="1"/>
        <v>0309120</v>
      </c>
      <c r="B121" s="37" t="s">
        <v>35</v>
      </c>
      <c r="C121" s="38" t="s">
        <v>9</v>
      </c>
      <c r="D121" s="41">
        <v>67292.600000000006</v>
      </c>
      <c r="E121" s="41">
        <v>11878.2</v>
      </c>
      <c r="F121" s="41">
        <v>13312.8</v>
      </c>
    </row>
    <row r="122" spans="1:6" ht="15" outlineLevel="4" x14ac:dyDescent="0.25">
      <c r="A122" t="str">
        <f t="shared" si="1"/>
        <v>0309121</v>
      </c>
      <c r="B122" s="39" t="s">
        <v>35</v>
      </c>
      <c r="C122" s="39" t="s">
        <v>10</v>
      </c>
      <c r="D122" s="42">
        <v>52031.1</v>
      </c>
      <c r="E122" s="42">
        <v>8976.7000000000007</v>
      </c>
      <c r="F122" s="42">
        <v>9750</v>
      </c>
    </row>
    <row r="123" spans="1:6" ht="15" outlineLevel="4" x14ac:dyDescent="0.25">
      <c r="A123" t="str">
        <f t="shared" si="1"/>
        <v>0309122</v>
      </c>
      <c r="B123" s="39" t="s">
        <v>35</v>
      </c>
      <c r="C123" s="39" t="s">
        <v>11</v>
      </c>
      <c r="D123" s="42">
        <v>1018.6</v>
      </c>
      <c r="E123" s="42">
        <v>453.2</v>
      </c>
      <c r="F123" s="42">
        <v>602.79999999999995</v>
      </c>
    </row>
    <row r="124" spans="1:6" ht="15" outlineLevel="4" x14ac:dyDescent="0.25">
      <c r="A124" t="str">
        <f t="shared" si="1"/>
        <v>0309129</v>
      </c>
      <c r="B124" s="39" t="s">
        <v>35</v>
      </c>
      <c r="C124" s="39" t="s">
        <v>156</v>
      </c>
      <c r="D124" s="42">
        <v>14242.9</v>
      </c>
      <c r="E124" s="42">
        <v>2448.3000000000002</v>
      </c>
      <c r="F124" s="42">
        <v>2960</v>
      </c>
    </row>
    <row r="125" spans="1:6" ht="15" outlineLevel="2" x14ac:dyDescent="0.25">
      <c r="A125" t="str">
        <f t="shared" si="1"/>
        <v>0309200</v>
      </c>
      <c r="B125" s="37" t="s">
        <v>35</v>
      </c>
      <c r="C125" s="38" t="s">
        <v>13</v>
      </c>
      <c r="D125" s="41">
        <v>35491.800000000003</v>
      </c>
      <c r="E125" s="41">
        <v>3225.3</v>
      </c>
      <c r="F125" s="41">
        <v>4156</v>
      </c>
    </row>
    <row r="126" spans="1:6" ht="15" outlineLevel="3" x14ac:dyDescent="0.25">
      <c r="A126" t="str">
        <f t="shared" si="1"/>
        <v>0309240</v>
      </c>
      <c r="B126" s="37" t="s">
        <v>35</v>
      </c>
      <c r="C126" s="38" t="s">
        <v>14</v>
      </c>
      <c r="D126" s="41">
        <v>35491.800000000003</v>
      </c>
      <c r="E126" s="41">
        <v>3225.3</v>
      </c>
      <c r="F126" s="41">
        <v>4156</v>
      </c>
    </row>
    <row r="127" spans="1:6" ht="15" outlineLevel="4" x14ac:dyDescent="0.25">
      <c r="A127" t="str">
        <f t="shared" si="1"/>
        <v>0309243</v>
      </c>
      <c r="B127" s="39" t="s">
        <v>35</v>
      </c>
      <c r="C127" s="39" t="s">
        <v>17</v>
      </c>
      <c r="D127" s="42">
        <v>18633.2</v>
      </c>
      <c r="E127" s="42">
        <v>0</v>
      </c>
      <c r="F127" s="42">
        <v>0</v>
      </c>
    </row>
    <row r="128" spans="1:6" ht="15" outlineLevel="4" x14ac:dyDescent="0.25">
      <c r="A128" t="str">
        <f t="shared" si="1"/>
        <v>0309244</v>
      </c>
      <c r="B128" s="39" t="s">
        <v>35</v>
      </c>
      <c r="C128" s="39" t="s">
        <v>15</v>
      </c>
      <c r="D128" s="42">
        <v>16858.599999999999</v>
      </c>
      <c r="E128" s="42">
        <v>3225.3</v>
      </c>
      <c r="F128" s="42">
        <v>4156</v>
      </c>
    </row>
    <row r="129" spans="1:6" ht="15" outlineLevel="1" x14ac:dyDescent="0.25">
      <c r="A129" t="str">
        <f t="shared" si="1"/>
        <v>0310</v>
      </c>
      <c r="B129" s="37" t="s">
        <v>194</v>
      </c>
      <c r="C129" s="38"/>
      <c r="D129" s="41">
        <v>383010</v>
      </c>
      <c r="E129" s="41">
        <v>61161.7</v>
      </c>
      <c r="F129" s="41">
        <v>87552.8</v>
      </c>
    </row>
    <row r="130" spans="1:6" ht="15" outlineLevel="2" x14ac:dyDescent="0.25">
      <c r="A130" t="str">
        <f t="shared" si="1"/>
        <v>0310100</v>
      </c>
      <c r="B130" s="37" t="s">
        <v>194</v>
      </c>
      <c r="C130" s="38" t="s">
        <v>8</v>
      </c>
      <c r="D130" s="41">
        <v>303612.09999999998</v>
      </c>
      <c r="E130" s="41">
        <v>53000.6</v>
      </c>
      <c r="F130" s="41">
        <v>69402.7</v>
      </c>
    </row>
    <row r="131" spans="1:6" ht="15" outlineLevel="3" x14ac:dyDescent="0.25">
      <c r="A131" t="str">
        <f t="shared" si="1"/>
        <v>0310110</v>
      </c>
      <c r="B131" s="37" t="s">
        <v>194</v>
      </c>
      <c r="C131" s="38" t="s">
        <v>23</v>
      </c>
      <c r="D131" s="41">
        <v>303612.09999999998</v>
      </c>
      <c r="E131" s="41">
        <v>53000.6</v>
      </c>
      <c r="F131" s="41">
        <v>69402.7</v>
      </c>
    </row>
    <row r="132" spans="1:6" ht="15" outlineLevel="4" x14ac:dyDescent="0.25">
      <c r="A132" t="str">
        <f t="shared" si="1"/>
        <v>0310111</v>
      </c>
      <c r="B132" s="39" t="s">
        <v>194</v>
      </c>
      <c r="C132" s="39" t="s">
        <v>24</v>
      </c>
      <c r="D132" s="42">
        <v>231595.3</v>
      </c>
      <c r="E132" s="42">
        <v>41440.400000000001</v>
      </c>
      <c r="F132" s="42">
        <v>54553.2</v>
      </c>
    </row>
    <row r="133" spans="1:6" ht="15" outlineLevel="4" x14ac:dyDescent="0.25">
      <c r="A133" t="str">
        <f t="shared" si="1"/>
        <v>0310112</v>
      </c>
      <c r="B133" s="39" t="s">
        <v>194</v>
      </c>
      <c r="C133" s="39" t="s">
        <v>25</v>
      </c>
      <c r="D133" s="42">
        <v>4227.2</v>
      </c>
      <c r="E133" s="42">
        <v>616.9</v>
      </c>
      <c r="F133" s="42">
        <v>1129.5</v>
      </c>
    </row>
    <row r="134" spans="1:6" ht="15" outlineLevel="4" x14ac:dyDescent="0.25">
      <c r="A134" t="str">
        <f t="shared" si="1"/>
        <v>0310119</v>
      </c>
      <c r="B134" s="39" t="s">
        <v>194</v>
      </c>
      <c r="C134" s="39" t="s">
        <v>157</v>
      </c>
      <c r="D134" s="42">
        <v>67789.600000000006</v>
      </c>
      <c r="E134" s="42">
        <v>10943.4</v>
      </c>
      <c r="F134" s="42">
        <v>13720</v>
      </c>
    </row>
    <row r="135" spans="1:6" ht="15" outlineLevel="2" x14ac:dyDescent="0.25">
      <c r="A135" t="str">
        <f t="shared" si="1"/>
        <v>0310200</v>
      </c>
      <c r="B135" s="37" t="s">
        <v>194</v>
      </c>
      <c r="C135" s="38" t="s">
        <v>13</v>
      </c>
      <c r="D135" s="41">
        <v>79370</v>
      </c>
      <c r="E135" s="41">
        <v>8161</v>
      </c>
      <c r="F135" s="41">
        <v>18137.099999999999</v>
      </c>
    </row>
    <row r="136" spans="1:6" ht="15" outlineLevel="3" x14ac:dyDescent="0.25">
      <c r="A136" t="str">
        <f t="shared" si="1"/>
        <v>0310240</v>
      </c>
      <c r="B136" s="37" t="s">
        <v>194</v>
      </c>
      <c r="C136" s="38" t="s">
        <v>14</v>
      </c>
      <c r="D136" s="41">
        <v>79370</v>
      </c>
      <c r="E136" s="41">
        <v>8161</v>
      </c>
      <c r="F136" s="41">
        <v>18137.099999999999</v>
      </c>
    </row>
    <row r="137" spans="1:6" ht="15" outlineLevel="4" x14ac:dyDescent="0.25">
      <c r="A137" t="str">
        <f t="shared" si="1"/>
        <v>0310244</v>
      </c>
      <c r="B137" s="39" t="s">
        <v>194</v>
      </c>
      <c r="C137" s="39" t="s">
        <v>15</v>
      </c>
      <c r="D137" s="42">
        <v>72569.2</v>
      </c>
      <c r="E137" s="42">
        <v>6876.5</v>
      </c>
      <c r="F137" s="42">
        <v>15833.5</v>
      </c>
    </row>
    <row r="138" spans="1:6" ht="15" outlineLevel="4" x14ac:dyDescent="0.25">
      <c r="A138" t="str">
        <f t="shared" si="1"/>
        <v>0310247</v>
      </c>
      <c r="B138" s="39" t="s">
        <v>194</v>
      </c>
      <c r="C138" s="39" t="s">
        <v>193</v>
      </c>
      <c r="D138" s="42">
        <v>6800.8</v>
      </c>
      <c r="E138" s="42">
        <v>1284.5999999999999</v>
      </c>
      <c r="F138" s="42">
        <v>2303.6</v>
      </c>
    </row>
    <row r="139" spans="1:6" ht="15" outlineLevel="2" x14ac:dyDescent="0.25">
      <c r="A139" t="str">
        <f t="shared" si="1"/>
        <v>0310800</v>
      </c>
      <c r="B139" s="37" t="s">
        <v>194</v>
      </c>
      <c r="C139" s="38" t="s">
        <v>20</v>
      </c>
      <c r="D139" s="41">
        <v>27.9</v>
      </c>
      <c r="E139" s="41">
        <v>0</v>
      </c>
      <c r="F139" s="41">
        <v>13</v>
      </c>
    </row>
    <row r="140" spans="1:6" ht="15" outlineLevel="3" x14ac:dyDescent="0.25">
      <c r="A140" t="str">
        <f t="shared" si="1"/>
        <v>0310850</v>
      </c>
      <c r="B140" s="37" t="s">
        <v>194</v>
      </c>
      <c r="C140" s="38" t="s">
        <v>166</v>
      </c>
      <c r="D140" s="41">
        <v>27.9</v>
      </c>
      <c r="E140" s="41">
        <v>0</v>
      </c>
      <c r="F140" s="41">
        <v>13</v>
      </c>
    </row>
    <row r="141" spans="1:6" ht="15" outlineLevel="4" x14ac:dyDescent="0.25">
      <c r="A141" t="str">
        <f t="shared" si="1"/>
        <v>0310852</v>
      </c>
      <c r="B141" s="39" t="s">
        <v>194</v>
      </c>
      <c r="C141" s="39" t="s">
        <v>170</v>
      </c>
      <c r="D141" s="42">
        <v>27.9</v>
      </c>
      <c r="E141" s="42">
        <v>0</v>
      </c>
      <c r="F141" s="42">
        <v>13</v>
      </c>
    </row>
    <row r="142" spans="1:6" ht="15" outlineLevel="1" x14ac:dyDescent="0.25">
      <c r="A142" t="str">
        <f t="shared" ref="A142:A205" si="2">CONCATENATE(B142,C142)</f>
        <v>0314</v>
      </c>
      <c r="B142" s="37" t="s">
        <v>207</v>
      </c>
      <c r="C142" s="38"/>
      <c r="D142" s="41">
        <v>145405.29999999999</v>
      </c>
      <c r="E142" s="41">
        <v>110538.6</v>
      </c>
      <c r="F142" s="41">
        <v>133466.5</v>
      </c>
    </row>
    <row r="143" spans="1:6" ht="15" outlineLevel="2" x14ac:dyDescent="0.25">
      <c r="A143" t="str">
        <f t="shared" si="2"/>
        <v>0314200</v>
      </c>
      <c r="B143" s="37" t="s">
        <v>207</v>
      </c>
      <c r="C143" s="38" t="s">
        <v>13</v>
      </c>
      <c r="D143" s="41">
        <v>138827.70000000001</v>
      </c>
      <c r="E143" s="41">
        <v>109787.3</v>
      </c>
      <c r="F143" s="41">
        <v>132666.5</v>
      </c>
    </row>
    <row r="144" spans="1:6" ht="15" outlineLevel="3" x14ac:dyDescent="0.25">
      <c r="A144" t="str">
        <f t="shared" si="2"/>
        <v>0314240</v>
      </c>
      <c r="B144" s="37" t="s">
        <v>207</v>
      </c>
      <c r="C144" s="38" t="s">
        <v>14</v>
      </c>
      <c r="D144" s="41">
        <v>138827.70000000001</v>
      </c>
      <c r="E144" s="41">
        <v>109787.3</v>
      </c>
      <c r="F144" s="41">
        <v>132666.5</v>
      </c>
    </row>
    <row r="145" spans="1:6" ht="15" outlineLevel="4" x14ac:dyDescent="0.25">
      <c r="A145" t="str">
        <f t="shared" si="2"/>
        <v>0314243</v>
      </c>
      <c r="B145" s="39" t="s">
        <v>207</v>
      </c>
      <c r="C145" s="39" t="s">
        <v>17</v>
      </c>
      <c r="D145" s="42">
        <v>9952</v>
      </c>
      <c r="E145" s="42">
        <v>0</v>
      </c>
      <c r="F145" s="42">
        <v>9952</v>
      </c>
    </row>
    <row r="146" spans="1:6" ht="15" outlineLevel="4" x14ac:dyDescent="0.25">
      <c r="A146" t="str">
        <f t="shared" si="2"/>
        <v>0314244</v>
      </c>
      <c r="B146" s="39" t="s">
        <v>207</v>
      </c>
      <c r="C146" s="39" t="s">
        <v>15</v>
      </c>
      <c r="D146" s="42">
        <v>128875.7</v>
      </c>
      <c r="E146" s="42">
        <v>109787.3</v>
      </c>
      <c r="F146" s="42">
        <v>122714.5</v>
      </c>
    </row>
    <row r="147" spans="1:6" ht="15" outlineLevel="2" x14ac:dyDescent="0.25">
      <c r="A147" t="str">
        <f t="shared" si="2"/>
        <v>0314600</v>
      </c>
      <c r="B147" s="37" t="s">
        <v>207</v>
      </c>
      <c r="C147" s="38" t="s">
        <v>29</v>
      </c>
      <c r="D147" s="41">
        <v>6577.6</v>
      </c>
      <c r="E147" s="41">
        <v>751.3</v>
      </c>
      <c r="F147" s="41">
        <v>800</v>
      </c>
    </row>
    <row r="148" spans="1:6" ht="15" outlineLevel="3" x14ac:dyDescent="0.25">
      <c r="A148" t="str">
        <f t="shared" si="2"/>
        <v>0314610</v>
      </c>
      <c r="B148" s="37" t="s">
        <v>207</v>
      </c>
      <c r="C148" s="38" t="s">
        <v>30</v>
      </c>
      <c r="D148" s="41">
        <v>443.2</v>
      </c>
      <c r="E148" s="41">
        <v>0</v>
      </c>
      <c r="F148" s="41">
        <v>0</v>
      </c>
    </row>
    <row r="149" spans="1:6" ht="15" outlineLevel="4" x14ac:dyDescent="0.25">
      <c r="A149" t="str">
        <f t="shared" si="2"/>
        <v>0314611</v>
      </c>
      <c r="B149" s="39" t="s">
        <v>207</v>
      </c>
      <c r="C149" s="39" t="s">
        <v>31</v>
      </c>
      <c r="D149" s="42">
        <v>443.2</v>
      </c>
      <c r="E149" s="42">
        <v>0</v>
      </c>
      <c r="F149" s="42">
        <v>0</v>
      </c>
    </row>
    <row r="150" spans="1:6" ht="15" outlineLevel="3" x14ac:dyDescent="0.25">
      <c r="A150" t="str">
        <f t="shared" si="2"/>
        <v>0314630</v>
      </c>
      <c r="B150" s="37" t="s">
        <v>207</v>
      </c>
      <c r="C150" s="38" t="s">
        <v>33</v>
      </c>
      <c r="D150" s="41">
        <v>6134.4</v>
      </c>
      <c r="E150" s="41">
        <v>751.3</v>
      </c>
      <c r="F150" s="41">
        <v>800</v>
      </c>
    </row>
    <row r="151" spans="1:6" ht="15" outlineLevel="4" x14ac:dyDescent="0.25">
      <c r="A151" t="str">
        <f t="shared" si="2"/>
        <v>0314633</v>
      </c>
      <c r="B151" s="39" t="s">
        <v>207</v>
      </c>
      <c r="C151" s="39" t="s">
        <v>177</v>
      </c>
      <c r="D151" s="42">
        <v>6134.4</v>
      </c>
      <c r="E151" s="42">
        <v>751.3</v>
      </c>
      <c r="F151" s="42">
        <v>800</v>
      </c>
    </row>
    <row r="152" spans="1:6" ht="15" x14ac:dyDescent="0.25">
      <c r="A152" t="str">
        <f t="shared" si="2"/>
        <v>0400</v>
      </c>
      <c r="B152" s="37" t="s">
        <v>36</v>
      </c>
      <c r="C152" s="38"/>
      <c r="D152" s="41">
        <v>5072731.0999999996</v>
      </c>
      <c r="E152" s="41">
        <v>562494.5</v>
      </c>
      <c r="F152" s="41">
        <v>799426.1</v>
      </c>
    </row>
    <row r="153" spans="1:6" ht="15" outlineLevel="1" x14ac:dyDescent="0.25">
      <c r="A153" t="str">
        <f t="shared" si="2"/>
        <v>0408</v>
      </c>
      <c r="B153" s="37" t="s">
        <v>37</v>
      </c>
      <c r="C153" s="38"/>
      <c r="D153" s="41">
        <v>1085427.2</v>
      </c>
      <c r="E153" s="41">
        <v>237394</v>
      </c>
      <c r="F153" s="41">
        <v>398000</v>
      </c>
    </row>
    <row r="154" spans="1:6" ht="15" outlineLevel="2" x14ac:dyDescent="0.25">
      <c r="A154" t="str">
        <f t="shared" si="2"/>
        <v>0408200</v>
      </c>
      <c r="B154" s="37" t="s">
        <v>37</v>
      </c>
      <c r="C154" s="38" t="s">
        <v>13</v>
      </c>
      <c r="D154" s="41">
        <v>71548.7</v>
      </c>
      <c r="E154" s="41">
        <v>0</v>
      </c>
      <c r="F154" s="41">
        <v>23000</v>
      </c>
    </row>
    <row r="155" spans="1:6" ht="15" outlineLevel="3" x14ac:dyDescent="0.25">
      <c r="A155" t="str">
        <f t="shared" si="2"/>
        <v>0408240</v>
      </c>
      <c r="B155" s="37" t="s">
        <v>37</v>
      </c>
      <c r="C155" s="38" t="s">
        <v>14</v>
      </c>
      <c r="D155" s="41">
        <v>71548.7</v>
      </c>
      <c r="E155" s="41">
        <v>0</v>
      </c>
      <c r="F155" s="41">
        <v>23000</v>
      </c>
    </row>
    <row r="156" spans="1:6" ht="15" outlineLevel="4" x14ac:dyDescent="0.25">
      <c r="A156" t="str">
        <f t="shared" si="2"/>
        <v>0408244</v>
      </c>
      <c r="B156" s="39" t="s">
        <v>37</v>
      </c>
      <c r="C156" s="39" t="s">
        <v>15</v>
      </c>
      <c r="D156" s="42">
        <v>71548.7</v>
      </c>
      <c r="E156" s="42">
        <v>0</v>
      </c>
      <c r="F156" s="42">
        <v>23000</v>
      </c>
    </row>
    <row r="157" spans="1:6" ht="15" outlineLevel="2" x14ac:dyDescent="0.25">
      <c r="A157" t="str">
        <f t="shared" si="2"/>
        <v>0408800</v>
      </c>
      <c r="B157" s="37" t="s">
        <v>37</v>
      </c>
      <c r="C157" s="38" t="s">
        <v>20</v>
      </c>
      <c r="D157" s="41">
        <v>1013878.5</v>
      </c>
      <c r="E157" s="41">
        <v>237394</v>
      </c>
      <c r="F157" s="41">
        <v>375000</v>
      </c>
    </row>
    <row r="158" spans="1:6" ht="15" outlineLevel="3" x14ac:dyDescent="0.25">
      <c r="A158" t="str">
        <f t="shared" si="2"/>
        <v>0408810</v>
      </c>
      <c r="B158" s="37" t="s">
        <v>37</v>
      </c>
      <c r="C158" s="38" t="s">
        <v>38</v>
      </c>
      <c r="D158" s="41">
        <v>1013878.5</v>
      </c>
      <c r="E158" s="41">
        <v>237394</v>
      </c>
      <c r="F158" s="41">
        <v>375000</v>
      </c>
    </row>
    <row r="159" spans="1:6" ht="15" outlineLevel="4" x14ac:dyDescent="0.25">
      <c r="A159" t="str">
        <f t="shared" si="2"/>
        <v>0408811</v>
      </c>
      <c r="B159" s="39" t="s">
        <v>37</v>
      </c>
      <c r="C159" s="39" t="s">
        <v>176</v>
      </c>
      <c r="D159" s="42">
        <v>984220.4</v>
      </c>
      <c r="E159" s="42">
        <v>237394</v>
      </c>
      <c r="F159" s="42">
        <v>375000</v>
      </c>
    </row>
    <row r="160" spans="1:6" ht="15" outlineLevel="4" x14ac:dyDescent="0.25">
      <c r="A160" t="str">
        <f t="shared" si="2"/>
        <v>0408813</v>
      </c>
      <c r="B160" s="39" t="s">
        <v>37</v>
      </c>
      <c r="C160" s="39" t="s">
        <v>175</v>
      </c>
      <c r="D160" s="42">
        <v>29658.1</v>
      </c>
      <c r="E160" s="42">
        <v>0</v>
      </c>
      <c r="F160" s="42">
        <v>0</v>
      </c>
    </row>
    <row r="161" spans="1:6" ht="15" outlineLevel="1" x14ac:dyDescent="0.25">
      <c r="A161" t="str">
        <f t="shared" si="2"/>
        <v>0409</v>
      </c>
      <c r="B161" s="37" t="s">
        <v>39</v>
      </c>
      <c r="C161" s="38"/>
      <c r="D161" s="41">
        <v>3826853.5</v>
      </c>
      <c r="E161" s="41">
        <v>304015.59999999998</v>
      </c>
      <c r="F161" s="41">
        <v>332354.59999999998</v>
      </c>
    </row>
    <row r="162" spans="1:6" ht="15" outlineLevel="2" x14ac:dyDescent="0.25">
      <c r="A162" t="str">
        <f t="shared" si="2"/>
        <v>0409100</v>
      </c>
      <c r="B162" s="37" t="s">
        <v>39</v>
      </c>
      <c r="C162" s="38" t="s">
        <v>8</v>
      </c>
      <c r="D162" s="41">
        <v>119292.6</v>
      </c>
      <c r="E162" s="41">
        <v>23472.2</v>
      </c>
      <c r="F162" s="41">
        <v>25731.200000000001</v>
      </c>
    </row>
    <row r="163" spans="1:6" ht="15" outlineLevel="3" x14ac:dyDescent="0.25">
      <c r="A163" t="str">
        <f t="shared" si="2"/>
        <v>0409110</v>
      </c>
      <c r="B163" s="37" t="s">
        <v>39</v>
      </c>
      <c r="C163" s="38" t="s">
        <v>23</v>
      </c>
      <c r="D163" s="41">
        <v>119292.6</v>
      </c>
      <c r="E163" s="41">
        <v>23472.2</v>
      </c>
      <c r="F163" s="41">
        <v>25731.200000000001</v>
      </c>
    </row>
    <row r="164" spans="1:6" ht="15" outlineLevel="4" x14ac:dyDescent="0.25">
      <c r="A164" t="str">
        <f t="shared" si="2"/>
        <v>0409111</v>
      </c>
      <c r="B164" s="39" t="s">
        <v>39</v>
      </c>
      <c r="C164" s="39" t="s">
        <v>24</v>
      </c>
      <c r="D164" s="42">
        <v>90362.9</v>
      </c>
      <c r="E164" s="42">
        <v>18494.400000000001</v>
      </c>
      <c r="F164" s="42">
        <v>19425.5</v>
      </c>
    </row>
    <row r="165" spans="1:6" ht="15" outlineLevel="4" x14ac:dyDescent="0.25">
      <c r="A165" t="str">
        <f t="shared" si="2"/>
        <v>0409112</v>
      </c>
      <c r="B165" s="39" t="s">
        <v>39</v>
      </c>
      <c r="C165" s="39" t="s">
        <v>25</v>
      </c>
      <c r="D165" s="42">
        <v>2404.5</v>
      </c>
      <c r="E165" s="42">
        <v>140.30000000000001</v>
      </c>
      <c r="F165" s="42">
        <v>757.3</v>
      </c>
    </row>
    <row r="166" spans="1:6" ht="15" outlineLevel="4" x14ac:dyDescent="0.25">
      <c r="A166" t="str">
        <f t="shared" si="2"/>
        <v>0409119</v>
      </c>
      <c r="B166" s="39" t="s">
        <v>39</v>
      </c>
      <c r="C166" s="39" t="s">
        <v>157</v>
      </c>
      <c r="D166" s="42">
        <v>26525.200000000001</v>
      </c>
      <c r="E166" s="42">
        <v>4837.5</v>
      </c>
      <c r="F166" s="42">
        <v>5548.4</v>
      </c>
    </row>
    <row r="167" spans="1:6" ht="15" outlineLevel="2" x14ac:dyDescent="0.25">
      <c r="A167" t="str">
        <f t="shared" si="2"/>
        <v>0409200</v>
      </c>
      <c r="B167" s="37" t="s">
        <v>39</v>
      </c>
      <c r="C167" s="38" t="s">
        <v>13</v>
      </c>
      <c r="D167" s="41">
        <v>2923459.1</v>
      </c>
      <c r="E167" s="41">
        <v>231346.6</v>
      </c>
      <c r="F167" s="41">
        <v>257426.4</v>
      </c>
    </row>
    <row r="168" spans="1:6" ht="15" outlineLevel="3" x14ac:dyDescent="0.25">
      <c r="A168" t="str">
        <f t="shared" si="2"/>
        <v>0409240</v>
      </c>
      <c r="B168" s="37" t="s">
        <v>39</v>
      </c>
      <c r="C168" s="38" t="s">
        <v>14</v>
      </c>
      <c r="D168" s="41">
        <v>2923459.1</v>
      </c>
      <c r="E168" s="41">
        <v>231346.6</v>
      </c>
      <c r="F168" s="41">
        <v>257426.4</v>
      </c>
    </row>
    <row r="169" spans="1:6" ht="15" outlineLevel="4" x14ac:dyDescent="0.25">
      <c r="A169" t="str">
        <f t="shared" si="2"/>
        <v>0409244</v>
      </c>
      <c r="B169" s="39" t="s">
        <v>39</v>
      </c>
      <c r="C169" s="39" t="s">
        <v>15</v>
      </c>
      <c r="D169" s="42">
        <v>2871596.7</v>
      </c>
      <c r="E169" s="42">
        <v>221734.6</v>
      </c>
      <c r="F169" s="42">
        <v>243326.3</v>
      </c>
    </row>
    <row r="170" spans="1:6" ht="15" outlineLevel="4" x14ac:dyDescent="0.25">
      <c r="A170" t="str">
        <f t="shared" si="2"/>
        <v>0409247</v>
      </c>
      <c r="B170" s="39" t="s">
        <v>39</v>
      </c>
      <c r="C170" s="39" t="s">
        <v>193</v>
      </c>
      <c r="D170" s="42">
        <v>51862.400000000001</v>
      </c>
      <c r="E170" s="42">
        <v>9612</v>
      </c>
      <c r="F170" s="42">
        <v>14100.1</v>
      </c>
    </row>
    <row r="171" spans="1:6" ht="15" outlineLevel="2" x14ac:dyDescent="0.25">
      <c r="A171" t="str">
        <f t="shared" si="2"/>
        <v>0409400</v>
      </c>
      <c r="B171" s="37" t="s">
        <v>39</v>
      </c>
      <c r="C171" s="38" t="s">
        <v>26</v>
      </c>
      <c r="D171" s="41">
        <v>453905.7</v>
      </c>
      <c r="E171" s="41">
        <v>49063.1</v>
      </c>
      <c r="F171" s="41">
        <v>49063.199999999997</v>
      </c>
    </row>
    <row r="172" spans="1:6" ht="15" outlineLevel="3" x14ac:dyDescent="0.25">
      <c r="A172" t="str">
        <f t="shared" si="2"/>
        <v>0409410</v>
      </c>
      <c r="B172" s="37" t="s">
        <v>39</v>
      </c>
      <c r="C172" s="38" t="s">
        <v>27</v>
      </c>
      <c r="D172" s="41">
        <v>453905.7</v>
      </c>
      <c r="E172" s="41">
        <v>49063.1</v>
      </c>
      <c r="F172" s="41">
        <v>49063.199999999997</v>
      </c>
    </row>
    <row r="173" spans="1:6" ht="15" outlineLevel="4" x14ac:dyDescent="0.25">
      <c r="A173" t="str">
        <f t="shared" si="2"/>
        <v>0409414</v>
      </c>
      <c r="B173" s="39" t="s">
        <v>39</v>
      </c>
      <c r="C173" s="39" t="s">
        <v>28</v>
      </c>
      <c r="D173" s="42">
        <v>453905.7</v>
      </c>
      <c r="E173" s="42">
        <v>49063.1</v>
      </c>
      <c r="F173" s="42">
        <v>49063.199999999997</v>
      </c>
    </row>
    <row r="174" spans="1:6" ht="15" outlineLevel="2" x14ac:dyDescent="0.25">
      <c r="A174" t="str">
        <f t="shared" si="2"/>
        <v>0409800</v>
      </c>
      <c r="B174" s="37" t="s">
        <v>39</v>
      </c>
      <c r="C174" s="38" t="s">
        <v>20</v>
      </c>
      <c r="D174" s="41">
        <v>330196.09999999998</v>
      </c>
      <c r="E174" s="41">
        <v>133.69999999999999</v>
      </c>
      <c r="F174" s="41">
        <v>133.80000000000001</v>
      </c>
    </row>
    <row r="175" spans="1:6" ht="15" outlineLevel="3" x14ac:dyDescent="0.25">
      <c r="A175" t="str">
        <f t="shared" si="2"/>
        <v>0409810</v>
      </c>
      <c r="B175" s="37" t="s">
        <v>39</v>
      </c>
      <c r="C175" s="38" t="s">
        <v>38</v>
      </c>
      <c r="D175" s="41">
        <v>329922</v>
      </c>
      <c r="E175" s="41">
        <v>0</v>
      </c>
      <c r="F175" s="41">
        <v>0</v>
      </c>
    </row>
    <row r="176" spans="1:6" ht="15" outlineLevel="4" x14ac:dyDescent="0.25">
      <c r="A176" t="str">
        <f t="shared" si="2"/>
        <v>0409813</v>
      </c>
      <c r="B176" s="39" t="s">
        <v>39</v>
      </c>
      <c r="C176" s="39" t="s">
        <v>175</v>
      </c>
      <c r="D176" s="42">
        <v>329922</v>
      </c>
      <c r="E176" s="42">
        <v>0</v>
      </c>
      <c r="F176" s="42">
        <v>0</v>
      </c>
    </row>
    <row r="177" spans="1:6" ht="15" outlineLevel="3" x14ac:dyDescent="0.25">
      <c r="A177" t="str">
        <f t="shared" si="2"/>
        <v>0409850</v>
      </c>
      <c r="B177" s="37" t="s">
        <v>39</v>
      </c>
      <c r="C177" s="38" t="s">
        <v>166</v>
      </c>
      <c r="D177" s="41">
        <v>274.10000000000002</v>
      </c>
      <c r="E177" s="41">
        <v>133.69999999999999</v>
      </c>
      <c r="F177" s="41">
        <v>133.80000000000001</v>
      </c>
    </row>
    <row r="178" spans="1:6" ht="15" outlineLevel="4" x14ac:dyDescent="0.25">
      <c r="A178" t="str">
        <f t="shared" si="2"/>
        <v>0409852</v>
      </c>
      <c r="B178" s="39" t="s">
        <v>39</v>
      </c>
      <c r="C178" s="39" t="s">
        <v>170</v>
      </c>
      <c r="D178" s="42">
        <v>274.10000000000002</v>
      </c>
      <c r="E178" s="42">
        <v>133.69999999999999</v>
      </c>
      <c r="F178" s="42">
        <v>133.80000000000001</v>
      </c>
    </row>
    <row r="179" spans="1:6" ht="15" outlineLevel="1" x14ac:dyDescent="0.25">
      <c r="A179" t="str">
        <f t="shared" si="2"/>
        <v>0410</v>
      </c>
      <c r="B179" s="37" t="s">
        <v>253</v>
      </c>
      <c r="C179" s="38"/>
      <c r="D179" s="41">
        <v>121674.9</v>
      </c>
      <c r="E179" s="41">
        <v>21076.9</v>
      </c>
      <c r="F179" s="41">
        <v>39464.300000000003</v>
      </c>
    </row>
    <row r="180" spans="1:6" ht="15" outlineLevel="2" x14ac:dyDescent="0.25">
      <c r="A180" t="str">
        <f t="shared" si="2"/>
        <v>0410100</v>
      </c>
      <c r="B180" s="37" t="s">
        <v>253</v>
      </c>
      <c r="C180" s="38" t="s">
        <v>8</v>
      </c>
      <c r="D180" s="41">
        <v>55909.2</v>
      </c>
      <c r="E180" s="41">
        <v>10267.4</v>
      </c>
      <c r="F180" s="41">
        <v>19582.400000000001</v>
      </c>
    </row>
    <row r="181" spans="1:6" ht="15" outlineLevel="3" x14ac:dyDescent="0.25">
      <c r="A181" t="str">
        <f t="shared" si="2"/>
        <v>0410120</v>
      </c>
      <c r="B181" s="37" t="s">
        <v>253</v>
      </c>
      <c r="C181" s="38" t="s">
        <v>9</v>
      </c>
      <c r="D181" s="41">
        <v>55909.2</v>
      </c>
      <c r="E181" s="41">
        <v>10267.4</v>
      </c>
      <c r="F181" s="41">
        <v>19582.400000000001</v>
      </c>
    </row>
    <row r="182" spans="1:6" ht="15" outlineLevel="4" x14ac:dyDescent="0.25">
      <c r="A182" t="str">
        <f t="shared" si="2"/>
        <v>0410121</v>
      </c>
      <c r="B182" s="39" t="s">
        <v>253</v>
      </c>
      <c r="C182" s="39" t="s">
        <v>10</v>
      </c>
      <c r="D182" s="42">
        <v>43245.2</v>
      </c>
      <c r="E182" s="42">
        <v>7904.1</v>
      </c>
      <c r="F182" s="42">
        <v>14182.4</v>
      </c>
    </row>
    <row r="183" spans="1:6" ht="15" outlineLevel="4" x14ac:dyDescent="0.25">
      <c r="A183" t="str">
        <f t="shared" si="2"/>
        <v>0410122</v>
      </c>
      <c r="B183" s="39" t="s">
        <v>253</v>
      </c>
      <c r="C183" s="39" t="s">
        <v>11</v>
      </c>
      <c r="D183" s="42">
        <v>1014</v>
      </c>
      <c r="E183" s="42">
        <v>116.8</v>
      </c>
      <c r="F183" s="42">
        <v>600</v>
      </c>
    </row>
    <row r="184" spans="1:6" ht="15" outlineLevel="4" x14ac:dyDescent="0.25">
      <c r="A184" t="str">
        <f t="shared" si="2"/>
        <v>0410129</v>
      </c>
      <c r="B184" s="39" t="s">
        <v>253</v>
      </c>
      <c r="C184" s="39" t="s">
        <v>156</v>
      </c>
      <c r="D184" s="42">
        <v>11650</v>
      </c>
      <c r="E184" s="42">
        <v>2246.5</v>
      </c>
      <c r="F184" s="42">
        <v>4800</v>
      </c>
    </row>
    <row r="185" spans="1:6" ht="15" outlineLevel="2" x14ac:dyDescent="0.25">
      <c r="A185" t="str">
        <f t="shared" si="2"/>
        <v>0410200</v>
      </c>
      <c r="B185" s="37" t="s">
        <v>253</v>
      </c>
      <c r="C185" s="38" t="s">
        <v>13</v>
      </c>
      <c r="D185" s="41">
        <v>65765.7</v>
      </c>
      <c r="E185" s="41">
        <v>10809.5</v>
      </c>
      <c r="F185" s="41">
        <v>19881.900000000001</v>
      </c>
    </row>
    <row r="186" spans="1:6" ht="15" outlineLevel="3" x14ac:dyDescent="0.25">
      <c r="A186" t="str">
        <f t="shared" si="2"/>
        <v>0410240</v>
      </c>
      <c r="B186" s="37" t="s">
        <v>253</v>
      </c>
      <c r="C186" s="38" t="s">
        <v>14</v>
      </c>
      <c r="D186" s="41">
        <v>65765.7</v>
      </c>
      <c r="E186" s="41">
        <v>10809.5</v>
      </c>
      <c r="F186" s="41">
        <v>19881.900000000001</v>
      </c>
    </row>
    <row r="187" spans="1:6" ht="15" outlineLevel="4" x14ac:dyDescent="0.25">
      <c r="A187" t="str">
        <f t="shared" si="2"/>
        <v>0410244</v>
      </c>
      <c r="B187" s="39" t="s">
        <v>253</v>
      </c>
      <c r="C187" s="39" t="s">
        <v>15</v>
      </c>
      <c r="D187" s="42">
        <v>65765.7</v>
      </c>
      <c r="E187" s="42">
        <v>10809.5</v>
      </c>
      <c r="F187" s="42">
        <v>19881.900000000001</v>
      </c>
    </row>
    <row r="188" spans="1:6" ht="15" outlineLevel="1" x14ac:dyDescent="0.25">
      <c r="A188" t="str">
        <f t="shared" si="2"/>
        <v>0412</v>
      </c>
      <c r="B188" s="37" t="s">
        <v>40</v>
      </c>
      <c r="C188" s="38"/>
      <c r="D188" s="41">
        <v>38775.5</v>
      </c>
      <c r="E188" s="41">
        <v>8</v>
      </c>
      <c r="F188" s="41">
        <v>29607.200000000001</v>
      </c>
    </row>
    <row r="189" spans="1:6" ht="15" outlineLevel="2" x14ac:dyDescent="0.25">
      <c r="A189" t="str">
        <f t="shared" si="2"/>
        <v>0412200</v>
      </c>
      <c r="B189" s="37" t="s">
        <v>40</v>
      </c>
      <c r="C189" s="38" t="s">
        <v>13</v>
      </c>
      <c r="D189" s="41">
        <v>9968.2999999999993</v>
      </c>
      <c r="E189" s="41">
        <v>8</v>
      </c>
      <c r="F189" s="41">
        <v>800</v>
      </c>
    </row>
    <row r="190" spans="1:6" ht="15" outlineLevel="3" x14ac:dyDescent="0.25">
      <c r="A190" t="str">
        <f t="shared" si="2"/>
        <v>0412240</v>
      </c>
      <c r="B190" s="37" t="s">
        <v>40</v>
      </c>
      <c r="C190" s="38" t="s">
        <v>14</v>
      </c>
      <c r="D190" s="41">
        <v>9968.2999999999993</v>
      </c>
      <c r="E190" s="41">
        <v>8</v>
      </c>
      <c r="F190" s="41">
        <v>800</v>
      </c>
    </row>
    <row r="191" spans="1:6" ht="15" outlineLevel="4" x14ac:dyDescent="0.25">
      <c r="A191" t="str">
        <f t="shared" si="2"/>
        <v>0412244</v>
      </c>
      <c r="B191" s="39" t="s">
        <v>40</v>
      </c>
      <c r="C191" s="39" t="s">
        <v>15</v>
      </c>
      <c r="D191" s="42">
        <v>9968.2999999999993</v>
      </c>
      <c r="E191" s="42">
        <v>8</v>
      </c>
      <c r="F191" s="42">
        <v>800</v>
      </c>
    </row>
    <row r="192" spans="1:6" ht="15" outlineLevel="2" x14ac:dyDescent="0.25">
      <c r="A192" t="str">
        <f t="shared" si="2"/>
        <v>0412300</v>
      </c>
      <c r="B192" s="37" t="s">
        <v>40</v>
      </c>
      <c r="C192" s="38" t="s">
        <v>46</v>
      </c>
      <c r="D192" s="41">
        <v>22500</v>
      </c>
      <c r="E192" s="41">
        <v>0</v>
      </c>
      <c r="F192" s="41">
        <v>22500</v>
      </c>
    </row>
    <row r="193" spans="1:6" ht="15" outlineLevel="3" x14ac:dyDescent="0.25">
      <c r="A193" t="str">
        <f t="shared" si="2"/>
        <v>0412350</v>
      </c>
      <c r="B193" s="37" t="s">
        <v>40</v>
      </c>
      <c r="C193" s="38" t="s">
        <v>173</v>
      </c>
      <c r="D193" s="41">
        <v>22500</v>
      </c>
      <c r="E193" s="41">
        <v>0</v>
      </c>
      <c r="F193" s="41">
        <v>22500</v>
      </c>
    </row>
    <row r="194" spans="1:6" ht="15" outlineLevel="4" x14ac:dyDescent="0.25">
      <c r="A194" t="str">
        <f t="shared" si="2"/>
        <v>0412350</v>
      </c>
      <c r="B194" s="39" t="s">
        <v>40</v>
      </c>
      <c r="C194" s="39" t="s">
        <v>173</v>
      </c>
      <c r="D194" s="42">
        <v>22500</v>
      </c>
      <c r="E194" s="42">
        <v>0</v>
      </c>
      <c r="F194" s="42">
        <v>22500</v>
      </c>
    </row>
    <row r="195" spans="1:6" ht="15" outlineLevel="2" x14ac:dyDescent="0.25">
      <c r="A195" t="str">
        <f t="shared" si="2"/>
        <v>0412800</v>
      </c>
      <c r="B195" s="37" t="s">
        <v>40</v>
      </c>
      <c r="C195" s="38" t="s">
        <v>20</v>
      </c>
      <c r="D195" s="41">
        <v>6307.2</v>
      </c>
      <c r="E195" s="41">
        <v>0</v>
      </c>
      <c r="F195" s="41">
        <v>6307.2</v>
      </c>
    </row>
    <row r="196" spans="1:6" ht="15" outlineLevel="3" x14ac:dyDescent="0.25">
      <c r="A196" t="str">
        <f t="shared" si="2"/>
        <v>0412810</v>
      </c>
      <c r="B196" s="37" t="s">
        <v>40</v>
      </c>
      <c r="C196" s="38" t="s">
        <v>38</v>
      </c>
      <c r="D196" s="41">
        <v>6307.2</v>
      </c>
      <c r="E196" s="41">
        <v>0</v>
      </c>
      <c r="F196" s="41">
        <v>6307.2</v>
      </c>
    </row>
    <row r="197" spans="1:6" ht="15" outlineLevel="4" x14ac:dyDescent="0.25">
      <c r="A197" t="str">
        <f t="shared" si="2"/>
        <v>0412813</v>
      </c>
      <c r="B197" s="39" t="s">
        <v>40</v>
      </c>
      <c r="C197" s="39" t="s">
        <v>175</v>
      </c>
      <c r="D197" s="42">
        <v>6307.2</v>
      </c>
      <c r="E197" s="42">
        <v>0</v>
      </c>
      <c r="F197" s="42">
        <v>6307.2</v>
      </c>
    </row>
    <row r="198" spans="1:6" ht="15" x14ac:dyDescent="0.25">
      <c r="A198" t="str">
        <f t="shared" si="2"/>
        <v>0500</v>
      </c>
      <c r="B198" s="37" t="s">
        <v>41</v>
      </c>
      <c r="C198" s="38"/>
      <c r="D198" s="41">
        <v>8182001.0999999996</v>
      </c>
      <c r="E198" s="41">
        <v>392763.7</v>
      </c>
      <c r="F198" s="41">
        <v>2110767.5</v>
      </c>
    </row>
    <row r="199" spans="1:6" ht="15" outlineLevel="1" x14ac:dyDescent="0.25">
      <c r="A199" t="str">
        <f t="shared" si="2"/>
        <v>0501</v>
      </c>
      <c r="B199" s="37" t="s">
        <v>42</v>
      </c>
      <c r="C199" s="38"/>
      <c r="D199" s="41">
        <v>5482090.5999999996</v>
      </c>
      <c r="E199" s="41">
        <v>208068.8</v>
      </c>
      <c r="F199" s="41">
        <v>1287944.3</v>
      </c>
    </row>
    <row r="200" spans="1:6" ht="15" outlineLevel="2" x14ac:dyDescent="0.25">
      <c r="A200" t="str">
        <f t="shared" si="2"/>
        <v>0501200</v>
      </c>
      <c r="B200" s="37" t="s">
        <v>42</v>
      </c>
      <c r="C200" s="38" t="s">
        <v>13</v>
      </c>
      <c r="D200" s="41">
        <v>538336.5</v>
      </c>
      <c r="E200" s="41">
        <v>43491.1</v>
      </c>
      <c r="F200" s="41">
        <v>58594.6</v>
      </c>
    </row>
    <row r="201" spans="1:6" ht="15" outlineLevel="3" x14ac:dyDescent="0.25">
      <c r="A201" t="str">
        <f t="shared" si="2"/>
        <v>0501240</v>
      </c>
      <c r="B201" s="37" t="s">
        <v>42</v>
      </c>
      <c r="C201" s="38" t="s">
        <v>14</v>
      </c>
      <c r="D201" s="41">
        <v>538336.5</v>
      </c>
      <c r="E201" s="41">
        <v>43491.1</v>
      </c>
      <c r="F201" s="41">
        <v>58594.6</v>
      </c>
    </row>
    <row r="202" spans="1:6" ht="15" outlineLevel="4" x14ac:dyDescent="0.25">
      <c r="A202" t="str">
        <f t="shared" si="2"/>
        <v>0501244</v>
      </c>
      <c r="B202" s="39" t="s">
        <v>42</v>
      </c>
      <c r="C202" s="39" t="s">
        <v>15</v>
      </c>
      <c r="D202" s="42">
        <v>538336.5</v>
      </c>
      <c r="E202" s="42">
        <v>43491.1</v>
      </c>
      <c r="F202" s="42">
        <v>58594.6</v>
      </c>
    </row>
    <row r="203" spans="1:6" ht="15" outlineLevel="2" x14ac:dyDescent="0.25">
      <c r="A203" t="str">
        <f t="shared" si="2"/>
        <v>0501400</v>
      </c>
      <c r="B203" s="37" t="s">
        <v>42</v>
      </c>
      <c r="C203" s="38" t="s">
        <v>26</v>
      </c>
      <c r="D203" s="41">
        <v>1942164.3</v>
      </c>
      <c r="E203" s="41">
        <v>9600.9</v>
      </c>
      <c r="F203" s="41">
        <v>946074.8</v>
      </c>
    </row>
    <row r="204" spans="1:6" ht="15" outlineLevel="3" x14ac:dyDescent="0.25">
      <c r="A204" t="str">
        <f t="shared" si="2"/>
        <v>0501410</v>
      </c>
      <c r="B204" s="37" t="s">
        <v>42</v>
      </c>
      <c r="C204" s="38" t="s">
        <v>27</v>
      </c>
      <c r="D204" s="41">
        <v>1942164.3</v>
      </c>
      <c r="E204" s="41">
        <v>9600.9</v>
      </c>
      <c r="F204" s="41">
        <v>946074.8</v>
      </c>
    </row>
    <row r="205" spans="1:6" ht="15" outlineLevel="4" x14ac:dyDescent="0.25">
      <c r="A205" t="str">
        <f t="shared" si="2"/>
        <v>0501414</v>
      </c>
      <c r="B205" s="39" t="s">
        <v>42</v>
      </c>
      <c r="C205" s="39" t="s">
        <v>28</v>
      </c>
      <c r="D205" s="42">
        <v>1942164.3</v>
      </c>
      <c r="E205" s="42">
        <v>9600.9</v>
      </c>
      <c r="F205" s="42">
        <v>946074.8</v>
      </c>
    </row>
    <row r="206" spans="1:6" ht="15" outlineLevel="2" x14ac:dyDescent="0.25">
      <c r="A206" t="str">
        <f t="shared" ref="A206:A269" si="3">CONCATENATE(B206,C206)</f>
        <v>0501800</v>
      </c>
      <c r="B206" s="37" t="s">
        <v>42</v>
      </c>
      <c r="C206" s="38" t="s">
        <v>20</v>
      </c>
      <c r="D206" s="41">
        <v>3001589.9</v>
      </c>
      <c r="E206" s="41">
        <v>154976.9</v>
      </c>
      <c r="F206" s="41">
        <v>283274.90000000002</v>
      </c>
    </row>
    <row r="207" spans="1:6" ht="15" outlineLevel="3" x14ac:dyDescent="0.25">
      <c r="A207" t="str">
        <f t="shared" si="3"/>
        <v>0501810</v>
      </c>
      <c r="B207" s="37" t="s">
        <v>42</v>
      </c>
      <c r="C207" s="38" t="s">
        <v>38</v>
      </c>
      <c r="D207" s="41">
        <v>2839941.9</v>
      </c>
      <c r="E207" s="41">
        <v>55703.3</v>
      </c>
      <c r="F207" s="41">
        <v>178894.2</v>
      </c>
    </row>
    <row r="208" spans="1:6" ht="15" outlineLevel="4" x14ac:dyDescent="0.25">
      <c r="A208" t="str">
        <f t="shared" si="3"/>
        <v>0501813</v>
      </c>
      <c r="B208" s="39" t="s">
        <v>42</v>
      </c>
      <c r="C208" s="39" t="s">
        <v>175</v>
      </c>
      <c r="D208" s="42">
        <v>2839941.9</v>
      </c>
      <c r="E208" s="42">
        <v>55703.3</v>
      </c>
      <c r="F208" s="42">
        <v>178894.2</v>
      </c>
    </row>
    <row r="209" spans="1:6" ht="15" outlineLevel="3" x14ac:dyDescent="0.25">
      <c r="A209" t="str">
        <f t="shared" si="3"/>
        <v>0501830</v>
      </c>
      <c r="B209" s="37" t="s">
        <v>42</v>
      </c>
      <c r="C209" s="38" t="s">
        <v>168</v>
      </c>
      <c r="D209" s="41">
        <v>199.8</v>
      </c>
      <c r="E209" s="41">
        <v>167.8</v>
      </c>
      <c r="F209" s="41">
        <v>167.8</v>
      </c>
    </row>
    <row r="210" spans="1:6" ht="15" outlineLevel="4" x14ac:dyDescent="0.25">
      <c r="A210" t="str">
        <f t="shared" si="3"/>
        <v>0501831</v>
      </c>
      <c r="B210" s="39" t="s">
        <v>42</v>
      </c>
      <c r="C210" s="39" t="s">
        <v>169</v>
      </c>
      <c r="D210" s="42">
        <v>199.8</v>
      </c>
      <c r="E210" s="42">
        <v>167.8</v>
      </c>
      <c r="F210" s="42">
        <v>167.8</v>
      </c>
    </row>
    <row r="211" spans="1:6" ht="15" outlineLevel="3" x14ac:dyDescent="0.25">
      <c r="A211" t="str">
        <f t="shared" si="3"/>
        <v>0501850</v>
      </c>
      <c r="B211" s="37" t="s">
        <v>42</v>
      </c>
      <c r="C211" s="38" t="s">
        <v>166</v>
      </c>
      <c r="D211" s="41">
        <v>161448.1</v>
      </c>
      <c r="E211" s="41">
        <v>99105.7</v>
      </c>
      <c r="F211" s="41">
        <v>104212.9</v>
      </c>
    </row>
    <row r="212" spans="1:6" ht="15" outlineLevel="4" x14ac:dyDescent="0.25">
      <c r="A212" t="str">
        <f t="shared" si="3"/>
        <v>0501853</v>
      </c>
      <c r="B212" s="39" t="s">
        <v>42</v>
      </c>
      <c r="C212" s="39" t="s">
        <v>167</v>
      </c>
      <c r="D212" s="42">
        <v>161448.1</v>
      </c>
      <c r="E212" s="42">
        <v>99105.7</v>
      </c>
      <c r="F212" s="42">
        <v>104212.9</v>
      </c>
    </row>
    <row r="213" spans="1:6" ht="15" outlineLevel="1" x14ac:dyDescent="0.25">
      <c r="A213" t="str">
        <f t="shared" si="3"/>
        <v>0502</v>
      </c>
      <c r="B213" s="37" t="s">
        <v>43</v>
      </c>
      <c r="C213" s="38"/>
      <c r="D213" s="41">
        <v>1080929.3999999999</v>
      </c>
      <c r="E213" s="41">
        <v>16270.7</v>
      </c>
      <c r="F213" s="41">
        <v>485639.3</v>
      </c>
    </row>
    <row r="214" spans="1:6" ht="15" outlineLevel="2" x14ac:dyDescent="0.25">
      <c r="A214" t="str">
        <f t="shared" si="3"/>
        <v>0502200</v>
      </c>
      <c r="B214" s="37" t="s">
        <v>43</v>
      </c>
      <c r="C214" s="38" t="s">
        <v>13</v>
      </c>
      <c r="D214" s="41">
        <v>52936.2</v>
      </c>
      <c r="E214" s="41">
        <v>15681.4</v>
      </c>
      <c r="F214" s="41">
        <v>20897.900000000001</v>
      </c>
    </row>
    <row r="215" spans="1:6" ht="15" outlineLevel="3" x14ac:dyDescent="0.25">
      <c r="A215" t="str">
        <f t="shared" si="3"/>
        <v>0502240</v>
      </c>
      <c r="B215" s="37" t="s">
        <v>43</v>
      </c>
      <c r="C215" s="38" t="s">
        <v>14</v>
      </c>
      <c r="D215" s="41">
        <v>52936.2</v>
      </c>
      <c r="E215" s="41">
        <v>15681.4</v>
      </c>
      <c r="F215" s="41">
        <v>20897.900000000001</v>
      </c>
    </row>
    <row r="216" spans="1:6" ht="15" outlineLevel="4" x14ac:dyDescent="0.25">
      <c r="A216" t="str">
        <f t="shared" si="3"/>
        <v>0502244</v>
      </c>
      <c r="B216" s="39" t="s">
        <v>43</v>
      </c>
      <c r="C216" s="39" t="s">
        <v>15</v>
      </c>
      <c r="D216" s="42">
        <v>44097.9</v>
      </c>
      <c r="E216" s="42">
        <v>15681.4</v>
      </c>
      <c r="F216" s="42">
        <v>18897.900000000001</v>
      </c>
    </row>
    <row r="217" spans="1:6" ht="15" outlineLevel="4" x14ac:dyDescent="0.25">
      <c r="A217" t="str">
        <f t="shared" si="3"/>
        <v>0502247</v>
      </c>
      <c r="B217" s="39" t="s">
        <v>43</v>
      </c>
      <c r="C217" s="39" t="s">
        <v>193</v>
      </c>
      <c r="D217" s="42">
        <v>8838.2999999999993</v>
      </c>
      <c r="E217" s="42">
        <v>0</v>
      </c>
      <c r="F217" s="42">
        <v>2000</v>
      </c>
    </row>
    <row r="218" spans="1:6" ht="15" outlineLevel="2" x14ac:dyDescent="0.25">
      <c r="A218" t="str">
        <f t="shared" si="3"/>
        <v>0502800</v>
      </c>
      <c r="B218" s="37" t="s">
        <v>43</v>
      </c>
      <c r="C218" s="38" t="s">
        <v>20</v>
      </c>
      <c r="D218" s="41">
        <v>1027993.2</v>
      </c>
      <c r="E218" s="41">
        <v>589.20000000000005</v>
      </c>
      <c r="F218" s="41">
        <v>464741.4</v>
      </c>
    </row>
    <row r="219" spans="1:6" ht="15" outlineLevel="3" x14ac:dyDescent="0.25">
      <c r="A219" t="str">
        <f t="shared" si="3"/>
        <v>0502810</v>
      </c>
      <c r="B219" s="37" t="s">
        <v>43</v>
      </c>
      <c r="C219" s="38" t="s">
        <v>38</v>
      </c>
      <c r="D219" s="41">
        <v>1027977.2</v>
      </c>
      <c r="E219" s="41">
        <v>573.29999999999995</v>
      </c>
      <c r="F219" s="41">
        <v>464725.4</v>
      </c>
    </row>
    <row r="220" spans="1:6" ht="15" outlineLevel="4" x14ac:dyDescent="0.25">
      <c r="A220" t="str">
        <f t="shared" si="3"/>
        <v>0502813</v>
      </c>
      <c r="B220" s="39" t="s">
        <v>43</v>
      </c>
      <c r="C220" s="39" t="s">
        <v>175</v>
      </c>
      <c r="D220" s="42">
        <v>1027977.2</v>
      </c>
      <c r="E220" s="42">
        <v>573.29999999999995</v>
      </c>
      <c r="F220" s="42">
        <v>464725.4</v>
      </c>
    </row>
    <row r="221" spans="1:6" ht="15" outlineLevel="3" x14ac:dyDescent="0.25">
      <c r="A221" t="str">
        <f t="shared" si="3"/>
        <v>0502850</v>
      </c>
      <c r="B221" s="37" t="s">
        <v>43</v>
      </c>
      <c r="C221" s="38" t="s">
        <v>166</v>
      </c>
      <c r="D221" s="41">
        <v>16</v>
      </c>
      <c r="E221" s="41">
        <v>16</v>
      </c>
      <c r="F221" s="41">
        <v>16</v>
      </c>
    </row>
    <row r="222" spans="1:6" ht="15" outlineLevel="4" x14ac:dyDescent="0.25">
      <c r="A222" t="str">
        <f t="shared" si="3"/>
        <v>0502853</v>
      </c>
      <c r="B222" s="39" t="s">
        <v>43</v>
      </c>
      <c r="C222" s="39" t="s">
        <v>167</v>
      </c>
      <c r="D222" s="42">
        <v>16</v>
      </c>
      <c r="E222" s="42">
        <v>16</v>
      </c>
      <c r="F222" s="42">
        <v>16</v>
      </c>
    </row>
    <row r="223" spans="1:6" ht="15" outlineLevel="1" x14ac:dyDescent="0.25">
      <c r="A223" t="str">
        <f t="shared" si="3"/>
        <v>0503</v>
      </c>
      <c r="B223" s="37" t="s">
        <v>44</v>
      </c>
      <c r="C223" s="38"/>
      <c r="D223" s="41">
        <v>1151725.3</v>
      </c>
      <c r="E223" s="41">
        <v>84463.9</v>
      </c>
      <c r="F223" s="41">
        <v>213986.5</v>
      </c>
    </row>
    <row r="224" spans="1:6" ht="15" outlineLevel="2" x14ac:dyDescent="0.25">
      <c r="A224" t="str">
        <f t="shared" si="3"/>
        <v>0503200</v>
      </c>
      <c r="B224" s="37" t="s">
        <v>44</v>
      </c>
      <c r="C224" s="38" t="s">
        <v>13</v>
      </c>
      <c r="D224" s="41">
        <v>1132485.1000000001</v>
      </c>
      <c r="E224" s="41">
        <v>84463.9</v>
      </c>
      <c r="F224" s="41">
        <v>213986.5</v>
      </c>
    </row>
    <row r="225" spans="1:6" ht="15" outlineLevel="3" x14ac:dyDescent="0.25">
      <c r="A225" t="str">
        <f t="shared" si="3"/>
        <v>0503240</v>
      </c>
      <c r="B225" s="37" t="s">
        <v>44</v>
      </c>
      <c r="C225" s="38" t="s">
        <v>14</v>
      </c>
      <c r="D225" s="41">
        <v>1132485.1000000001</v>
      </c>
      <c r="E225" s="41">
        <v>84463.9</v>
      </c>
      <c r="F225" s="41">
        <v>213986.5</v>
      </c>
    </row>
    <row r="226" spans="1:6" ht="15" outlineLevel="4" x14ac:dyDescent="0.25">
      <c r="A226" t="str">
        <f t="shared" si="3"/>
        <v>0503244</v>
      </c>
      <c r="B226" s="39" t="s">
        <v>44</v>
      </c>
      <c r="C226" s="39" t="s">
        <v>15</v>
      </c>
      <c r="D226" s="42">
        <v>1126425.8</v>
      </c>
      <c r="E226" s="42">
        <v>82655</v>
      </c>
      <c r="F226" s="42">
        <v>211700</v>
      </c>
    </row>
    <row r="227" spans="1:6" ht="15" outlineLevel="4" x14ac:dyDescent="0.25">
      <c r="A227" t="str">
        <f t="shared" si="3"/>
        <v>0503247</v>
      </c>
      <c r="B227" s="39" t="s">
        <v>44</v>
      </c>
      <c r="C227" s="39" t="s">
        <v>193</v>
      </c>
      <c r="D227" s="42">
        <v>6059.3</v>
      </c>
      <c r="E227" s="42">
        <v>1808.9</v>
      </c>
      <c r="F227" s="42">
        <v>2286.5</v>
      </c>
    </row>
    <row r="228" spans="1:6" ht="15" outlineLevel="2" x14ac:dyDescent="0.25">
      <c r="A228" t="str">
        <f t="shared" si="3"/>
        <v>0503400</v>
      </c>
      <c r="B228" s="37" t="s">
        <v>44</v>
      </c>
      <c r="C228" s="38" t="s">
        <v>26</v>
      </c>
      <c r="D228" s="41">
        <v>8453.4</v>
      </c>
      <c r="E228" s="41">
        <v>0</v>
      </c>
      <c r="F228" s="41">
        <v>0</v>
      </c>
    </row>
    <row r="229" spans="1:6" ht="15" outlineLevel="3" x14ac:dyDescent="0.25">
      <c r="A229" t="str">
        <f t="shared" si="3"/>
        <v>0503410</v>
      </c>
      <c r="B229" s="37" t="s">
        <v>44</v>
      </c>
      <c r="C229" s="38" t="s">
        <v>27</v>
      </c>
      <c r="D229" s="41">
        <v>8453.4</v>
      </c>
      <c r="E229" s="41">
        <v>0</v>
      </c>
      <c r="F229" s="41">
        <v>0</v>
      </c>
    </row>
    <row r="230" spans="1:6" ht="15" outlineLevel="4" x14ac:dyDescent="0.25">
      <c r="A230" t="str">
        <f t="shared" si="3"/>
        <v>0503414</v>
      </c>
      <c r="B230" s="39" t="s">
        <v>44</v>
      </c>
      <c r="C230" s="39" t="s">
        <v>28</v>
      </c>
      <c r="D230" s="42">
        <v>8453.4</v>
      </c>
      <c r="E230" s="42">
        <v>0</v>
      </c>
      <c r="F230" s="42">
        <v>0</v>
      </c>
    </row>
    <row r="231" spans="1:6" ht="15" outlineLevel="2" x14ac:dyDescent="0.25">
      <c r="A231" t="str">
        <f t="shared" si="3"/>
        <v>0503800</v>
      </c>
      <c r="B231" s="37" t="s">
        <v>44</v>
      </c>
      <c r="C231" s="38" t="s">
        <v>20</v>
      </c>
      <c r="D231" s="41">
        <v>10786.8</v>
      </c>
      <c r="E231" s="41">
        <v>0</v>
      </c>
      <c r="F231" s="41">
        <v>0</v>
      </c>
    </row>
    <row r="232" spans="1:6" ht="15" outlineLevel="3" x14ac:dyDescent="0.25">
      <c r="A232" t="str">
        <f t="shared" si="3"/>
        <v>0503810</v>
      </c>
      <c r="B232" s="37" t="s">
        <v>44</v>
      </c>
      <c r="C232" s="38" t="s">
        <v>38</v>
      </c>
      <c r="D232" s="41">
        <v>10786.8</v>
      </c>
      <c r="E232" s="41">
        <v>0</v>
      </c>
      <c r="F232" s="41">
        <v>0</v>
      </c>
    </row>
    <row r="233" spans="1:6" ht="15" outlineLevel="4" x14ac:dyDescent="0.25">
      <c r="A233" t="str">
        <f t="shared" si="3"/>
        <v>0503813</v>
      </c>
      <c r="B233" s="39" t="s">
        <v>44</v>
      </c>
      <c r="C233" s="39" t="s">
        <v>175</v>
      </c>
      <c r="D233" s="42">
        <v>10786.8</v>
      </c>
      <c r="E233" s="42">
        <v>0</v>
      </c>
      <c r="F233" s="42">
        <v>0</v>
      </c>
    </row>
    <row r="234" spans="1:6" ht="15" outlineLevel="1" x14ac:dyDescent="0.25">
      <c r="A234" t="str">
        <f t="shared" si="3"/>
        <v>0505</v>
      </c>
      <c r="B234" s="37" t="s">
        <v>45</v>
      </c>
      <c r="C234" s="38"/>
      <c r="D234" s="41">
        <v>467255.8</v>
      </c>
      <c r="E234" s="41">
        <v>83960.3</v>
      </c>
      <c r="F234" s="41">
        <v>123197.4</v>
      </c>
    </row>
    <row r="235" spans="1:6" ht="15" outlineLevel="2" x14ac:dyDescent="0.25">
      <c r="A235" t="str">
        <f t="shared" si="3"/>
        <v>0505100</v>
      </c>
      <c r="B235" s="37" t="s">
        <v>45</v>
      </c>
      <c r="C235" s="38" t="s">
        <v>8</v>
      </c>
      <c r="D235" s="41">
        <v>374864.3</v>
      </c>
      <c r="E235" s="41">
        <v>71805.3</v>
      </c>
      <c r="F235" s="41">
        <v>98606.9</v>
      </c>
    </row>
    <row r="236" spans="1:6" ht="15" outlineLevel="3" x14ac:dyDescent="0.25">
      <c r="A236" t="str">
        <f t="shared" si="3"/>
        <v>0505110</v>
      </c>
      <c r="B236" s="37" t="s">
        <v>45</v>
      </c>
      <c r="C236" s="38" t="s">
        <v>23</v>
      </c>
      <c r="D236" s="41">
        <v>107866.5</v>
      </c>
      <c r="E236" s="41">
        <v>19843.3</v>
      </c>
      <c r="F236" s="41">
        <v>34578.1</v>
      </c>
    </row>
    <row r="237" spans="1:6" ht="15" outlineLevel="4" x14ac:dyDescent="0.25">
      <c r="A237" t="str">
        <f t="shared" si="3"/>
        <v>0505111</v>
      </c>
      <c r="B237" s="39" t="s">
        <v>45</v>
      </c>
      <c r="C237" s="39" t="s">
        <v>24</v>
      </c>
      <c r="D237" s="42">
        <v>81465.5</v>
      </c>
      <c r="E237" s="42">
        <v>15519.9</v>
      </c>
      <c r="F237" s="42">
        <v>24745</v>
      </c>
    </row>
    <row r="238" spans="1:6" ht="15" outlineLevel="4" x14ac:dyDescent="0.25">
      <c r="A238" t="str">
        <f t="shared" si="3"/>
        <v>0505112</v>
      </c>
      <c r="B238" s="39" t="s">
        <v>45</v>
      </c>
      <c r="C238" s="39" t="s">
        <v>25</v>
      </c>
      <c r="D238" s="42">
        <v>2483.4</v>
      </c>
      <c r="E238" s="42">
        <v>205.4</v>
      </c>
      <c r="F238" s="42">
        <v>1232.5</v>
      </c>
    </row>
    <row r="239" spans="1:6" ht="15" outlineLevel="4" x14ac:dyDescent="0.25">
      <c r="A239" t="str">
        <f t="shared" si="3"/>
        <v>0505119</v>
      </c>
      <c r="B239" s="39" t="s">
        <v>45</v>
      </c>
      <c r="C239" s="39" t="s">
        <v>157</v>
      </c>
      <c r="D239" s="42">
        <v>23917.599999999999</v>
      </c>
      <c r="E239" s="42">
        <v>4118</v>
      </c>
      <c r="F239" s="42">
        <v>8600.6</v>
      </c>
    </row>
    <row r="240" spans="1:6" ht="15" outlineLevel="3" x14ac:dyDescent="0.25">
      <c r="A240" t="str">
        <f t="shared" si="3"/>
        <v>0505120</v>
      </c>
      <c r="B240" s="37" t="s">
        <v>45</v>
      </c>
      <c r="C240" s="38" t="s">
        <v>9</v>
      </c>
      <c r="D240" s="41">
        <v>266997.8</v>
      </c>
      <c r="E240" s="41">
        <v>51962</v>
      </c>
      <c r="F240" s="41">
        <v>64028.800000000003</v>
      </c>
    </row>
    <row r="241" spans="1:6" ht="15" outlineLevel="4" x14ac:dyDescent="0.25">
      <c r="A241" t="str">
        <f t="shared" si="3"/>
        <v>0505121</v>
      </c>
      <c r="B241" s="39" t="s">
        <v>45</v>
      </c>
      <c r="C241" s="39" t="s">
        <v>10</v>
      </c>
      <c r="D241" s="42">
        <v>204363.8</v>
      </c>
      <c r="E241" s="42">
        <v>40892.199999999997</v>
      </c>
      <c r="F241" s="42">
        <v>48834.2</v>
      </c>
    </row>
    <row r="242" spans="1:6" ht="15" outlineLevel="4" x14ac:dyDescent="0.25">
      <c r="A242" t="str">
        <f t="shared" si="3"/>
        <v>0505122</v>
      </c>
      <c r="B242" s="39" t="s">
        <v>45</v>
      </c>
      <c r="C242" s="39" t="s">
        <v>11</v>
      </c>
      <c r="D242" s="42">
        <v>4871.3999999999996</v>
      </c>
      <c r="E242" s="42">
        <v>576.4</v>
      </c>
      <c r="F242" s="42">
        <v>1583.1</v>
      </c>
    </row>
    <row r="243" spans="1:6" ht="15" outlineLevel="4" x14ac:dyDescent="0.25">
      <c r="A243" t="str">
        <f t="shared" si="3"/>
        <v>0505129</v>
      </c>
      <c r="B243" s="39" t="s">
        <v>45</v>
      </c>
      <c r="C243" s="39" t="s">
        <v>156</v>
      </c>
      <c r="D243" s="42">
        <v>57762.7</v>
      </c>
      <c r="E243" s="42">
        <v>10493.4</v>
      </c>
      <c r="F243" s="42">
        <v>13611.6</v>
      </c>
    </row>
    <row r="244" spans="1:6" ht="15" outlineLevel="2" x14ac:dyDescent="0.25">
      <c r="A244" t="str">
        <f t="shared" si="3"/>
        <v>0505200</v>
      </c>
      <c r="B244" s="37" t="s">
        <v>45</v>
      </c>
      <c r="C244" s="38" t="s">
        <v>13</v>
      </c>
      <c r="D244" s="41">
        <v>90552.4</v>
      </c>
      <c r="E244" s="41">
        <v>11137.1</v>
      </c>
      <c r="F244" s="41">
        <v>23074.2</v>
      </c>
    </row>
    <row r="245" spans="1:6" ht="15" outlineLevel="3" x14ac:dyDescent="0.25">
      <c r="A245" t="str">
        <f t="shared" si="3"/>
        <v>0505240</v>
      </c>
      <c r="B245" s="37" t="s">
        <v>45</v>
      </c>
      <c r="C245" s="38" t="s">
        <v>14</v>
      </c>
      <c r="D245" s="41">
        <v>90552.4</v>
      </c>
      <c r="E245" s="41">
        <v>11137.1</v>
      </c>
      <c r="F245" s="41">
        <v>23074.2</v>
      </c>
    </row>
    <row r="246" spans="1:6" ht="15" outlineLevel="4" x14ac:dyDescent="0.25">
      <c r="A246" t="str">
        <f t="shared" si="3"/>
        <v>0505243</v>
      </c>
      <c r="B246" s="39" t="s">
        <v>45</v>
      </c>
      <c r="C246" s="39" t="s">
        <v>17</v>
      </c>
      <c r="D246" s="42">
        <v>13167.4</v>
      </c>
      <c r="E246" s="42">
        <v>0</v>
      </c>
      <c r="F246" s="42">
        <v>0</v>
      </c>
    </row>
    <row r="247" spans="1:6" ht="15" outlineLevel="4" x14ac:dyDescent="0.25">
      <c r="A247" t="str">
        <f t="shared" si="3"/>
        <v>0505244</v>
      </c>
      <c r="B247" s="39" t="s">
        <v>45</v>
      </c>
      <c r="C247" s="39" t="s">
        <v>15</v>
      </c>
      <c r="D247" s="42">
        <v>70905.3</v>
      </c>
      <c r="E247" s="42">
        <v>10200.299999999999</v>
      </c>
      <c r="F247" s="42">
        <v>21123.9</v>
      </c>
    </row>
    <row r="248" spans="1:6" ht="15" outlineLevel="4" x14ac:dyDescent="0.25">
      <c r="A248" t="str">
        <f t="shared" si="3"/>
        <v>0505247</v>
      </c>
      <c r="B248" s="39" t="s">
        <v>45</v>
      </c>
      <c r="C248" s="39" t="s">
        <v>193</v>
      </c>
      <c r="D248" s="42">
        <v>6479.7</v>
      </c>
      <c r="E248" s="42">
        <v>936.8</v>
      </c>
      <c r="F248" s="42">
        <v>1950.3</v>
      </c>
    </row>
    <row r="249" spans="1:6" ht="15" outlineLevel="2" x14ac:dyDescent="0.25">
      <c r="A249" t="str">
        <f t="shared" si="3"/>
        <v>0505300</v>
      </c>
      <c r="B249" s="37" t="s">
        <v>45</v>
      </c>
      <c r="C249" s="38" t="s">
        <v>46</v>
      </c>
      <c r="D249" s="41">
        <v>1140.9000000000001</v>
      </c>
      <c r="E249" s="41">
        <v>779.6</v>
      </c>
      <c r="F249" s="41">
        <v>818.1</v>
      </c>
    </row>
    <row r="250" spans="1:6" ht="15" outlineLevel="3" x14ac:dyDescent="0.25">
      <c r="A250" t="str">
        <f t="shared" si="3"/>
        <v>0505320</v>
      </c>
      <c r="B250" s="37" t="s">
        <v>45</v>
      </c>
      <c r="C250" s="38" t="s">
        <v>54</v>
      </c>
      <c r="D250" s="41">
        <v>1140.9000000000001</v>
      </c>
      <c r="E250" s="41">
        <v>779.6</v>
      </c>
      <c r="F250" s="41">
        <v>818.1</v>
      </c>
    </row>
    <row r="251" spans="1:6" ht="15" outlineLevel="4" x14ac:dyDescent="0.25">
      <c r="A251" t="str">
        <f t="shared" si="3"/>
        <v>0505321</v>
      </c>
      <c r="B251" s="39" t="s">
        <v>45</v>
      </c>
      <c r="C251" s="39" t="s">
        <v>55</v>
      </c>
      <c r="D251" s="42">
        <v>1140.9000000000001</v>
      </c>
      <c r="E251" s="42">
        <v>779.6</v>
      </c>
      <c r="F251" s="42">
        <v>818.1</v>
      </c>
    </row>
    <row r="252" spans="1:6" ht="15" outlineLevel="2" x14ac:dyDescent="0.25">
      <c r="A252" t="str">
        <f t="shared" si="3"/>
        <v>0505800</v>
      </c>
      <c r="B252" s="37" t="s">
        <v>45</v>
      </c>
      <c r="C252" s="38" t="s">
        <v>20</v>
      </c>
      <c r="D252" s="41">
        <v>698.2</v>
      </c>
      <c r="E252" s="41">
        <v>238.2</v>
      </c>
      <c r="F252" s="41">
        <v>698.2</v>
      </c>
    </row>
    <row r="253" spans="1:6" ht="15" outlineLevel="3" x14ac:dyDescent="0.25">
      <c r="A253" t="str">
        <f t="shared" si="3"/>
        <v>0505830</v>
      </c>
      <c r="B253" s="37" t="s">
        <v>45</v>
      </c>
      <c r="C253" s="38" t="s">
        <v>168</v>
      </c>
      <c r="D253" s="41">
        <v>134.5</v>
      </c>
      <c r="E253" s="41">
        <v>74.599999999999994</v>
      </c>
      <c r="F253" s="41">
        <v>134.5</v>
      </c>
    </row>
    <row r="254" spans="1:6" ht="15" outlineLevel="4" x14ac:dyDescent="0.25">
      <c r="A254" t="str">
        <f t="shared" si="3"/>
        <v>0505831</v>
      </c>
      <c r="B254" s="39" t="s">
        <v>45</v>
      </c>
      <c r="C254" s="39" t="s">
        <v>169</v>
      </c>
      <c r="D254" s="42">
        <v>134.5</v>
      </c>
      <c r="E254" s="42">
        <v>74.599999999999994</v>
      </c>
      <c r="F254" s="42">
        <v>134.5</v>
      </c>
    </row>
    <row r="255" spans="1:6" ht="15" outlineLevel="3" x14ac:dyDescent="0.25">
      <c r="A255" t="str">
        <f t="shared" si="3"/>
        <v>0505850</v>
      </c>
      <c r="B255" s="37" t="s">
        <v>45</v>
      </c>
      <c r="C255" s="38" t="s">
        <v>166</v>
      </c>
      <c r="D255" s="41">
        <v>563.70000000000005</v>
      </c>
      <c r="E255" s="41">
        <v>163.6</v>
      </c>
      <c r="F255" s="41">
        <v>563.70000000000005</v>
      </c>
    </row>
    <row r="256" spans="1:6" ht="15" outlineLevel="4" x14ac:dyDescent="0.25">
      <c r="A256" t="str">
        <f t="shared" si="3"/>
        <v>0505852</v>
      </c>
      <c r="B256" s="39" t="s">
        <v>45</v>
      </c>
      <c r="C256" s="39" t="s">
        <v>170</v>
      </c>
      <c r="D256" s="42">
        <v>400</v>
      </c>
      <c r="E256" s="42">
        <v>0</v>
      </c>
      <c r="F256" s="42">
        <v>400</v>
      </c>
    </row>
    <row r="257" spans="1:6" ht="15" outlineLevel="4" x14ac:dyDescent="0.25">
      <c r="A257" t="str">
        <f t="shared" si="3"/>
        <v>0505853</v>
      </c>
      <c r="B257" s="39" t="s">
        <v>45</v>
      </c>
      <c r="C257" s="39" t="s">
        <v>167</v>
      </c>
      <c r="D257" s="42">
        <v>163.69999999999999</v>
      </c>
      <c r="E257" s="42">
        <v>163.6</v>
      </c>
      <c r="F257" s="42">
        <v>163.69999999999999</v>
      </c>
    </row>
    <row r="258" spans="1:6" ht="15" x14ac:dyDescent="0.25">
      <c r="A258" t="str">
        <f t="shared" si="3"/>
        <v>0600</v>
      </c>
      <c r="B258" s="37" t="s">
        <v>182</v>
      </c>
      <c r="C258" s="38"/>
      <c r="D258" s="41">
        <v>735706.2</v>
      </c>
      <c r="E258" s="41">
        <v>10504.6</v>
      </c>
      <c r="F258" s="41">
        <v>22875.7</v>
      </c>
    </row>
    <row r="259" spans="1:6" ht="15" outlineLevel="1" x14ac:dyDescent="0.25">
      <c r="A259" t="str">
        <f t="shared" si="3"/>
        <v>0602</v>
      </c>
      <c r="B259" s="37" t="s">
        <v>202</v>
      </c>
      <c r="C259" s="38"/>
      <c r="D259" s="41">
        <v>640945.1</v>
      </c>
      <c r="E259" s="41">
        <v>1767.7</v>
      </c>
      <c r="F259" s="41">
        <v>4880.3999999999996</v>
      </c>
    </row>
    <row r="260" spans="1:6" ht="15" outlineLevel="2" x14ac:dyDescent="0.25">
      <c r="A260" t="str">
        <f t="shared" si="3"/>
        <v>0602200</v>
      </c>
      <c r="B260" s="37" t="s">
        <v>202</v>
      </c>
      <c r="C260" s="38" t="s">
        <v>13</v>
      </c>
      <c r="D260" s="41">
        <v>640945.1</v>
      </c>
      <c r="E260" s="41">
        <v>1767.7</v>
      </c>
      <c r="F260" s="41">
        <v>4880.3999999999996</v>
      </c>
    </row>
    <row r="261" spans="1:6" ht="15" outlineLevel="3" x14ac:dyDescent="0.25">
      <c r="A261" t="str">
        <f t="shared" si="3"/>
        <v>0602240</v>
      </c>
      <c r="B261" s="37" t="s">
        <v>202</v>
      </c>
      <c r="C261" s="38" t="s">
        <v>14</v>
      </c>
      <c r="D261" s="41">
        <v>640945.1</v>
      </c>
      <c r="E261" s="41">
        <v>1767.7</v>
      </c>
      <c r="F261" s="41">
        <v>4880.3999999999996</v>
      </c>
    </row>
    <row r="262" spans="1:6" ht="15" outlineLevel="4" x14ac:dyDescent="0.25">
      <c r="A262" t="str">
        <f t="shared" si="3"/>
        <v>0602244</v>
      </c>
      <c r="B262" s="39" t="s">
        <v>202</v>
      </c>
      <c r="C262" s="39" t="s">
        <v>15</v>
      </c>
      <c r="D262" s="42">
        <v>640945.1</v>
      </c>
      <c r="E262" s="42">
        <v>1767.7</v>
      </c>
      <c r="F262" s="42">
        <v>4880.3999999999996</v>
      </c>
    </row>
    <row r="263" spans="1:6" ht="15" outlineLevel="1" x14ac:dyDescent="0.25">
      <c r="A263" t="str">
        <f t="shared" si="3"/>
        <v>0603</v>
      </c>
      <c r="B263" s="37" t="s">
        <v>181</v>
      </c>
      <c r="C263" s="38"/>
      <c r="D263" s="41">
        <v>17346.2</v>
      </c>
      <c r="E263" s="41">
        <v>0</v>
      </c>
      <c r="F263" s="41">
        <v>3149.7</v>
      </c>
    </row>
    <row r="264" spans="1:6" ht="15" outlineLevel="2" x14ac:dyDescent="0.25">
      <c r="A264" t="str">
        <f t="shared" si="3"/>
        <v>0603100</v>
      </c>
      <c r="B264" s="37" t="s">
        <v>181</v>
      </c>
      <c r="C264" s="38" t="s">
        <v>8</v>
      </c>
      <c r="D264" s="41">
        <v>934.1</v>
      </c>
      <c r="E264" s="41">
        <v>0</v>
      </c>
      <c r="F264" s="41">
        <v>169.7</v>
      </c>
    </row>
    <row r="265" spans="1:6" ht="15" outlineLevel="3" x14ac:dyDescent="0.25">
      <c r="A265" t="str">
        <f t="shared" si="3"/>
        <v>0603110</v>
      </c>
      <c r="B265" s="37" t="s">
        <v>181</v>
      </c>
      <c r="C265" s="38" t="s">
        <v>23</v>
      </c>
      <c r="D265" s="41">
        <v>934.1</v>
      </c>
      <c r="E265" s="41">
        <v>0</v>
      </c>
      <c r="F265" s="41">
        <v>169.7</v>
      </c>
    </row>
    <row r="266" spans="1:6" ht="15" outlineLevel="4" x14ac:dyDescent="0.25">
      <c r="A266" t="str">
        <f t="shared" si="3"/>
        <v>0603111</v>
      </c>
      <c r="B266" s="39" t="s">
        <v>181</v>
      </c>
      <c r="C266" s="39" t="s">
        <v>24</v>
      </c>
      <c r="D266" s="42">
        <v>714.4</v>
      </c>
      <c r="E266" s="42">
        <v>0</v>
      </c>
      <c r="F266" s="42">
        <v>129.80000000000001</v>
      </c>
    </row>
    <row r="267" spans="1:6" ht="15" outlineLevel="4" x14ac:dyDescent="0.25">
      <c r="A267" t="str">
        <f t="shared" si="3"/>
        <v>0603119</v>
      </c>
      <c r="B267" s="39" t="s">
        <v>181</v>
      </c>
      <c r="C267" s="39" t="s">
        <v>157</v>
      </c>
      <c r="D267" s="42">
        <v>219.7</v>
      </c>
      <c r="E267" s="42">
        <v>0</v>
      </c>
      <c r="F267" s="42">
        <v>39.9</v>
      </c>
    </row>
    <row r="268" spans="1:6" ht="15" outlineLevel="2" x14ac:dyDescent="0.25">
      <c r="A268" t="str">
        <f t="shared" si="3"/>
        <v>0603200</v>
      </c>
      <c r="B268" s="37" t="s">
        <v>181</v>
      </c>
      <c r="C268" s="38" t="s">
        <v>13</v>
      </c>
      <c r="D268" s="41">
        <v>16412.099999999999</v>
      </c>
      <c r="E268" s="41">
        <v>0</v>
      </c>
      <c r="F268" s="41">
        <v>2980</v>
      </c>
    </row>
    <row r="269" spans="1:6" ht="15" outlineLevel="3" x14ac:dyDescent="0.25">
      <c r="A269" t="str">
        <f t="shared" si="3"/>
        <v>0603240</v>
      </c>
      <c r="B269" s="37" t="s">
        <v>181</v>
      </c>
      <c r="C269" s="38" t="s">
        <v>14</v>
      </c>
      <c r="D269" s="41">
        <v>16412.099999999999</v>
      </c>
      <c r="E269" s="41">
        <v>0</v>
      </c>
      <c r="F269" s="41">
        <v>2980</v>
      </c>
    </row>
    <row r="270" spans="1:6" ht="15" outlineLevel="4" x14ac:dyDescent="0.25">
      <c r="A270" t="str">
        <f t="shared" ref="A270:A333" si="4">CONCATENATE(B270,C270)</f>
        <v>0603244</v>
      </c>
      <c r="B270" s="39" t="s">
        <v>181</v>
      </c>
      <c r="C270" s="39" t="s">
        <v>15</v>
      </c>
      <c r="D270" s="42">
        <v>16412.099999999999</v>
      </c>
      <c r="E270" s="42">
        <v>0</v>
      </c>
      <c r="F270" s="42">
        <v>2980</v>
      </c>
    </row>
    <row r="271" spans="1:6" ht="15" outlineLevel="1" x14ac:dyDescent="0.25">
      <c r="A271" t="str">
        <f t="shared" si="4"/>
        <v>0605</v>
      </c>
      <c r="B271" s="37" t="s">
        <v>203</v>
      </c>
      <c r="C271" s="38"/>
      <c r="D271" s="41">
        <v>77414.899999999994</v>
      </c>
      <c r="E271" s="41">
        <v>8736.9</v>
      </c>
      <c r="F271" s="41">
        <v>14845.6</v>
      </c>
    </row>
    <row r="272" spans="1:6" ht="15" outlineLevel="2" x14ac:dyDescent="0.25">
      <c r="A272" t="str">
        <f t="shared" si="4"/>
        <v>0605100</v>
      </c>
      <c r="B272" s="37" t="s">
        <v>203</v>
      </c>
      <c r="C272" s="38" t="s">
        <v>8</v>
      </c>
      <c r="D272" s="41">
        <v>70511.3</v>
      </c>
      <c r="E272" s="41">
        <v>7936.6</v>
      </c>
      <c r="F272" s="41">
        <v>13430.3</v>
      </c>
    </row>
    <row r="273" spans="1:6" ht="15" outlineLevel="3" x14ac:dyDescent="0.25">
      <c r="A273" t="str">
        <f t="shared" si="4"/>
        <v>0605110</v>
      </c>
      <c r="B273" s="37" t="s">
        <v>203</v>
      </c>
      <c r="C273" s="38" t="s">
        <v>23</v>
      </c>
      <c r="D273" s="41">
        <v>70511.3</v>
      </c>
      <c r="E273" s="41">
        <v>7936.6</v>
      </c>
      <c r="F273" s="41">
        <v>13430.3</v>
      </c>
    </row>
    <row r="274" spans="1:6" ht="15" outlineLevel="4" x14ac:dyDescent="0.25">
      <c r="A274" t="str">
        <f t="shared" si="4"/>
        <v>0605111</v>
      </c>
      <c r="B274" s="39" t="s">
        <v>203</v>
      </c>
      <c r="C274" s="39" t="s">
        <v>24</v>
      </c>
      <c r="D274" s="42">
        <v>52862.3</v>
      </c>
      <c r="E274" s="42">
        <v>5693.4</v>
      </c>
      <c r="F274" s="42">
        <v>8552.5</v>
      </c>
    </row>
    <row r="275" spans="1:6" ht="15" outlineLevel="4" x14ac:dyDescent="0.25">
      <c r="A275" t="str">
        <f t="shared" si="4"/>
        <v>0605112</v>
      </c>
      <c r="B275" s="39" t="s">
        <v>203</v>
      </c>
      <c r="C275" s="39" t="s">
        <v>25</v>
      </c>
      <c r="D275" s="42">
        <v>2531</v>
      </c>
      <c r="E275" s="42">
        <v>762.2</v>
      </c>
      <c r="F275" s="42">
        <v>1477.8</v>
      </c>
    </row>
    <row r="276" spans="1:6" ht="15" outlineLevel="4" x14ac:dyDescent="0.25">
      <c r="A276" t="str">
        <f t="shared" si="4"/>
        <v>0605119</v>
      </c>
      <c r="B276" s="39" t="s">
        <v>203</v>
      </c>
      <c r="C276" s="39" t="s">
        <v>157</v>
      </c>
      <c r="D276" s="42">
        <v>15118</v>
      </c>
      <c r="E276" s="42">
        <v>1481</v>
      </c>
      <c r="F276" s="42">
        <v>3400</v>
      </c>
    </row>
    <row r="277" spans="1:6" ht="15" outlineLevel="2" x14ac:dyDescent="0.25">
      <c r="A277" t="str">
        <f t="shared" si="4"/>
        <v>0605200</v>
      </c>
      <c r="B277" s="37" t="s">
        <v>203</v>
      </c>
      <c r="C277" s="38" t="s">
        <v>13</v>
      </c>
      <c r="D277" s="41">
        <v>6903.6</v>
      </c>
      <c r="E277" s="41">
        <v>800.3</v>
      </c>
      <c r="F277" s="41">
        <v>1415.3</v>
      </c>
    </row>
    <row r="278" spans="1:6" ht="15" outlineLevel="3" x14ac:dyDescent="0.25">
      <c r="A278" t="str">
        <f t="shared" si="4"/>
        <v>0605240</v>
      </c>
      <c r="B278" s="37" t="s">
        <v>203</v>
      </c>
      <c r="C278" s="38" t="s">
        <v>14</v>
      </c>
      <c r="D278" s="41">
        <v>6903.6</v>
      </c>
      <c r="E278" s="41">
        <v>800.3</v>
      </c>
      <c r="F278" s="41">
        <v>1415.3</v>
      </c>
    </row>
    <row r="279" spans="1:6" ht="15" outlineLevel="4" x14ac:dyDescent="0.25">
      <c r="A279" t="str">
        <f t="shared" si="4"/>
        <v>0605244</v>
      </c>
      <c r="B279" s="39" t="s">
        <v>203</v>
      </c>
      <c r="C279" s="39" t="s">
        <v>15</v>
      </c>
      <c r="D279" s="42">
        <v>6903.6</v>
      </c>
      <c r="E279" s="42">
        <v>800.3</v>
      </c>
      <c r="F279" s="42">
        <v>1415.3</v>
      </c>
    </row>
    <row r="280" spans="1:6" ht="15" x14ac:dyDescent="0.25">
      <c r="A280" t="str">
        <f t="shared" si="4"/>
        <v>0700</v>
      </c>
      <c r="B280" s="37" t="s">
        <v>47</v>
      </c>
      <c r="C280" s="38"/>
      <c r="D280" s="41">
        <v>14703613.199999999</v>
      </c>
      <c r="E280" s="41">
        <v>2462191.1</v>
      </c>
      <c r="F280" s="41">
        <v>3579040.5</v>
      </c>
    </row>
    <row r="281" spans="1:6" ht="15" outlineLevel="1" x14ac:dyDescent="0.25">
      <c r="A281" t="str">
        <f t="shared" si="4"/>
        <v>0701</v>
      </c>
      <c r="B281" s="37" t="s">
        <v>48</v>
      </c>
      <c r="C281" s="38"/>
      <c r="D281" s="41">
        <v>5080314.7</v>
      </c>
      <c r="E281" s="41">
        <v>898993.4</v>
      </c>
      <c r="F281" s="41">
        <v>1312392</v>
      </c>
    </row>
    <row r="282" spans="1:6" ht="15" outlineLevel="2" x14ac:dyDescent="0.25">
      <c r="A282" t="str">
        <f t="shared" si="4"/>
        <v>0701200</v>
      </c>
      <c r="B282" s="37" t="s">
        <v>48</v>
      </c>
      <c r="C282" s="38" t="s">
        <v>13</v>
      </c>
      <c r="D282" s="41">
        <v>278630.09999999998</v>
      </c>
      <c r="E282" s="41">
        <v>13693</v>
      </c>
      <c r="F282" s="41">
        <v>40057.1</v>
      </c>
    </row>
    <row r="283" spans="1:6" ht="15" outlineLevel="3" x14ac:dyDescent="0.25">
      <c r="A283" t="str">
        <f t="shared" si="4"/>
        <v>0701240</v>
      </c>
      <c r="B283" s="37" t="s">
        <v>48</v>
      </c>
      <c r="C283" s="38" t="s">
        <v>14</v>
      </c>
      <c r="D283" s="41">
        <v>278630.09999999998</v>
      </c>
      <c r="E283" s="41">
        <v>13693</v>
      </c>
      <c r="F283" s="41">
        <v>40057.1</v>
      </c>
    </row>
    <row r="284" spans="1:6" ht="15" outlineLevel="4" x14ac:dyDescent="0.25">
      <c r="A284" t="str">
        <f t="shared" si="4"/>
        <v>0701243</v>
      </c>
      <c r="B284" s="39" t="s">
        <v>48</v>
      </c>
      <c r="C284" s="39" t="s">
        <v>17</v>
      </c>
      <c r="D284" s="42">
        <v>278630.09999999998</v>
      </c>
      <c r="E284" s="42">
        <v>13693</v>
      </c>
      <c r="F284" s="42">
        <v>40057.1</v>
      </c>
    </row>
    <row r="285" spans="1:6" ht="15" outlineLevel="2" x14ac:dyDescent="0.25">
      <c r="A285" t="str">
        <f t="shared" si="4"/>
        <v>0701600</v>
      </c>
      <c r="B285" s="37" t="s">
        <v>48</v>
      </c>
      <c r="C285" s="38" t="s">
        <v>29</v>
      </c>
      <c r="D285" s="41">
        <v>4801684.5999999996</v>
      </c>
      <c r="E285" s="41">
        <v>885300.4</v>
      </c>
      <c r="F285" s="41">
        <v>1272334.8999999999</v>
      </c>
    </row>
    <row r="286" spans="1:6" ht="15" outlineLevel="3" x14ac:dyDescent="0.25">
      <c r="A286" t="str">
        <f t="shared" si="4"/>
        <v>0701610</v>
      </c>
      <c r="B286" s="37" t="s">
        <v>48</v>
      </c>
      <c r="C286" s="38" t="s">
        <v>30</v>
      </c>
      <c r="D286" s="41">
        <v>4016498.8</v>
      </c>
      <c r="E286" s="41">
        <v>745016.2</v>
      </c>
      <c r="F286" s="41">
        <v>1069200.3</v>
      </c>
    </row>
    <row r="287" spans="1:6" ht="15" outlineLevel="4" x14ac:dyDescent="0.25">
      <c r="A287" t="str">
        <f t="shared" si="4"/>
        <v>0701611</v>
      </c>
      <c r="B287" s="39" t="s">
        <v>48</v>
      </c>
      <c r="C287" s="39" t="s">
        <v>31</v>
      </c>
      <c r="D287" s="42">
        <v>3868779.4</v>
      </c>
      <c r="E287" s="42">
        <v>727395</v>
      </c>
      <c r="F287" s="42">
        <v>1023830.9</v>
      </c>
    </row>
    <row r="288" spans="1:6" ht="15" outlineLevel="4" x14ac:dyDescent="0.25">
      <c r="A288" t="str">
        <f t="shared" si="4"/>
        <v>0701612</v>
      </c>
      <c r="B288" s="39" t="s">
        <v>48</v>
      </c>
      <c r="C288" s="39" t="s">
        <v>32</v>
      </c>
      <c r="D288" s="42">
        <v>147719.4</v>
      </c>
      <c r="E288" s="42">
        <v>17621.099999999999</v>
      </c>
      <c r="F288" s="42">
        <v>45369.4</v>
      </c>
    </row>
    <row r="289" spans="1:6" ht="15" outlineLevel="3" x14ac:dyDescent="0.25">
      <c r="A289" t="str">
        <f t="shared" si="4"/>
        <v>0701620</v>
      </c>
      <c r="B289" s="37" t="s">
        <v>48</v>
      </c>
      <c r="C289" s="38" t="s">
        <v>49</v>
      </c>
      <c r="D289" s="41">
        <v>785185.8</v>
      </c>
      <c r="E289" s="41">
        <v>140284.20000000001</v>
      </c>
      <c r="F289" s="41">
        <v>203134.6</v>
      </c>
    </row>
    <row r="290" spans="1:6" ht="15" outlineLevel="4" x14ac:dyDescent="0.25">
      <c r="A290" t="str">
        <f t="shared" si="4"/>
        <v>0701621</v>
      </c>
      <c r="B290" s="39" t="s">
        <v>48</v>
      </c>
      <c r="C290" s="39" t="s">
        <v>50</v>
      </c>
      <c r="D290" s="42">
        <v>751772.9</v>
      </c>
      <c r="E290" s="42">
        <v>137724.4</v>
      </c>
      <c r="F290" s="42">
        <v>196967.1</v>
      </c>
    </row>
    <row r="291" spans="1:6" ht="15" outlineLevel="4" x14ac:dyDescent="0.25">
      <c r="A291" t="str">
        <f t="shared" si="4"/>
        <v>0701622</v>
      </c>
      <c r="B291" s="39" t="s">
        <v>48</v>
      </c>
      <c r="C291" s="39" t="s">
        <v>51</v>
      </c>
      <c r="D291" s="42">
        <v>33412.9</v>
      </c>
      <c r="E291" s="42">
        <v>2559.8000000000002</v>
      </c>
      <c r="F291" s="42">
        <v>6167.5</v>
      </c>
    </row>
    <row r="292" spans="1:6" ht="15" outlineLevel="1" x14ac:dyDescent="0.25">
      <c r="A292" t="str">
        <f t="shared" si="4"/>
        <v>0702</v>
      </c>
      <c r="B292" s="37" t="s">
        <v>52</v>
      </c>
      <c r="C292" s="38"/>
      <c r="D292" s="41">
        <v>6688958.9000000004</v>
      </c>
      <c r="E292" s="41">
        <v>1105254.7</v>
      </c>
      <c r="F292" s="41">
        <v>1615967.4</v>
      </c>
    </row>
    <row r="293" spans="1:6" ht="15" outlineLevel="2" x14ac:dyDescent="0.25">
      <c r="A293" t="str">
        <f t="shared" si="4"/>
        <v>0702200</v>
      </c>
      <c r="B293" s="37" t="s">
        <v>52</v>
      </c>
      <c r="C293" s="38" t="s">
        <v>13</v>
      </c>
      <c r="D293" s="41">
        <v>198507.7</v>
      </c>
      <c r="E293" s="41">
        <v>198.8</v>
      </c>
      <c r="F293" s="41">
        <v>18074.599999999999</v>
      </c>
    </row>
    <row r="294" spans="1:6" ht="15" outlineLevel="3" x14ac:dyDescent="0.25">
      <c r="A294" t="str">
        <f t="shared" si="4"/>
        <v>0702240</v>
      </c>
      <c r="B294" s="37" t="s">
        <v>52</v>
      </c>
      <c r="C294" s="38" t="s">
        <v>14</v>
      </c>
      <c r="D294" s="41">
        <v>198507.7</v>
      </c>
      <c r="E294" s="41">
        <v>198.8</v>
      </c>
      <c r="F294" s="41">
        <v>18074.599999999999</v>
      </c>
    </row>
    <row r="295" spans="1:6" ht="15" outlineLevel="4" x14ac:dyDescent="0.25">
      <c r="A295" t="str">
        <f t="shared" si="4"/>
        <v>0702243</v>
      </c>
      <c r="B295" s="39" t="s">
        <v>52</v>
      </c>
      <c r="C295" s="39" t="s">
        <v>17</v>
      </c>
      <c r="D295" s="42">
        <v>198507.7</v>
      </c>
      <c r="E295" s="42">
        <v>198.8</v>
      </c>
      <c r="F295" s="42">
        <v>18074.599999999999</v>
      </c>
    </row>
    <row r="296" spans="1:6" ht="15" outlineLevel="2" x14ac:dyDescent="0.25">
      <c r="A296" t="str">
        <f t="shared" si="4"/>
        <v>0702400</v>
      </c>
      <c r="B296" s="37" t="s">
        <v>52</v>
      </c>
      <c r="C296" s="38" t="s">
        <v>26</v>
      </c>
      <c r="D296" s="41">
        <v>19006.5</v>
      </c>
      <c r="E296" s="41">
        <v>0</v>
      </c>
      <c r="F296" s="41">
        <v>0</v>
      </c>
    </row>
    <row r="297" spans="1:6" ht="15" outlineLevel="3" x14ac:dyDescent="0.25">
      <c r="A297" t="str">
        <f t="shared" si="4"/>
        <v>0702410</v>
      </c>
      <c r="B297" s="37" t="s">
        <v>52</v>
      </c>
      <c r="C297" s="38" t="s">
        <v>27</v>
      </c>
      <c r="D297" s="41">
        <v>19006.5</v>
      </c>
      <c r="E297" s="41">
        <v>0</v>
      </c>
      <c r="F297" s="41">
        <v>0</v>
      </c>
    </row>
    <row r="298" spans="1:6" ht="15" outlineLevel="4" x14ac:dyDescent="0.25">
      <c r="A298" t="str">
        <f t="shared" si="4"/>
        <v>0702414</v>
      </c>
      <c r="B298" s="39" t="s">
        <v>52</v>
      </c>
      <c r="C298" s="39" t="s">
        <v>28</v>
      </c>
      <c r="D298" s="42">
        <v>19006.5</v>
      </c>
      <c r="E298" s="42">
        <v>0</v>
      </c>
      <c r="F298" s="42">
        <v>0</v>
      </c>
    </row>
    <row r="299" spans="1:6" ht="15" outlineLevel="2" x14ac:dyDescent="0.25">
      <c r="A299" t="str">
        <f t="shared" si="4"/>
        <v>0702600</v>
      </c>
      <c r="B299" s="37" t="s">
        <v>52</v>
      </c>
      <c r="C299" s="38" t="s">
        <v>29</v>
      </c>
      <c r="D299" s="41">
        <v>6471444.7000000002</v>
      </c>
      <c r="E299" s="41">
        <v>1105055.8999999999</v>
      </c>
      <c r="F299" s="41">
        <v>1597892.8</v>
      </c>
    </row>
    <row r="300" spans="1:6" ht="15" outlineLevel="3" x14ac:dyDescent="0.25">
      <c r="A300" t="str">
        <f t="shared" si="4"/>
        <v>0702610</v>
      </c>
      <c r="B300" s="37" t="s">
        <v>52</v>
      </c>
      <c r="C300" s="38" t="s">
        <v>30</v>
      </c>
      <c r="D300" s="41">
        <v>6168105.9000000004</v>
      </c>
      <c r="E300" s="41">
        <v>1052528.5</v>
      </c>
      <c r="F300" s="41">
        <v>1520469.9</v>
      </c>
    </row>
    <row r="301" spans="1:6" ht="15" outlineLevel="4" x14ac:dyDescent="0.25">
      <c r="A301" t="str">
        <f t="shared" si="4"/>
        <v>0702611</v>
      </c>
      <c r="B301" s="39" t="s">
        <v>52</v>
      </c>
      <c r="C301" s="39" t="s">
        <v>31</v>
      </c>
      <c r="D301" s="42">
        <v>6045157.7999999998</v>
      </c>
      <c r="E301" s="42">
        <v>1042489.1</v>
      </c>
      <c r="F301" s="42">
        <v>1488796</v>
      </c>
    </row>
    <row r="302" spans="1:6" ht="15" outlineLevel="4" x14ac:dyDescent="0.25">
      <c r="A302" t="str">
        <f t="shared" si="4"/>
        <v>0702612</v>
      </c>
      <c r="B302" s="39" t="s">
        <v>52</v>
      </c>
      <c r="C302" s="39" t="s">
        <v>32</v>
      </c>
      <c r="D302" s="42">
        <v>122948.1</v>
      </c>
      <c r="E302" s="42">
        <v>10039.4</v>
      </c>
      <c r="F302" s="42">
        <v>31673.9</v>
      </c>
    </row>
    <row r="303" spans="1:6" ht="15" outlineLevel="3" x14ac:dyDescent="0.25">
      <c r="A303" t="str">
        <f t="shared" si="4"/>
        <v>0702620</v>
      </c>
      <c r="B303" s="37" t="s">
        <v>52</v>
      </c>
      <c r="C303" s="38" t="s">
        <v>49</v>
      </c>
      <c r="D303" s="41">
        <v>303338.8</v>
      </c>
      <c r="E303" s="41">
        <v>52527.4</v>
      </c>
      <c r="F303" s="41">
        <v>77422.899999999994</v>
      </c>
    </row>
    <row r="304" spans="1:6" ht="15" outlineLevel="4" x14ac:dyDescent="0.25">
      <c r="A304" t="str">
        <f t="shared" si="4"/>
        <v>0702621</v>
      </c>
      <c r="B304" s="39" t="s">
        <v>52</v>
      </c>
      <c r="C304" s="39" t="s">
        <v>50</v>
      </c>
      <c r="D304" s="42">
        <v>297904.8</v>
      </c>
      <c r="E304" s="42">
        <v>52208.6</v>
      </c>
      <c r="F304" s="42">
        <v>75862.899999999994</v>
      </c>
    </row>
    <row r="305" spans="1:6" ht="15" outlineLevel="4" x14ac:dyDescent="0.25">
      <c r="A305" t="str">
        <f t="shared" si="4"/>
        <v>0702622</v>
      </c>
      <c r="B305" s="39" t="s">
        <v>52</v>
      </c>
      <c r="C305" s="39" t="s">
        <v>51</v>
      </c>
      <c r="D305" s="42">
        <v>5434</v>
      </c>
      <c r="E305" s="42">
        <v>318.89999999999998</v>
      </c>
      <c r="F305" s="42">
        <v>1560</v>
      </c>
    </row>
    <row r="306" spans="1:6" ht="15" outlineLevel="1" x14ac:dyDescent="0.25">
      <c r="A306" t="str">
        <f t="shared" si="4"/>
        <v>0703</v>
      </c>
      <c r="B306" s="37" t="s">
        <v>158</v>
      </c>
      <c r="C306" s="38"/>
      <c r="D306" s="41">
        <v>1939291.1</v>
      </c>
      <c r="E306" s="41">
        <v>302393.5</v>
      </c>
      <c r="F306" s="41">
        <v>443864.9</v>
      </c>
    </row>
    <row r="307" spans="1:6" ht="15" outlineLevel="2" x14ac:dyDescent="0.25">
      <c r="A307" t="str">
        <f t="shared" si="4"/>
        <v>0703200</v>
      </c>
      <c r="B307" s="37" t="s">
        <v>158</v>
      </c>
      <c r="C307" s="38" t="s">
        <v>13</v>
      </c>
      <c r="D307" s="41">
        <v>98056</v>
      </c>
      <c r="E307" s="41">
        <v>0</v>
      </c>
      <c r="F307" s="41">
        <v>19995.900000000001</v>
      </c>
    </row>
    <row r="308" spans="1:6" ht="15" outlineLevel="3" x14ac:dyDescent="0.25">
      <c r="A308" t="str">
        <f t="shared" si="4"/>
        <v>0703240</v>
      </c>
      <c r="B308" s="37" t="s">
        <v>158</v>
      </c>
      <c r="C308" s="38" t="s">
        <v>14</v>
      </c>
      <c r="D308" s="41">
        <v>98056</v>
      </c>
      <c r="E308" s="41">
        <v>0</v>
      </c>
      <c r="F308" s="41">
        <v>19995.900000000001</v>
      </c>
    </row>
    <row r="309" spans="1:6" ht="15" outlineLevel="4" x14ac:dyDescent="0.25">
      <c r="A309" t="str">
        <f t="shared" si="4"/>
        <v>0703243</v>
      </c>
      <c r="B309" s="39" t="s">
        <v>158</v>
      </c>
      <c r="C309" s="39" t="s">
        <v>17</v>
      </c>
      <c r="D309" s="42">
        <v>98056</v>
      </c>
      <c r="E309" s="42">
        <v>0</v>
      </c>
      <c r="F309" s="42">
        <v>19995.900000000001</v>
      </c>
    </row>
    <row r="310" spans="1:6" ht="15" outlineLevel="2" x14ac:dyDescent="0.25">
      <c r="A310" t="str">
        <f t="shared" si="4"/>
        <v>0703600</v>
      </c>
      <c r="B310" s="37" t="s">
        <v>158</v>
      </c>
      <c r="C310" s="38" t="s">
        <v>29</v>
      </c>
      <c r="D310" s="41">
        <v>1840887.3</v>
      </c>
      <c r="E310" s="41">
        <v>302393.5</v>
      </c>
      <c r="F310" s="41">
        <v>423869</v>
      </c>
    </row>
    <row r="311" spans="1:6" ht="15" outlineLevel="3" x14ac:dyDescent="0.25">
      <c r="A311" t="str">
        <f t="shared" si="4"/>
        <v>0703610</v>
      </c>
      <c r="B311" s="37" t="s">
        <v>158</v>
      </c>
      <c r="C311" s="38" t="s">
        <v>30</v>
      </c>
      <c r="D311" s="41">
        <v>1556193.1</v>
      </c>
      <c r="E311" s="41">
        <v>252515.5</v>
      </c>
      <c r="F311" s="41">
        <v>359944</v>
      </c>
    </row>
    <row r="312" spans="1:6" ht="15" outlineLevel="4" x14ac:dyDescent="0.25">
      <c r="A312" t="str">
        <f t="shared" si="4"/>
        <v>0703611</v>
      </c>
      <c r="B312" s="39" t="s">
        <v>158</v>
      </c>
      <c r="C312" s="39" t="s">
        <v>31</v>
      </c>
      <c r="D312" s="42">
        <v>1214843.3999999999</v>
      </c>
      <c r="E312" s="42">
        <v>192282.2</v>
      </c>
      <c r="F312" s="42">
        <v>274353.40000000002</v>
      </c>
    </row>
    <row r="313" spans="1:6" ht="15" outlineLevel="4" x14ac:dyDescent="0.25">
      <c r="A313" t="str">
        <f t="shared" si="4"/>
        <v>0703612</v>
      </c>
      <c r="B313" s="39" t="s">
        <v>158</v>
      </c>
      <c r="C313" s="39" t="s">
        <v>32</v>
      </c>
      <c r="D313" s="42">
        <v>28154.3</v>
      </c>
      <c r="E313" s="42">
        <v>2225.1999999999998</v>
      </c>
      <c r="F313" s="42">
        <v>5686.3</v>
      </c>
    </row>
    <row r="314" spans="1:6" ht="15" outlineLevel="4" x14ac:dyDescent="0.25">
      <c r="A314" t="str">
        <f t="shared" si="4"/>
        <v>0703614</v>
      </c>
      <c r="B314" s="39" t="s">
        <v>158</v>
      </c>
      <c r="C314" s="39" t="s">
        <v>261</v>
      </c>
      <c r="D314" s="42">
        <v>312872.90000000002</v>
      </c>
      <c r="E314" s="42">
        <v>58008.1</v>
      </c>
      <c r="F314" s="42">
        <v>79904.3</v>
      </c>
    </row>
    <row r="315" spans="1:6" ht="15" outlineLevel="4" x14ac:dyDescent="0.25">
      <c r="A315" t="str">
        <f t="shared" si="4"/>
        <v>0703615</v>
      </c>
      <c r="B315" s="39" t="s">
        <v>158</v>
      </c>
      <c r="C315" s="39" t="s">
        <v>262</v>
      </c>
      <c r="D315" s="42">
        <v>322.5</v>
      </c>
      <c r="E315" s="42">
        <v>0</v>
      </c>
      <c r="F315" s="42">
        <v>0</v>
      </c>
    </row>
    <row r="316" spans="1:6" ht="15" outlineLevel="3" x14ac:dyDescent="0.25">
      <c r="A316" t="str">
        <f t="shared" si="4"/>
        <v>0703620</v>
      </c>
      <c r="B316" s="37" t="s">
        <v>158</v>
      </c>
      <c r="C316" s="38" t="s">
        <v>49</v>
      </c>
      <c r="D316" s="41">
        <v>284371.7</v>
      </c>
      <c r="E316" s="41">
        <v>49878.1</v>
      </c>
      <c r="F316" s="41">
        <v>63925</v>
      </c>
    </row>
    <row r="317" spans="1:6" ht="15" outlineLevel="4" x14ac:dyDescent="0.25">
      <c r="A317" t="str">
        <f t="shared" si="4"/>
        <v>0703621</v>
      </c>
      <c r="B317" s="39" t="s">
        <v>158</v>
      </c>
      <c r="C317" s="39" t="s">
        <v>50</v>
      </c>
      <c r="D317" s="42">
        <v>168057.60000000001</v>
      </c>
      <c r="E317" s="42">
        <v>26031.200000000001</v>
      </c>
      <c r="F317" s="42">
        <v>30472.7</v>
      </c>
    </row>
    <row r="318" spans="1:6" ht="15" outlineLevel="4" x14ac:dyDescent="0.25">
      <c r="A318" t="str">
        <f t="shared" si="4"/>
        <v>0703622</v>
      </c>
      <c r="B318" s="39" t="s">
        <v>158</v>
      </c>
      <c r="C318" s="39" t="s">
        <v>51</v>
      </c>
      <c r="D318" s="42">
        <v>11255</v>
      </c>
      <c r="E318" s="42">
        <v>692.2</v>
      </c>
      <c r="F318" s="42">
        <v>2188.5</v>
      </c>
    </row>
    <row r="319" spans="1:6" ht="15" outlineLevel="4" x14ac:dyDescent="0.25">
      <c r="A319" t="str">
        <f t="shared" si="4"/>
        <v>0703624</v>
      </c>
      <c r="B319" s="39" t="s">
        <v>158</v>
      </c>
      <c r="C319" s="39" t="s">
        <v>263</v>
      </c>
      <c r="D319" s="42">
        <v>104736.6</v>
      </c>
      <c r="E319" s="42">
        <v>23154.6</v>
      </c>
      <c r="F319" s="42">
        <v>31263.8</v>
      </c>
    </row>
    <row r="320" spans="1:6" ht="15" outlineLevel="4" x14ac:dyDescent="0.25">
      <c r="A320" t="str">
        <f t="shared" si="4"/>
        <v>0703625</v>
      </c>
      <c r="B320" s="39" t="s">
        <v>158</v>
      </c>
      <c r="C320" s="39" t="s">
        <v>264</v>
      </c>
      <c r="D320" s="42">
        <v>322.5</v>
      </c>
      <c r="E320" s="42">
        <v>0</v>
      </c>
      <c r="F320" s="42">
        <v>0</v>
      </c>
    </row>
    <row r="321" spans="1:6" ht="15" outlineLevel="3" x14ac:dyDescent="0.25">
      <c r="A321" t="str">
        <f t="shared" si="4"/>
        <v>0703630</v>
      </c>
      <c r="B321" s="37" t="s">
        <v>158</v>
      </c>
      <c r="C321" s="38" t="s">
        <v>33</v>
      </c>
      <c r="D321" s="41">
        <v>322.5</v>
      </c>
      <c r="E321" s="41">
        <v>0</v>
      </c>
      <c r="F321" s="41">
        <v>0</v>
      </c>
    </row>
    <row r="322" spans="1:6" ht="15" outlineLevel="4" x14ac:dyDescent="0.25">
      <c r="A322" t="str">
        <f t="shared" si="4"/>
        <v>0703635</v>
      </c>
      <c r="B322" s="39" t="s">
        <v>158</v>
      </c>
      <c r="C322" s="39" t="s">
        <v>265</v>
      </c>
      <c r="D322" s="42">
        <v>322.5</v>
      </c>
      <c r="E322" s="42">
        <v>0</v>
      </c>
      <c r="F322" s="42">
        <v>0</v>
      </c>
    </row>
    <row r="323" spans="1:6" ht="15" outlineLevel="2" x14ac:dyDescent="0.25">
      <c r="A323" t="str">
        <f t="shared" si="4"/>
        <v>0703800</v>
      </c>
      <c r="B323" s="37" t="s">
        <v>158</v>
      </c>
      <c r="C323" s="38" t="s">
        <v>20</v>
      </c>
      <c r="D323" s="41">
        <v>347.8</v>
      </c>
      <c r="E323" s="41">
        <v>0</v>
      </c>
      <c r="F323" s="41">
        <v>0</v>
      </c>
    </row>
    <row r="324" spans="1:6" ht="15" outlineLevel="3" x14ac:dyDescent="0.25">
      <c r="A324" t="str">
        <f t="shared" si="4"/>
        <v>0703810</v>
      </c>
      <c r="B324" s="37" t="s">
        <v>158</v>
      </c>
      <c r="C324" s="38" t="s">
        <v>38</v>
      </c>
      <c r="D324" s="41">
        <v>347.8</v>
      </c>
      <c r="E324" s="41">
        <v>0</v>
      </c>
      <c r="F324" s="41">
        <v>0</v>
      </c>
    </row>
    <row r="325" spans="1:6" ht="15" outlineLevel="4" x14ac:dyDescent="0.25">
      <c r="A325" t="str">
        <f t="shared" si="4"/>
        <v>0703816</v>
      </c>
      <c r="B325" s="39" t="s">
        <v>158</v>
      </c>
      <c r="C325" s="39" t="s">
        <v>266</v>
      </c>
      <c r="D325" s="42">
        <v>347.8</v>
      </c>
      <c r="E325" s="42">
        <v>0</v>
      </c>
      <c r="F325" s="42">
        <v>0</v>
      </c>
    </row>
    <row r="326" spans="1:6" ht="15" outlineLevel="1" x14ac:dyDescent="0.25">
      <c r="A326" t="str">
        <f t="shared" si="4"/>
        <v>0705</v>
      </c>
      <c r="B326" s="37" t="s">
        <v>196</v>
      </c>
      <c r="C326" s="38"/>
      <c r="D326" s="41">
        <v>3228.3</v>
      </c>
      <c r="E326" s="41">
        <v>521.6</v>
      </c>
      <c r="F326" s="41">
        <v>2157.8000000000002</v>
      </c>
    </row>
    <row r="327" spans="1:6" ht="15" outlineLevel="2" x14ac:dyDescent="0.25">
      <c r="A327" t="str">
        <f t="shared" si="4"/>
        <v>0705200</v>
      </c>
      <c r="B327" s="37" t="s">
        <v>196</v>
      </c>
      <c r="C327" s="38" t="s">
        <v>13</v>
      </c>
      <c r="D327" s="41">
        <v>3228.3</v>
      </c>
      <c r="E327" s="41">
        <v>521.6</v>
      </c>
      <c r="F327" s="41">
        <v>2157.8000000000002</v>
      </c>
    </row>
    <row r="328" spans="1:6" ht="15" outlineLevel="3" x14ac:dyDescent="0.25">
      <c r="A328" t="str">
        <f t="shared" si="4"/>
        <v>0705240</v>
      </c>
      <c r="B328" s="37" t="s">
        <v>196</v>
      </c>
      <c r="C328" s="38" t="s">
        <v>14</v>
      </c>
      <c r="D328" s="41">
        <v>3228.3</v>
      </c>
      <c r="E328" s="41">
        <v>521.6</v>
      </c>
      <c r="F328" s="41">
        <v>2157.8000000000002</v>
      </c>
    </row>
    <row r="329" spans="1:6" ht="15" outlineLevel="4" x14ac:dyDescent="0.25">
      <c r="A329" t="str">
        <f t="shared" si="4"/>
        <v>0705244</v>
      </c>
      <c r="B329" s="39" t="s">
        <v>196</v>
      </c>
      <c r="C329" s="39" t="s">
        <v>15</v>
      </c>
      <c r="D329" s="42">
        <v>3228.3</v>
      </c>
      <c r="E329" s="42">
        <v>521.6</v>
      </c>
      <c r="F329" s="42">
        <v>2157.8000000000002</v>
      </c>
    </row>
    <row r="330" spans="1:6" ht="15" outlineLevel="1" x14ac:dyDescent="0.25">
      <c r="A330" t="str">
        <f t="shared" si="4"/>
        <v>0707</v>
      </c>
      <c r="B330" s="37" t="s">
        <v>53</v>
      </c>
      <c r="C330" s="38"/>
      <c r="D330" s="41">
        <v>137801.70000000001</v>
      </c>
      <c r="E330" s="41">
        <v>20248</v>
      </c>
      <c r="F330" s="41">
        <v>27929.4</v>
      </c>
    </row>
    <row r="331" spans="1:6" ht="15" outlineLevel="2" x14ac:dyDescent="0.25">
      <c r="A331" t="str">
        <f t="shared" si="4"/>
        <v>0707100</v>
      </c>
      <c r="B331" s="37" t="s">
        <v>53</v>
      </c>
      <c r="C331" s="38" t="s">
        <v>8</v>
      </c>
      <c r="D331" s="41">
        <v>41.3</v>
      </c>
      <c r="E331" s="41">
        <v>0</v>
      </c>
      <c r="F331" s="41">
        <v>20</v>
      </c>
    </row>
    <row r="332" spans="1:6" ht="15" outlineLevel="3" x14ac:dyDescent="0.25">
      <c r="A332" t="str">
        <f t="shared" si="4"/>
        <v>0707120</v>
      </c>
      <c r="B332" s="37" t="s">
        <v>53</v>
      </c>
      <c r="C332" s="38" t="s">
        <v>9</v>
      </c>
      <c r="D332" s="41">
        <v>41.3</v>
      </c>
      <c r="E332" s="41">
        <v>0</v>
      </c>
      <c r="F332" s="41">
        <v>20</v>
      </c>
    </row>
    <row r="333" spans="1:6" ht="15" outlineLevel="4" x14ac:dyDescent="0.25">
      <c r="A333" t="str">
        <f t="shared" si="4"/>
        <v>0707123</v>
      </c>
      <c r="B333" s="39" t="s">
        <v>53</v>
      </c>
      <c r="C333" s="39" t="s">
        <v>172</v>
      </c>
      <c r="D333" s="42">
        <v>41.3</v>
      </c>
      <c r="E333" s="42">
        <v>0</v>
      </c>
      <c r="F333" s="42">
        <v>20</v>
      </c>
    </row>
    <row r="334" spans="1:6" ht="15" outlineLevel="2" x14ac:dyDescent="0.25">
      <c r="A334" t="str">
        <f t="shared" ref="A334:A397" si="5">CONCATENATE(B334,C334)</f>
        <v>0707200</v>
      </c>
      <c r="B334" s="37" t="s">
        <v>53</v>
      </c>
      <c r="C334" s="38" t="s">
        <v>13</v>
      </c>
      <c r="D334" s="41">
        <v>9536.9</v>
      </c>
      <c r="E334" s="41">
        <v>1297.9000000000001</v>
      </c>
      <c r="F334" s="41">
        <v>2934.3</v>
      </c>
    </row>
    <row r="335" spans="1:6" ht="15" outlineLevel="3" x14ac:dyDescent="0.25">
      <c r="A335" t="str">
        <f t="shared" si="5"/>
        <v>0707240</v>
      </c>
      <c r="B335" s="37" t="s">
        <v>53</v>
      </c>
      <c r="C335" s="38" t="s">
        <v>14</v>
      </c>
      <c r="D335" s="41">
        <v>9536.9</v>
      </c>
      <c r="E335" s="41">
        <v>1297.9000000000001</v>
      </c>
      <c r="F335" s="41">
        <v>2934.3</v>
      </c>
    </row>
    <row r="336" spans="1:6" ht="15" outlineLevel="4" x14ac:dyDescent="0.25">
      <c r="A336" t="str">
        <f t="shared" si="5"/>
        <v>0707243</v>
      </c>
      <c r="B336" s="39" t="s">
        <v>53</v>
      </c>
      <c r="C336" s="39" t="s">
        <v>17</v>
      </c>
      <c r="D336" s="42">
        <v>5410.3</v>
      </c>
      <c r="E336" s="42">
        <v>0</v>
      </c>
      <c r="F336" s="42">
        <v>410.3</v>
      </c>
    </row>
    <row r="337" spans="1:6" ht="15" outlineLevel="4" x14ac:dyDescent="0.25">
      <c r="A337" t="str">
        <f t="shared" si="5"/>
        <v>0707244</v>
      </c>
      <c r="B337" s="39" t="s">
        <v>53</v>
      </c>
      <c r="C337" s="39" t="s">
        <v>15</v>
      </c>
      <c r="D337" s="42">
        <v>4126.6000000000004</v>
      </c>
      <c r="E337" s="42">
        <v>1297.9000000000001</v>
      </c>
      <c r="F337" s="42">
        <v>2524</v>
      </c>
    </row>
    <row r="338" spans="1:6" ht="15" outlineLevel="2" x14ac:dyDescent="0.25">
      <c r="A338" t="str">
        <f t="shared" si="5"/>
        <v>0707300</v>
      </c>
      <c r="B338" s="37" t="s">
        <v>53</v>
      </c>
      <c r="C338" s="38" t="s">
        <v>46</v>
      </c>
      <c r="D338" s="41">
        <v>5989.9</v>
      </c>
      <c r="E338" s="41">
        <v>500.3</v>
      </c>
      <c r="F338" s="41">
        <v>575.20000000000005</v>
      </c>
    </row>
    <row r="339" spans="1:6" ht="15" outlineLevel="3" x14ac:dyDescent="0.25">
      <c r="A339" t="str">
        <f t="shared" si="5"/>
        <v>0707340</v>
      </c>
      <c r="B339" s="37" t="s">
        <v>53</v>
      </c>
      <c r="C339" s="38" t="s">
        <v>174</v>
      </c>
      <c r="D339" s="41">
        <v>1868.5</v>
      </c>
      <c r="E339" s="41">
        <v>500.3</v>
      </c>
      <c r="F339" s="41">
        <v>575.20000000000005</v>
      </c>
    </row>
    <row r="340" spans="1:6" ht="15" outlineLevel="4" x14ac:dyDescent="0.25">
      <c r="A340" t="str">
        <f t="shared" si="5"/>
        <v>0707340</v>
      </c>
      <c r="B340" s="39" t="s">
        <v>53</v>
      </c>
      <c r="C340" s="39" t="s">
        <v>174</v>
      </c>
      <c r="D340" s="42">
        <v>1868.5</v>
      </c>
      <c r="E340" s="42">
        <v>500.3</v>
      </c>
      <c r="F340" s="42">
        <v>575.20000000000005</v>
      </c>
    </row>
    <row r="341" spans="1:6" ht="15" outlineLevel="3" x14ac:dyDescent="0.25">
      <c r="A341" t="str">
        <f t="shared" si="5"/>
        <v>0707350</v>
      </c>
      <c r="B341" s="37" t="s">
        <v>53</v>
      </c>
      <c r="C341" s="38" t="s">
        <v>173</v>
      </c>
      <c r="D341" s="41">
        <v>4121.3999999999996</v>
      </c>
      <c r="E341" s="41">
        <v>0</v>
      </c>
      <c r="F341" s="41">
        <v>0</v>
      </c>
    </row>
    <row r="342" spans="1:6" ht="15" outlineLevel="4" x14ac:dyDescent="0.25">
      <c r="A342" t="str">
        <f t="shared" si="5"/>
        <v>0707350</v>
      </c>
      <c r="B342" s="39" t="s">
        <v>53</v>
      </c>
      <c r="C342" s="39" t="s">
        <v>173</v>
      </c>
      <c r="D342" s="42">
        <v>4121.3999999999996</v>
      </c>
      <c r="E342" s="42">
        <v>0</v>
      </c>
      <c r="F342" s="42">
        <v>0</v>
      </c>
    </row>
    <row r="343" spans="1:6" ht="15" outlineLevel="2" x14ac:dyDescent="0.25">
      <c r="A343" t="str">
        <f t="shared" si="5"/>
        <v>0707600</v>
      </c>
      <c r="B343" s="37" t="s">
        <v>53</v>
      </c>
      <c r="C343" s="38" t="s">
        <v>29</v>
      </c>
      <c r="D343" s="41">
        <v>122233.60000000001</v>
      </c>
      <c r="E343" s="41">
        <v>18449.900000000001</v>
      </c>
      <c r="F343" s="41">
        <v>24399.9</v>
      </c>
    </row>
    <row r="344" spans="1:6" ht="15" outlineLevel="3" x14ac:dyDescent="0.25">
      <c r="A344" t="str">
        <f t="shared" si="5"/>
        <v>0707610</v>
      </c>
      <c r="B344" s="37" t="s">
        <v>53</v>
      </c>
      <c r="C344" s="38" t="s">
        <v>30</v>
      </c>
      <c r="D344" s="41">
        <v>118056.3</v>
      </c>
      <c r="E344" s="41">
        <v>17967.3</v>
      </c>
      <c r="F344" s="41">
        <v>23916.799999999999</v>
      </c>
    </row>
    <row r="345" spans="1:6" ht="15" outlineLevel="4" x14ac:dyDescent="0.25">
      <c r="A345" t="str">
        <f t="shared" si="5"/>
        <v>0707611</v>
      </c>
      <c r="B345" s="39" t="s">
        <v>53</v>
      </c>
      <c r="C345" s="39" t="s">
        <v>31</v>
      </c>
      <c r="D345" s="42">
        <v>102337.4</v>
      </c>
      <c r="E345" s="42">
        <v>17915.400000000001</v>
      </c>
      <c r="F345" s="42">
        <v>23098.3</v>
      </c>
    </row>
    <row r="346" spans="1:6" ht="15" outlineLevel="4" x14ac:dyDescent="0.25">
      <c r="A346" t="str">
        <f t="shared" si="5"/>
        <v>0707612</v>
      </c>
      <c r="B346" s="39" t="s">
        <v>53</v>
      </c>
      <c r="C346" s="39" t="s">
        <v>32</v>
      </c>
      <c r="D346" s="42">
        <v>15718.9</v>
      </c>
      <c r="E346" s="42">
        <v>51.9</v>
      </c>
      <c r="F346" s="42">
        <v>818.5</v>
      </c>
    </row>
    <row r="347" spans="1:6" ht="15" outlineLevel="3" x14ac:dyDescent="0.25">
      <c r="A347" t="str">
        <f t="shared" si="5"/>
        <v>0707620</v>
      </c>
      <c r="B347" s="37" t="s">
        <v>53</v>
      </c>
      <c r="C347" s="38" t="s">
        <v>49</v>
      </c>
      <c r="D347" s="41">
        <v>303.60000000000002</v>
      </c>
      <c r="E347" s="41">
        <v>14.6</v>
      </c>
      <c r="F347" s="41">
        <v>14.6</v>
      </c>
    </row>
    <row r="348" spans="1:6" ht="15" outlineLevel="4" x14ac:dyDescent="0.25">
      <c r="A348" t="str">
        <f t="shared" si="5"/>
        <v>0707622</v>
      </c>
      <c r="B348" s="39" t="s">
        <v>53</v>
      </c>
      <c r="C348" s="39" t="s">
        <v>51</v>
      </c>
      <c r="D348" s="42">
        <v>303.60000000000002</v>
      </c>
      <c r="E348" s="42">
        <v>14.6</v>
      </c>
      <c r="F348" s="42">
        <v>14.6</v>
      </c>
    </row>
    <row r="349" spans="1:6" ht="15" outlineLevel="3" x14ac:dyDescent="0.25">
      <c r="A349" t="str">
        <f t="shared" si="5"/>
        <v>0707630</v>
      </c>
      <c r="B349" s="37" t="s">
        <v>53</v>
      </c>
      <c r="C349" s="38" t="s">
        <v>33</v>
      </c>
      <c r="D349" s="41">
        <v>3873.7</v>
      </c>
      <c r="E349" s="41">
        <v>467.9</v>
      </c>
      <c r="F349" s="41">
        <v>468.5</v>
      </c>
    </row>
    <row r="350" spans="1:6" ht="15" outlineLevel="4" x14ac:dyDescent="0.25">
      <c r="A350" t="str">
        <f t="shared" si="5"/>
        <v>0707633</v>
      </c>
      <c r="B350" s="39" t="s">
        <v>53</v>
      </c>
      <c r="C350" s="39" t="s">
        <v>177</v>
      </c>
      <c r="D350" s="42">
        <v>3873.7</v>
      </c>
      <c r="E350" s="42">
        <v>467.9</v>
      </c>
      <c r="F350" s="42">
        <v>468.5</v>
      </c>
    </row>
    <row r="351" spans="1:6" ht="15" outlineLevel="1" x14ac:dyDescent="0.25">
      <c r="A351" t="str">
        <f t="shared" si="5"/>
        <v>0709</v>
      </c>
      <c r="B351" s="37" t="s">
        <v>56</v>
      </c>
      <c r="C351" s="38"/>
      <c r="D351" s="41">
        <v>854018.5</v>
      </c>
      <c r="E351" s="41">
        <v>134779.9</v>
      </c>
      <c r="F351" s="41">
        <v>176729</v>
      </c>
    </row>
    <row r="352" spans="1:6" ht="15" outlineLevel="2" x14ac:dyDescent="0.25">
      <c r="A352" t="str">
        <f t="shared" si="5"/>
        <v>0709100</v>
      </c>
      <c r="B352" s="37" t="s">
        <v>56</v>
      </c>
      <c r="C352" s="38" t="s">
        <v>8</v>
      </c>
      <c r="D352" s="41">
        <v>479424.9</v>
      </c>
      <c r="E352" s="41">
        <v>88700.1</v>
      </c>
      <c r="F352" s="41">
        <v>107629.6</v>
      </c>
    </row>
    <row r="353" spans="1:6" ht="15" outlineLevel="3" x14ac:dyDescent="0.25">
      <c r="A353" t="str">
        <f t="shared" si="5"/>
        <v>0709110</v>
      </c>
      <c r="B353" s="37" t="s">
        <v>56</v>
      </c>
      <c r="C353" s="38" t="s">
        <v>23</v>
      </c>
      <c r="D353" s="41">
        <v>311181.09999999998</v>
      </c>
      <c r="E353" s="41">
        <v>57113.3</v>
      </c>
      <c r="F353" s="41">
        <v>68952.600000000006</v>
      </c>
    </row>
    <row r="354" spans="1:6" ht="15" outlineLevel="4" x14ac:dyDescent="0.25">
      <c r="A354" t="str">
        <f t="shared" si="5"/>
        <v>0709111</v>
      </c>
      <c r="B354" s="39" t="s">
        <v>56</v>
      </c>
      <c r="C354" s="39" t="s">
        <v>24</v>
      </c>
      <c r="D354" s="42">
        <v>232074.1</v>
      </c>
      <c r="E354" s="42">
        <v>44619.199999999997</v>
      </c>
      <c r="F354" s="42">
        <v>53427.3</v>
      </c>
    </row>
    <row r="355" spans="1:6" ht="15" outlineLevel="4" x14ac:dyDescent="0.25">
      <c r="A355" t="str">
        <f t="shared" si="5"/>
        <v>0709112</v>
      </c>
      <c r="B355" s="39" t="s">
        <v>56</v>
      </c>
      <c r="C355" s="39" t="s">
        <v>25</v>
      </c>
      <c r="D355" s="42">
        <v>9873.1</v>
      </c>
      <c r="E355" s="42">
        <v>908.3</v>
      </c>
      <c r="F355" s="42">
        <v>2325.9</v>
      </c>
    </row>
    <row r="356" spans="1:6" ht="15" outlineLevel="4" x14ac:dyDescent="0.25">
      <c r="A356" t="str">
        <f t="shared" si="5"/>
        <v>0709113</v>
      </c>
      <c r="B356" s="39" t="s">
        <v>56</v>
      </c>
      <c r="C356" s="39" t="s">
        <v>254</v>
      </c>
      <c r="D356" s="42">
        <v>4</v>
      </c>
      <c r="E356" s="42">
        <v>0</v>
      </c>
      <c r="F356" s="42">
        <v>0</v>
      </c>
    </row>
    <row r="357" spans="1:6" ht="15" outlineLevel="4" x14ac:dyDescent="0.25">
      <c r="A357" t="str">
        <f t="shared" si="5"/>
        <v>0709119</v>
      </c>
      <c r="B357" s="39" t="s">
        <v>56</v>
      </c>
      <c r="C357" s="39" t="s">
        <v>157</v>
      </c>
      <c r="D357" s="42">
        <v>69229.899999999994</v>
      </c>
      <c r="E357" s="42">
        <v>11585.9</v>
      </c>
      <c r="F357" s="42">
        <v>13199.4</v>
      </c>
    </row>
    <row r="358" spans="1:6" ht="15" outlineLevel="3" x14ac:dyDescent="0.25">
      <c r="A358" t="str">
        <f t="shared" si="5"/>
        <v>0709120</v>
      </c>
      <c r="B358" s="37" t="s">
        <v>56</v>
      </c>
      <c r="C358" s="38" t="s">
        <v>9</v>
      </c>
      <c r="D358" s="41">
        <v>168243.8</v>
      </c>
      <c r="E358" s="41">
        <v>31586.799999999999</v>
      </c>
      <c r="F358" s="41">
        <v>38677</v>
      </c>
    </row>
    <row r="359" spans="1:6" ht="15" outlineLevel="4" x14ac:dyDescent="0.25">
      <c r="A359" t="str">
        <f t="shared" si="5"/>
        <v>0709121</v>
      </c>
      <c r="B359" s="39" t="s">
        <v>56</v>
      </c>
      <c r="C359" s="39" t="s">
        <v>10</v>
      </c>
      <c r="D359" s="42">
        <v>126731.9</v>
      </c>
      <c r="E359" s="42">
        <v>24848.1</v>
      </c>
      <c r="F359" s="42">
        <v>29377.7</v>
      </c>
    </row>
    <row r="360" spans="1:6" ht="15" outlineLevel="4" x14ac:dyDescent="0.25">
      <c r="A360" t="str">
        <f t="shared" si="5"/>
        <v>0709122</v>
      </c>
      <c r="B360" s="39" t="s">
        <v>56</v>
      </c>
      <c r="C360" s="39" t="s">
        <v>11</v>
      </c>
      <c r="D360" s="42">
        <v>5668.3</v>
      </c>
      <c r="E360" s="42">
        <v>524.5</v>
      </c>
      <c r="F360" s="42">
        <v>1821.9</v>
      </c>
    </row>
    <row r="361" spans="1:6" ht="15" outlineLevel="4" x14ac:dyDescent="0.25">
      <c r="A361" t="str">
        <f t="shared" si="5"/>
        <v>0709129</v>
      </c>
      <c r="B361" s="39" t="s">
        <v>56</v>
      </c>
      <c r="C361" s="39" t="s">
        <v>156</v>
      </c>
      <c r="D361" s="42">
        <v>35843.599999999999</v>
      </c>
      <c r="E361" s="42">
        <v>6214.1</v>
      </c>
      <c r="F361" s="42">
        <v>7477.4</v>
      </c>
    </row>
    <row r="362" spans="1:6" ht="15" outlineLevel="2" x14ac:dyDescent="0.25">
      <c r="A362" t="str">
        <f t="shared" si="5"/>
        <v>0709200</v>
      </c>
      <c r="B362" s="37" t="s">
        <v>56</v>
      </c>
      <c r="C362" s="38" t="s">
        <v>13</v>
      </c>
      <c r="D362" s="41">
        <v>264406.5</v>
      </c>
      <c r="E362" s="41">
        <v>39779.5</v>
      </c>
      <c r="F362" s="41">
        <v>51967.5</v>
      </c>
    </row>
    <row r="363" spans="1:6" ht="15" outlineLevel="3" x14ac:dyDescent="0.25">
      <c r="A363" t="str">
        <f t="shared" si="5"/>
        <v>0709240</v>
      </c>
      <c r="B363" s="37" t="s">
        <v>56</v>
      </c>
      <c r="C363" s="38" t="s">
        <v>14</v>
      </c>
      <c r="D363" s="41">
        <v>264406.5</v>
      </c>
      <c r="E363" s="41">
        <v>39779.5</v>
      </c>
      <c r="F363" s="41">
        <v>51967.5</v>
      </c>
    </row>
    <row r="364" spans="1:6" ht="15" outlineLevel="4" x14ac:dyDescent="0.25">
      <c r="A364" t="str">
        <f t="shared" si="5"/>
        <v>0709243</v>
      </c>
      <c r="B364" s="39" t="s">
        <v>56</v>
      </c>
      <c r="C364" s="39" t="s">
        <v>17</v>
      </c>
      <c r="D364" s="42">
        <v>1127.4000000000001</v>
      </c>
      <c r="E364" s="42">
        <v>0</v>
      </c>
      <c r="F364" s="42">
        <v>216.6</v>
      </c>
    </row>
    <row r="365" spans="1:6" ht="15" outlineLevel="4" x14ac:dyDescent="0.25">
      <c r="A365" t="str">
        <f t="shared" si="5"/>
        <v>0709244</v>
      </c>
      <c r="B365" s="39" t="s">
        <v>56</v>
      </c>
      <c r="C365" s="39" t="s">
        <v>15</v>
      </c>
      <c r="D365" s="42">
        <v>259413.4</v>
      </c>
      <c r="E365" s="42">
        <v>38791.5</v>
      </c>
      <c r="F365" s="42">
        <v>50359.6</v>
      </c>
    </row>
    <row r="366" spans="1:6" ht="15" outlineLevel="4" x14ac:dyDescent="0.25">
      <c r="A366" t="str">
        <f t="shared" si="5"/>
        <v>0709247</v>
      </c>
      <c r="B366" s="39" t="s">
        <v>56</v>
      </c>
      <c r="C366" s="39" t="s">
        <v>193</v>
      </c>
      <c r="D366" s="42">
        <v>3865.7</v>
      </c>
      <c r="E366" s="42">
        <v>988</v>
      </c>
      <c r="F366" s="42">
        <v>1391.3</v>
      </c>
    </row>
    <row r="367" spans="1:6" ht="15" outlineLevel="2" x14ac:dyDescent="0.25">
      <c r="A367" t="str">
        <f t="shared" si="5"/>
        <v>0709300</v>
      </c>
      <c r="B367" s="37" t="s">
        <v>56</v>
      </c>
      <c r="C367" s="38" t="s">
        <v>46</v>
      </c>
      <c r="D367" s="41">
        <v>20593.5</v>
      </c>
      <c r="E367" s="41">
        <v>174.3</v>
      </c>
      <c r="F367" s="41">
        <v>3991</v>
      </c>
    </row>
    <row r="368" spans="1:6" ht="15" outlineLevel="3" x14ac:dyDescent="0.25">
      <c r="A368" t="str">
        <f t="shared" si="5"/>
        <v>0709320</v>
      </c>
      <c r="B368" s="37" t="s">
        <v>56</v>
      </c>
      <c r="C368" s="38" t="s">
        <v>54</v>
      </c>
      <c r="D368" s="41">
        <v>20593.5</v>
      </c>
      <c r="E368" s="41">
        <v>174.3</v>
      </c>
      <c r="F368" s="41">
        <v>3991</v>
      </c>
    </row>
    <row r="369" spans="1:6" ht="15" outlineLevel="4" x14ac:dyDescent="0.25">
      <c r="A369" t="str">
        <f t="shared" si="5"/>
        <v>0709321</v>
      </c>
      <c r="B369" s="39" t="s">
        <v>56</v>
      </c>
      <c r="C369" s="39" t="s">
        <v>55</v>
      </c>
      <c r="D369" s="42">
        <v>11460.5</v>
      </c>
      <c r="E369" s="42">
        <v>174.3</v>
      </c>
      <c r="F369" s="42">
        <v>1191</v>
      </c>
    </row>
    <row r="370" spans="1:6" ht="15" outlineLevel="4" x14ac:dyDescent="0.25">
      <c r="A370" t="str">
        <f t="shared" si="5"/>
        <v>0709323</v>
      </c>
      <c r="B370" s="39" t="s">
        <v>56</v>
      </c>
      <c r="C370" s="39" t="s">
        <v>200</v>
      </c>
      <c r="D370" s="42">
        <v>9133</v>
      </c>
      <c r="E370" s="42">
        <v>0</v>
      </c>
      <c r="F370" s="42">
        <v>2800</v>
      </c>
    </row>
    <row r="371" spans="1:6" ht="15" outlineLevel="2" x14ac:dyDescent="0.25">
      <c r="A371" t="str">
        <f t="shared" si="5"/>
        <v>0709600</v>
      </c>
      <c r="B371" s="37" t="s">
        <v>56</v>
      </c>
      <c r="C371" s="38" t="s">
        <v>29</v>
      </c>
      <c r="D371" s="41">
        <v>89338.6</v>
      </c>
      <c r="E371" s="41">
        <v>6126</v>
      </c>
      <c r="F371" s="41">
        <v>13110.9</v>
      </c>
    </row>
    <row r="372" spans="1:6" ht="15" outlineLevel="3" x14ac:dyDescent="0.25">
      <c r="A372" t="str">
        <f t="shared" si="5"/>
        <v>0709610</v>
      </c>
      <c r="B372" s="37" t="s">
        <v>56</v>
      </c>
      <c r="C372" s="38" t="s">
        <v>30</v>
      </c>
      <c r="D372" s="41">
        <v>86197.8</v>
      </c>
      <c r="E372" s="41">
        <v>6126</v>
      </c>
      <c r="F372" s="41">
        <v>12925.9</v>
      </c>
    </row>
    <row r="373" spans="1:6" ht="15" outlineLevel="4" x14ac:dyDescent="0.25">
      <c r="A373" t="str">
        <f t="shared" si="5"/>
        <v>0709611</v>
      </c>
      <c r="B373" s="39" t="s">
        <v>56</v>
      </c>
      <c r="C373" s="39" t="s">
        <v>31</v>
      </c>
      <c r="D373" s="42">
        <v>40817.599999999999</v>
      </c>
      <c r="E373" s="42">
        <v>5985</v>
      </c>
      <c r="F373" s="42">
        <v>9526.2999999999993</v>
      </c>
    </row>
    <row r="374" spans="1:6" ht="15" outlineLevel="4" x14ac:dyDescent="0.25">
      <c r="A374" t="str">
        <f t="shared" si="5"/>
        <v>0709612</v>
      </c>
      <c r="B374" s="39" t="s">
        <v>56</v>
      </c>
      <c r="C374" s="39" t="s">
        <v>32</v>
      </c>
      <c r="D374" s="42">
        <v>45380.2</v>
      </c>
      <c r="E374" s="42">
        <v>141</v>
      </c>
      <c r="F374" s="42">
        <v>3399.6</v>
      </c>
    </row>
    <row r="375" spans="1:6" ht="15" outlineLevel="3" x14ac:dyDescent="0.25">
      <c r="A375" t="str">
        <f t="shared" si="5"/>
        <v>0709620</v>
      </c>
      <c r="B375" s="37" t="s">
        <v>56</v>
      </c>
      <c r="C375" s="38" t="s">
        <v>49</v>
      </c>
      <c r="D375" s="41">
        <v>3140.8</v>
      </c>
      <c r="E375" s="41">
        <v>0</v>
      </c>
      <c r="F375" s="41">
        <v>185</v>
      </c>
    </row>
    <row r="376" spans="1:6" ht="15" outlineLevel="4" x14ac:dyDescent="0.25">
      <c r="A376" t="str">
        <f t="shared" si="5"/>
        <v>0709622</v>
      </c>
      <c r="B376" s="39" t="s">
        <v>56</v>
      </c>
      <c r="C376" s="39" t="s">
        <v>51</v>
      </c>
      <c r="D376" s="42">
        <v>3140.8</v>
      </c>
      <c r="E376" s="42">
        <v>0</v>
      </c>
      <c r="F376" s="42">
        <v>185</v>
      </c>
    </row>
    <row r="377" spans="1:6" ht="15" outlineLevel="2" x14ac:dyDescent="0.25">
      <c r="A377" t="str">
        <f t="shared" si="5"/>
        <v>0709800</v>
      </c>
      <c r="B377" s="37" t="s">
        <v>56</v>
      </c>
      <c r="C377" s="38" t="s">
        <v>20</v>
      </c>
      <c r="D377" s="41">
        <v>255</v>
      </c>
      <c r="E377" s="41">
        <v>0</v>
      </c>
      <c r="F377" s="41">
        <v>30</v>
      </c>
    </row>
    <row r="378" spans="1:6" ht="15" outlineLevel="3" x14ac:dyDescent="0.25">
      <c r="A378" t="str">
        <f t="shared" si="5"/>
        <v>0709850</v>
      </c>
      <c r="B378" s="37" t="s">
        <v>56</v>
      </c>
      <c r="C378" s="38" t="s">
        <v>166</v>
      </c>
      <c r="D378" s="41">
        <v>255</v>
      </c>
      <c r="E378" s="41">
        <v>0</v>
      </c>
      <c r="F378" s="41">
        <v>30</v>
      </c>
    </row>
    <row r="379" spans="1:6" ht="15" outlineLevel="4" x14ac:dyDescent="0.25">
      <c r="A379" t="str">
        <f t="shared" si="5"/>
        <v>0709852</v>
      </c>
      <c r="B379" s="39" t="s">
        <v>56</v>
      </c>
      <c r="C379" s="39" t="s">
        <v>170</v>
      </c>
      <c r="D379" s="42">
        <v>45</v>
      </c>
      <c r="E379" s="42">
        <v>0</v>
      </c>
      <c r="F379" s="42">
        <v>0</v>
      </c>
    </row>
    <row r="380" spans="1:6" ht="15" outlineLevel="4" x14ac:dyDescent="0.25">
      <c r="A380" t="str">
        <f t="shared" si="5"/>
        <v>0709853</v>
      </c>
      <c r="B380" s="39" t="s">
        <v>56</v>
      </c>
      <c r="C380" s="39" t="s">
        <v>167</v>
      </c>
      <c r="D380" s="42">
        <v>210</v>
      </c>
      <c r="E380" s="42">
        <v>0</v>
      </c>
      <c r="F380" s="42">
        <v>30</v>
      </c>
    </row>
    <row r="381" spans="1:6" ht="15" x14ac:dyDescent="0.25">
      <c r="A381" t="str">
        <f t="shared" si="5"/>
        <v>0800</v>
      </c>
      <c r="B381" s="37" t="s">
        <v>57</v>
      </c>
      <c r="C381" s="38"/>
      <c r="D381" s="41">
        <v>1420093.3</v>
      </c>
      <c r="E381" s="41">
        <v>179855.1</v>
      </c>
      <c r="F381" s="41">
        <v>291053.5</v>
      </c>
    </row>
    <row r="382" spans="1:6" ht="15" outlineLevel="1" x14ac:dyDescent="0.25">
      <c r="A382" t="str">
        <f t="shared" si="5"/>
        <v>0801</v>
      </c>
      <c r="B382" s="37" t="s">
        <v>58</v>
      </c>
      <c r="C382" s="38"/>
      <c r="D382" s="41">
        <v>830835.9</v>
      </c>
      <c r="E382" s="41">
        <v>127395.3</v>
      </c>
      <c r="F382" s="41">
        <v>221341</v>
      </c>
    </row>
    <row r="383" spans="1:6" ht="15" outlineLevel="2" x14ac:dyDescent="0.25">
      <c r="A383" t="str">
        <f t="shared" si="5"/>
        <v>0801200</v>
      </c>
      <c r="B383" s="37" t="s">
        <v>58</v>
      </c>
      <c r="C383" s="38" t="s">
        <v>13</v>
      </c>
      <c r="D383" s="41">
        <v>179250</v>
      </c>
      <c r="E383" s="41">
        <v>0</v>
      </c>
      <c r="F383" s="41">
        <v>81940.7</v>
      </c>
    </row>
    <row r="384" spans="1:6" ht="15" outlineLevel="3" x14ac:dyDescent="0.25">
      <c r="A384" t="str">
        <f t="shared" si="5"/>
        <v>0801240</v>
      </c>
      <c r="B384" s="37" t="s">
        <v>58</v>
      </c>
      <c r="C384" s="38" t="s">
        <v>14</v>
      </c>
      <c r="D384" s="41">
        <v>179250</v>
      </c>
      <c r="E384" s="41">
        <v>0</v>
      </c>
      <c r="F384" s="41">
        <v>81940.7</v>
      </c>
    </row>
    <row r="385" spans="1:6" ht="15" outlineLevel="4" x14ac:dyDescent="0.25">
      <c r="A385" t="str">
        <f t="shared" si="5"/>
        <v>0801243</v>
      </c>
      <c r="B385" s="39" t="s">
        <v>58</v>
      </c>
      <c r="C385" s="39" t="s">
        <v>17</v>
      </c>
      <c r="D385" s="42">
        <v>179250</v>
      </c>
      <c r="E385" s="42">
        <v>0</v>
      </c>
      <c r="F385" s="42">
        <v>81940.7</v>
      </c>
    </row>
    <row r="386" spans="1:6" ht="15" outlineLevel="2" x14ac:dyDescent="0.25">
      <c r="A386" t="str">
        <f t="shared" si="5"/>
        <v>0801600</v>
      </c>
      <c r="B386" s="37" t="s">
        <v>58</v>
      </c>
      <c r="C386" s="38" t="s">
        <v>29</v>
      </c>
      <c r="D386" s="41">
        <v>651585.9</v>
      </c>
      <c r="E386" s="41">
        <v>127395.3</v>
      </c>
      <c r="F386" s="41">
        <v>139400.29999999999</v>
      </c>
    </row>
    <row r="387" spans="1:6" ht="15" outlineLevel="3" x14ac:dyDescent="0.25">
      <c r="A387" t="str">
        <f t="shared" si="5"/>
        <v>0801610</v>
      </c>
      <c r="B387" s="37" t="s">
        <v>58</v>
      </c>
      <c r="C387" s="38" t="s">
        <v>30</v>
      </c>
      <c r="D387" s="41">
        <v>651585.9</v>
      </c>
      <c r="E387" s="41">
        <v>127395.3</v>
      </c>
      <c r="F387" s="41">
        <v>139400.29999999999</v>
      </c>
    </row>
    <row r="388" spans="1:6" ht="15" outlineLevel="4" x14ac:dyDescent="0.25">
      <c r="A388" t="str">
        <f t="shared" si="5"/>
        <v>0801611</v>
      </c>
      <c r="B388" s="39" t="s">
        <v>58</v>
      </c>
      <c r="C388" s="39" t="s">
        <v>31</v>
      </c>
      <c r="D388" s="42">
        <v>636164.1</v>
      </c>
      <c r="E388" s="42">
        <v>126349.3</v>
      </c>
      <c r="F388" s="42">
        <v>133678.29999999999</v>
      </c>
    </row>
    <row r="389" spans="1:6" ht="15" outlineLevel="4" x14ac:dyDescent="0.25">
      <c r="A389" t="str">
        <f t="shared" si="5"/>
        <v>0801612</v>
      </c>
      <c r="B389" s="39" t="s">
        <v>58</v>
      </c>
      <c r="C389" s="39" t="s">
        <v>32</v>
      </c>
      <c r="D389" s="42">
        <v>15421.8</v>
      </c>
      <c r="E389" s="42">
        <v>1046</v>
      </c>
      <c r="F389" s="42">
        <v>5722</v>
      </c>
    </row>
    <row r="390" spans="1:6" ht="15" outlineLevel="1" x14ac:dyDescent="0.25">
      <c r="A390" t="str">
        <f t="shared" si="5"/>
        <v>0804</v>
      </c>
      <c r="B390" s="37" t="s">
        <v>59</v>
      </c>
      <c r="C390" s="38"/>
      <c r="D390" s="41">
        <v>589257.4</v>
      </c>
      <c r="E390" s="41">
        <v>52459.9</v>
      </c>
      <c r="F390" s="41">
        <v>69712.5</v>
      </c>
    </row>
    <row r="391" spans="1:6" ht="15" outlineLevel="2" x14ac:dyDescent="0.25">
      <c r="A391" t="str">
        <f t="shared" si="5"/>
        <v>0804100</v>
      </c>
      <c r="B391" s="37" t="s">
        <v>59</v>
      </c>
      <c r="C391" s="38" t="s">
        <v>8</v>
      </c>
      <c r="D391" s="41">
        <v>220140</v>
      </c>
      <c r="E391" s="41">
        <v>51047.199999999997</v>
      </c>
      <c r="F391" s="41">
        <v>52812.2</v>
      </c>
    </row>
    <row r="392" spans="1:6" ht="15" outlineLevel="3" x14ac:dyDescent="0.25">
      <c r="A392" t="str">
        <f t="shared" si="5"/>
        <v>0804110</v>
      </c>
      <c r="B392" s="37" t="s">
        <v>59</v>
      </c>
      <c r="C392" s="38" t="s">
        <v>23</v>
      </c>
      <c r="D392" s="41">
        <v>181581.3</v>
      </c>
      <c r="E392" s="41">
        <v>44084.1</v>
      </c>
      <c r="F392" s="41">
        <v>44859</v>
      </c>
    </row>
    <row r="393" spans="1:6" ht="15" outlineLevel="4" x14ac:dyDescent="0.25">
      <c r="A393" t="str">
        <f t="shared" si="5"/>
        <v>0804111</v>
      </c>
      <c r="B393" s="39" t="s">
        <v>59</v>
      </c>
      <c r="C393" s="39" t="s">
        <v>24</v>
      </c>
      <c r="D393" s="42">
        <v>135515.4</v>
      </c>
      <c r="E393" s="42">
        <v>34473.1</v>
      </c>
      <c r="F393" s="42">
        <v>34510.1</v>
      </c>
    </row>
    <row r="394" spans="1:6" ht="15" outlineLevel="4" x14ac:dyDescent="0.25">
      <c r="A394" t="str">
        <f t="shared" si="5"/>
        <v>0804112</v>
      </c>
      <c r="B394" s="39" t="s">
        <v>59</v>
      </c>
      <c r="C394" s="39" t="s">
        <v>25</v>
      </c>
      <c r="D394" s="42">
        <v>5067.1000000000004</v>
      </c>
      <c r="E394" s="42">
        <v>1116.5</v>
      </c>
      <c r="F394" s="42">
        <v>1854.3</v>
      </c>
    </row>
    <row r="395" spans="1:6" ht="15" outlineLevel="4" x14ac:dyDescent="0.25">
      <c r="A395" t="str">
        <f t="shared" si="5"/>
        <v>0804119</v>
      </c>
      <c r="B395" s="39" t="s">
        <v>59</v>
      </c>
      <c r="C395" s="39" t="s">
        <v>157</v>
      </c>
      <c r="D395" s="42">
        <v>40998.800000000003</v>
      </c>
      <c r="E395" s="42">
        <v>8494.5</v>
      </c>
      <c r="F395" s="42">
        <v>8494.6</v>
      </c>
    </row>
    <row r="396" spans="1:6" ht="15" outlineLevel="3" x14ac:dyDescent="0.25">
      <c r="A396" t="str">
        <f t="shared" si="5"/>
        <v>0804120</v>
      </c>
      <c r="B396" s="37" t="s">
        <v>59</v>
      </c>
      <c r="C396" s="38" t="s">
        <v>9</v>
      </c>
      <c r="D396" s="41">
        <v>38558.699999999997</v>
      </c>
      <c r="E396" s="41">
        <v>6963.1</v>
      </c>
      <c r="F396" s="41">
        <v>7953.2</v>
      </c>
    </row>
    <row r="397" spans="1:6" ht="15" outlineLevel="4" x14ac:dyDescent="0.25">
      <c r="A397" t="str">
        <f t="shared" si="5"/>
        <v>0804121</v>
      </c>
      <c r="B397" s="39" t="s">
        <v>59</v>
      </c>
      <c r="C397" s="39" t="s">
        <v>10</v>
      </c>
      <c r="D397" s="42">
        <v>29436.3</v>
      </c>
      <c r="E397" s="42">
        <v>5387.3</v>
      </c>
      <c r="F397" s="42">
        <v>6070.8</v>
      </c>
    </row>
    <row r="398" spans="1:6" ht="15" outlineLevel="4" x14ac:dyDescent="0.25">
      <c r="A398" t="str">
        <f t="shared" ref="A398:A461" si="6">CONCATENATE(B398,C398)</f>
        <v>0804122</v>
      </c>
      <c r="B398" s="39" t="s">
        <v>59</v>
      </c>
      <c r="C398" s="39" t="s">
        <v>11</v>
      </c>
      <c r="D398" s="42">
        <v>1224.8</v>
      </c>
      <c r="E398" s="42">
        <v>213.3</v>
      </c>
      <c r="F398" s="42">
        <v>374.3</v>
      </c>
    </row>
    <row r="399" spans="1:6" ht="15" outlineLevel="4" x14ac:dyDescent="0.25">
      <c r="A399" t="str">
        <f t="shared" si="6"/>
        <v>0804129</v>
      </c>
      <c r="B399" s="39" t="s">
        <v>59</v>
      </c>
      <c r="C399" s="39" t="s">
        <v>156</v>
      </c>
      <c r="D399" s="42">
        <v>7897.6</v>
      </c>
      <c r="E399" s="42">
        <v>1362.5</v>
      </c>
      <c r="F399" s="42">
        <v>1508.1</v>
      </c>
    </row>
    <row r="400" spans="1:6" ht="15" outlineLevel="2" x14ac:dyDescent="0.25">
      <c r="A400" t="str">
        <f t="shared" si="6"/>
        <v>0804200</v>
      </c>
      <c r="B400" s="37" t="s">
        <v>59</v>
      </c>
      <c r="C400" s="38" t="s">
        <v>13</v>
      </c>
      <c r="D400" s="41">
        <v>12910.4</v>
      </c>
      <c r="E400" s="41">
        <v>831.7</v>
      </c>
      <c r="F400" s="41">
        <v>1959.8</v>
      </c>
    </row>
    <row r="401" spans="1:6" ht="15" outlineLevel="3" x14ac:dyDescent="0.25">
      <c r="A401" t="str">
        <f t="shared" si="6"/>
        <v>0804240</v>
      </c>
      <c r="B401" s="37" t="s">
        <v>59</v>
      </c>
      <c r="C401" s="38" t="s">
        <v>14</v>
      </c>
      <c r="D401" s="41">
        <v>12910.4</v>
      </c>
      <c r="E401" s="41">
        <v>831.7</v>
      </c>
      <c r="F401" s="41">
        <v>1959.8</v>
      </c>
    </row>
    <row r="402" spans="1:6" ht="15" outlineLevel="4" x14ac:dyDescent="0.25">
      <c r="A402" t="str">
        <f t="shared" si="6"/>
        <v>0804244</v>
      </c>
      <c r="B402" s="39" t="s">
        <v>59</v>
      </c>
      <c r="C402" s="39" t="s">
        <v>15</v>
      </c>
      <c r="D402" s="42">
        <v>11920.5</v>
      </c>
      <c r="E402" s="42">
        <v>668.5</v>
      </c>
      <c r="F402" s="42">
        <v>1589.8</v>
      </c>
    </row>
    <row r="403" spans="1:6" ht="15" outlineLevel="4" x14ac:dyDescent="0.25">
      <c r="A403" t="str">
        <f t="shared" si="6"/>
        <v>0804247</v>
      </c>
      <c r="B403" s="39" t="s">
        <v>59</v>
      </c>
      <c r="C403" s="39" t="s">
        <v>193</v>
      </c>
      <c r="D403" s="42">
        <v>989.9</v>
      </c>
      <c r="E403" s="42">
        <v>163.19999999999999</v>
      </c>
      <c r="F403" s="42">
        <v>370</v>
      </c>
    </row>
    <row r="404" spans="1:6" ht="15" outlineLevel="2" x14ac:dyDescent="0.25">
      <c r="A404" t="str">
        <f t="shared" si="6"/>
        <v>0804300</v>
      </c>
      <c r="B404" s="37" t="s">
        <v>59</v>
      </c>
      <c r="C404" s="38" t="s">
        <v>46</v>
      </c>
      <c r="D404" s="41">
        <v>463.2</v>
      </c>
      <c r="E404" s="41">
        <v>30.1</v>
      </c>
      <c r="F404" s="41">
        <v>52.5</v>
      </c>
    </row>
    <row r="405" spans="1:6" ht="15" outlineLevel="3" x14ac:dyDescent="0.25">
      <c r="A405" t="str">
        <f t="shared" si="6"/>
        <v>0804320</v>
      </c>
      <c r="B405" s="37" t="s">
        <v>59</v>
      </c>
      <c r="C405" s="38" t="s">
        <v>54</v>
      </c>
      <c r="D405" s="41">
        <v>463.2</v>
      </c>
      <c r="E405" s="41">
        <v>30.1</v>
      </c>
      <c r="F405" s="41">
        <v>52.5</v>
      </c>
    </row>
    <row r="406" spans="1:6" ht="15" outlineLevel="4" x14ac:dyDescent="0.25">
      <c r="A406" t="str">
        <f t="shared" si="6"/>
        <v>0804321</v>
      </c>
      <c r="B406" s="39" t="s">
        <v>59</v>
      </c>
      <c r="C406" s="39" t="s">
        <v>55</v>
      </c>
      <c r="D406" s="42">
        <v>463.2</v>
      </c>
      <c r="E406" s="42">
        <v>30.1</v>
      </c>
      <c r="F406" s="42">
        <v>52.5</v>
      </c>
    </row>
    <row r="407" spans="1:6" ht="15" outlineLevel="2" x14ac:dyDescent="0.25">
      <c r="A407" t="str">
        <f t="shared" si="6"/>
        <v>0804400</v>
      </c>
      <c r="B407" s="37" t="s">
        <v>59</v>
      </c>
      <c r="C407" s="38" t="s">
        <v>26</v>
      </c>
      <c r="D407" s="41">
        <v>355543.8</v>
      </c>
      <c r="E407" s="41">
        <v>550.79999999999995</v>
      </c>
      <c r="F407" s="41">
        <v>14888</v>
      </c>
    </row>
    <row r="408" spans="1:6" ht="15" outlineLevel="3" x14ac:dyDescent="0.25">
      <c r="A408" t="str">
        <f t="shared" si="6"/>
        <v>0804410</v>
      </c>
      <c r="B408" s="37" t="s">
        <v>59</v>
      </c>
      <c r="C408" s="38" t="s">
        <v>27</v>
      </c>
      <c r="D408" s="41">
        <v>355543.8</v>
      </c>
      <c r="E408" s="41">
        <v>550.79999999999995</v>
      </c>
      <c r="F408" s="41">
        <v>14888</v>
      </c>
    </row>
    <row r="409" spans="1:6" ht="15" outlineLevel="4" x14ac:dyDescent="0.25">
      <c r="A409" t="str">
        <f t="shared" si="6"/>
        <v>0804414</v>
      </c>
      <c r="B409" s="39" t="s">
        <v>59</v>
      </c>
      <c r="C409" s="39" t="s">
        <v>28</v>
      </c>
      <c r="D409" s="42">
        <v>355543.8</v>
      </c>
      <c r="E409" s="42">
        <v>550.79999999999995</v>
      </c>
      <c r="F409" s="42">
        <v>14888</v>
      </c>
    </row>
    <row r="410" spans="1:6" ht="15" outlineLevel="2" x14ac:dyDescent="0.25">
      <c r="A410" t="str">
        <f t="shared" si="6"/>
        <v>0804600</v>
      </c>
      <c r="B410" s="37" t="s">
        <v>59</v>
      </c>
      <c r="C410" s="38" t="s">
        <v>29</v>
      </c>
      <c r="D410" s="41">
        <v>200</v>
      </c>
      <c r="E410" s="41">
        <v>0</v>
      </c>
      <c r="F410" s="41">
        <v>0</v>
      </c>
    </row>
    <row r="411" spans="1:6" ht="15" outlineLevel="3" x14ac:dyDescent="0.25">
      <c r="A411" t="str">
        <f t="shared" si="6"/>
        <v>0804630</v>
      </c>
      <c r="B411" s="37" t="s">
        <v>59</v>
      </c>
      <c r="C411" s="38" t="s">
        <v>33</v>
      </c>
      <c r="D411" s="41">
        <v>200</v>
      </c>
      <c r="E411" s="41">
        <v>0</v>
      </c>
      <c r="F411" s="41">
        <v>0</v>
      </c>
    </row>
    <row r="412" spans="1:6" ht="15" outlineLevel="4" x14ac:dyDescent="0.25">
      <c r="A412" t="str">
        <f t="shared" si="6"/>
        <v>0804633</v>
      </c>
      <c r="B412" s="39" t="s">
        <v>59</v>
      </c>
      <c r="C412" s="39" t="s">
        <v>177</v>
      </c>
      <c r="D412" s="42">
        <v>200</v>
      </c>
      <c r="E412" s="42">
        <v>0</v>
      </c>
      <c r="F412" s="42">
        <v>0</v>
      </c>
    </row>
    <row r="413" spans="1:6" ht="15" x14ac:dyDescent="0.25">
      <c r="A413" t="str">
        <f t="shared" si="6"/>
        <v>0900</v>
      </c>
      <c r="B413" s="37" t="s">
        <v>258</v>
      </c>
      <c r="C413" s="38"/>
      <c r="D413" s="41">
        <v>27710.9</v>
      </c>
      <c r="E413" s="41">
        <v>0</v>
      </c>
      <c r="F413" s="41">
        <v>0</v>
      </c>
    </row>
    <row r="414" spans="1:6" ht="15" outlineLevel="1" x14ac:dyDescent="0.25">
      <c r="A414" t="str">
        <f t="shared" si="6"/>
        <v>0909</v>
      </c>
      <c r="B414" s="37" t="s">
        <v>259</v>
      </c>
      <c r="C414" s="38"/>
      <c r="D414" s="41">
        <v>27710.9</v>
      </c>
      <c r="E414" s="41">
        <v>0</v>
      </c>
      <c r="F414" s="41">
        <v>0</v>
      </c>
    </row>
    <row r="415" spans="1:6" ht="15" outlineLevel="2" x14ac:dyDescent="0.25">
      <c r="A415" t="str">
        <f t="shared" si="6"/>
        <v>0909200</v>
      </c>
      <c r="B415" s="37" t="s">
        <v>259</v>
      </c>
      <c r="C415" s="38" t="s">
        <v>13</v>
      </c>
      <c r="D415" s="41">
        <v>27710.9</v>
      </c>
      <c r="E415" s="41">
        <v>0</v>
      </c>
      <c r="F415" s="41">
        <v>0</v>
      </c>
    </row>
    <row r="416" spans="1:6" ht="15" outlineLevel="3" x14ac:dyDescent="0.25">
      <c r="A416" t="str">
        <f t="shared" si="6"/>
        <v>0909240</v>
      </c>
      <c r="B416" s="37" t="s">
        <v>259</v>
      </c>
      <c r="C416" s="38" t="s">
        <v>14</v>
      </c>
      <c r="D416" s="41">
        <v>27710.9</v>
      </c>
      <c r="E416" s="41">
        <v>0</v>
      </c>
      <c r="F416" s="41">
        <v>0</v>
      </c>
    </row>
    <row r="417" spans="1:6" ht="15" outlineLevel="4" x14ac:dyDescent="0.25">
      <c r="A417" t="str">
        <f t="shared" si="6"/>
        <v>0909244</v>
      </c>
      <c r="B417" s="39" t="s">
        <v>259</v>
      </c>
      <c r="C417" s="39" t="s">
        <v>15</v>
      </c>
      <c r="D417" s="42">
        <v>27710.9</v>
      </c>
      <c r="E417" s="42">
        <v>0</v>
      </c>
      <c r="F417" s="42">
        <v>0</v>
      </c>
    </row>
    <row r="418" spans="1:6" ht="15" x14ac:dyDescent="0.25">
      <c r="A418" t="str">
        <f t="shared" si="6"/>
        <v>1000</v>
      </c>
      <c r="B418" s="37" t="s">
        <v>60</v>
      </c>
      <c r="C418" s="38"/>
      <c r="D418" s="41">
        <v>1175922.7</v>
      </c>
      <c r="E418" s="41">
        <v>226809.7</v>
      </c>
      <c r="F418" s="41">
        <v>319186.09999999998</v>
      </c>
    </row>
    <row r="419" spans="1:6" ht="15" outlineLevel="1" x14ac:dyDescent="0.25">
      <c r="A419" t="str">
        <f t="shared" si="6"/>
        <v>1001</v>
      </c>
      <c r="B419" s="37" t="s">
        <v>61</v>
      </c>
      <c r="C419" s="38"/>
      <c r="D419" s="41">
        <v>58195.7</v>
      </c>
      <c r="E419" s="41">
        <v>8390.2000000000007</v>
      </c>
      <c r="F419" s="41">
        <v>10228.200000000001</v>
      </c>
    </row>
    <row r="420" spans="1:6" ht="15" outlineLevel="2" x14ac:dyDescent="0.25">
      <c r="A420" t="str">
        <f t="shared" si="6"/>
        <v>1001200</v>
      </c>
      <c r="B420" s="37" t="s">
        <v>61</v>
      </c>
      <c r="C420" s="38" t="s">
        <v>13</v>
      </c>
      <c r="D420" s="41">
        <v>461</v>
      </c>
      <c r="E420" s="41">
        <v>0.8</v>
      </c>
      <c r="F420" s="41">
        <v>123.5</v>
      </c>
    </row>
    <row r="421" spans="1:6" ht="15" outlineLevel="3" x14ac:dyDescent="0.25">
      <c r="A421" t="str">
        <f t="shared" si="6"/>
        <v>1001240</v>
      </c>
      <c r="B421" s="37" t="s">
        <v>61</v>
      </c>
      <c r="C421" s="38" t="s">
        <v>14</v>
      </c>
      <c r="D421" s="41">
        <v>461</v>
      </c>
      <c r="E421" s="41">
        <v>0.8</v>
      </c>
      <c r="F421" s="41">
        <v>123.5</v>
      </c>
    </row>
    <row r="422" spans="1:6" ht="15" outlineLevel="4" x14ac:dyDescent="0.25">
      <c r="A422" t="str">
        <f t="shared" si="6"/>
        <v>1001244</v>
      </c>
      <c r="B422" s="39" t="s">
        <v>61</v>
      </c>
      <c r="C422" s="39" t="s">
        <v>15</v>
      </c>
      <c r="D422" s="42">
        <v>461</v>
      </c>
      <c r="E422" s="42">
        <v>0.8</v>
      </c>
      <c r="F422" s="42">
        <v>123.5</v>
      </c>
    </row>
    <row r="423" spans="1:6" ht="15" outlineLevel="2" x14ac:dyDescent="0.25">
      <c r="A423" t="str">
        <f t="shared" si="6"/>
        <v>1001300</v>
      </c>
      <c r="B423" s="37" t="s">
        <v>61</v>
      </c>
      <c r="C423" s="38" t="s">
        <v>46</v>
      </c>
      <c r="D423" s="41">
        <v>57734.8</v>
      </c>
      <c r="E423" s="41">
        <v>8389.4</v>
      </c>
      <c r="F423" s="41">
        <v>10104.700000000001</v>
      </c>
    </row>
    <row r="424" spans="1:6" ht="15" outlineLevel="3" x14ac:dyDescent="0.25">
      <c r="A424" t="str">
        <f t="shared" si="6"/>
        <v>1001310</v>
      </c>
      <c r="B424" s="37" t="s">
        <v>61</v>
      </c>
      <c r="C424" s="38" t="s">
        <v>63</v>
      </c>
      <c r="D424" s="41">
        <v>56894.8</v>
      </c>
      <c r="E424" s="41">
        <v>8209.4</v>
      </c>
      <c r="F424" s="41">
        <v>9894.7000000000007</v>
      </c>
    </row>
    <row r="425" spans="1:6" ht="15" outlineLevel="4" x14ac:dyDescent="0.25">
      <c r="A425" t="str">
        <f t="shared" si="6"/>
        <v>1001312</v>
      </c>
      <c r="B425" s="39" t="s">
        <v>61</v>
      </c>
      <c r="C425" s="39" t="s">
        <v>201</v>
      </c>
      <c r="D425" s="42">
        <v>56894.8</v>
      </c>
      <c r="E425" s="42">
        <v>8209.4</v>
      </c>
      <c r="F425" s="42">
        <v>9894.7000000000007</v>
      </c>
    </row>
    <row r="426" spans="1:6" ht="15" outlineLevel="3" x14ac:dyDescent="0.25">
      <c r="A426" t="str">
        <f t="shared" si="6"/>
        <v>1001320</v>
      </c>
      <c r="B426" s="37" t="s">
        <v>61</v>
      </c>
      <c r="C426" s="38" t="s">
        <v>54</v>
      </c>
      <c r="D426" s="41">
        <v>840</v>
      </c>
      <c r="E426" s="41">
        <v>180</v>
      </c>
      <c r="F426" s="41">
        <v>210</v>
      </c>
    </row>
    <row r="427" spans="1:6" ht="15" outlineLevel="4" x14ac:dyDescent="0.25">
      <c r="A427" t="str">
        <f t="shared" si="6"/>
        <v>1001321</v>
      </c>
      <c r="B427" s="39" t="s">
        <v>61</v>
      </c>
      <c r="C427" s="39" t="s">
        <v>55</v>
      </c>
      <c r="D427" s="42">
        <v>840</v>
      </c>
      <c r="E427" s="42">
        <v>180</v>
      </c>
      <c r="F427" s="42">
        <v>210</v>
      </c>
    </row>
    <row r="428" spans="1:6" ht="15" outlineLevel="1" x14ac:dyDescent="0.25">
      <c r="A428" t="str">
        <f t="shared" si="6"/>
        <v>1003</v>
      </c>
      <c r="B428" s="37" t="s">
        <v>62</v>
      </c>
      <c r="C428" s="38"/>
      <c r="D428" s="41">
        <v>1008126.3</v>
      </c>
      <c r="E428" s="41">
        <v>195024.7</v>
      </c>
      <c r="F428" s="41">
        <v>279786.59999999998</v>
      </c>
    </row>
    <row r="429" spans="1:6" ht="15" outlineLevel="2" x14ac:dyDescent="0.25">
      <c r="A429" t="str">
        <f t="shared" si="6"/>
        <v>1003200</v>
      </c>
      <c r="B429" s="37" t="s">
        <v>62</v>
      </c>
      <c r="C429" s="38" t="s">
        <v>13</v>
      </c>
      <c r="D429" s="41">
        <v>8428.7999999999993</v>
      </c>
      <c r="E429" s="41">
        <v>703.4</v>
      </c>
      <c r="F429" s="41">
        <v>2439.6999999999998</v>
      </c>
    </row>
    <row r="430" spans="1:6" ht="15" outlineLevel="3" x14ac:dyDescent="0.25">
      <c r="A430" t="str">
        <f t="shared" si="6"/>
        <v>1003240</v>
      </c>
      <c r="B430" s="37" t="s">
        <v>62</v>
      </c>
      <c r="C430" s="38" t="s">
        <v>14</v>
      </c>
      <c r="D430" s="41">
        <v>8428.7999999999993</v>
      </c>
      <c r="E430" s="41">
        <v>703.4</v>
      </c>
      <c r="F430" s="41">
        <v>2439.6999999999998</v>
      </c>
    </row>
    <row r="431" spans="1:6" ht="15" outlineLevel="4" x14ac:dyDescent="0.25">
      <c r="A431" t="str">
        <f t="shared" si="6"/>
        <v>1003244</v>
      </c>
      <c r="B431" s="39" t="s">
        <v>62</v>
      </c>
      <c r="C431" s="39" t="s">
        <v>15</v>
      </c>
      <c r="D431" s="42">
        <v>8428.7999999999993</v>
      </c>
      <c r="E431" s="42">
        <v>703.4</v>
      </c>
      <c r="F431" s="42">
        <v>2439.6999999999998</v>
      </c>
    </row>
    <row r="432" spans="1:6" ht="15" outlineLevel="2" x14ac:dyDescent="0.25">
      <c r="A432" t="str">
        <f t="shared" si="6"/>
        <v>1003300</v>
      </c>
      <c r="B432" s="37" t="s">
        <v>62</v>
      </c>
      <c r="C432" s="38" t="s">
        <v>46</v>
      </c>
      <c r="D432" s="41">
        <v>436643.5</v>
      </c>
      <c r="E432" s="41">
        <v>73862</v>
      </c>
      <c r="F432" s="41">
        <v>90265.2</v>
      </c>
    </row>
    <row r="433" spans="1:6" ht="15" outlineLevel="3" x14ac:dyDescent="0.25">
      <c r="A433" t="str">
        <f t="shared" si="6"/>
        <v>1003310</v>
      </c>
      <c r="B433" s="37" t="s">
        <v>62</v>
      </c>
      <c r="C433" s="38" t="s">
        <v>63</v>
      </c>
      <c r="D433" s="41">
        <v>3974.4</v>
      </c>
      <c r="E433" s="41">
        <v>934.4</v>
      </c>
      <c r="F433" s="41">
        <v>993.6</v>
      </c>
    </row>
    <row r="434" spans="1:6" ht="15" outlineLevel="4" x14ac:dyDescent="0.25">
      <c r="A434" t="str">
        <f t="shared" si="6"/>
        <v>1003313</v>
      </c>
      <c r="B434" s="39" t="s">
        <v>62</v>
      </c>
      <c r="C434" s="39" t="s">
        <v>64</v>
      </c>
      <c r="D434" s="42">
        <v>3974.4</v>
      </c>
      <c r="E434" s="42">
        <v>934.4</v>
      </c>
      <c r="F434" s="42">
        <v>993.6</v>
      </c>
    </row>
    <row r="435" spans="1:6" ht="15" outlineLevel="3" x14ac:dyDescent="0.25">
      <c r="A435" t="str">
        <f t="shared" si="6"/>
        <v>1003320</v>
      </c>
      <c r="B435" s="37" t="s">
        <v>62</v>
      </c>
      <c r="C435" s="38" t="s">
        <v>54</v>
      </c>
      <c r="D435" s="41">
        <v>431495.9</v>
      </c>
      <c r="E435" s="41">
        <v>72883.399999999994</v>
      </c>
      <c r="F435" s="41">
        <v>88977.7</v>
      </c>
    </row>
    <row r="436" spans="1:6" ht="15" outlineLevel="4" x14ac:dyDescent="0.25">
      <c r="A436" t="str">
        <f t="shared" si="6"/>
        <v>1003321</v>
      </c>
      <c r="B436" s="39" t="s">
        <v>62</v>
      </c>
      <c r="C436" s="39" t="s">
        <v>55</v>
      </c>
      <c r="D436" s="42">
        <v>264910.59999999998</v>
      </c>
      <c r="E436" s="42">
        <v>67606.100000000006</v>
      </c>
      <c r="F436" s="42">
        <v>82677.7</v>
      </c>
    </row>
    <row r="437" spans="1:6" ht="15" outlineLevel="4" x14ac:dyDescent="0.25">
      <c r="A437" t="str">
        <f t="shared" si="6"/>
        <v>1003322</v>
      </c>
      <c r="B437" s="39" t="s">
        <v>62</v>
      </c>
      <c r="C437" s="39" t="s">
        <v>65</v>
      </c>
      <c r="D437" s="42">
        <v>33132.300000000003</v>
      </c>
      <c r="E437" s="42">
        <v>0</v>
      </c>
      <c r="F437" s="42">
        <v>0</v>
      </c>
    </row>
    <row r="438" spans="1:6" ht="15" outlineLevel="4" x14ac:dyDescent="0.25">
      <c r="A438" t="str">
        <f t="shared" si="6"/>
        <v>1003323</v>
      </c>
      <c r="B438" s="39" t="s">
        <v>62</v>
      </c>
      <c r="C438" s="39" t="s">
        <v>200</v>
      </c>
      <c r="D438" s="42">
        <v>133453</v>
      </c>
      <c r="E438" s="42">
        <v>5277.3</v>
      </c>
      <c r="F438" s="42">
        <v>6300</v>
      </c>
    </row>
    <row r="439" spans="1:6" ht="15" outlineLevel="3" x14ac:dyDescent="0.25">
      <c r="A439" t="str">
        <f t="shared" si="6"/>
        <v>1003340</v>
      </c>
      <c r="B439" s="37" t="s">
        <v>62</v>
      </c>
      <c r="C439" s="38" t="s">
        <v>174</v>
      </c>
      <c r="D439" s="41">
        <v>1173.2</v>
      </c>
      <c r="E439" s="41">
        <v>44.1</v>
      </c>
      <c r="F439" s="41">
        <v>293.89999999999998</v>
      </c>
    </row>
    <row r="440" spans="1:6" ht="15" outlineLevel="4" x14ac:dyDescent="0.25">
      <c r="A440" t="str">
        <f t="shared" si="6"/>
        <v>1003340</v>
      </c>
      <c r="B440" s="39" t="s">
        <v>62</v>
      </c>
      <c r="C440" s="39" t="s">
        <v>174</v>
      </c>
      <c r="D440" s="42">
        <v>1173.2</v>
      </c>
      <c r="E440" s="42">
        <v>44.1</v>
      </c>
      <c r="F440" s="42">
        <v>293.89999999999998</v>
      </c>
    </row>
    <row r="441" spans="1:6" ht="15" outlineLevel="2" x14ac:dyDescent="0.25">
      <c r="A441" t="str">
        <f t="shared" si="6"/>
        <v>1003600</v>
      </c>
      <c r="B441" s="37" t="s">
        <v>62</v>
      </c>
      <c r="C441" s="38" t="s">
        <v>29</v>
      </c>
      <c r="D441" s="41">
        <v>549933.9</v>
      </c>
      <c r="E441" s="41">
        <v>119347.2</v>
      </c>
      <c r="F441" s="41">
        <v>184081.7</v>
      </c>
    </row>
    <row r="442" spans="1:6" ht="15" outlineLevel="3" x14ac:dyDescent="0.25">
      <c r="A442" t="str">
        <f t="shared" si="6"/>
        <v>1003610</v>
      </c>
      <c r="B442" s="37" t="s">
        <v>62</v>
      </c>
      <c r="C442" s="38" t="s">
        <v>30</v>
      </c>
      <c r="D442" s="41">
        <v>526840.6</v>
      </c>
      <c r="E442" s="41">
        <v>114098.1</v>
      </c>
      <c r="F442" s="41">
        <v>176703.2</v>
      </c>
    </row>
    <row r="443" spans="1:6" ht="15" outlineLevel="4" x14ac:dyDescent="0.25">
      <c r="A443" t="str">
        <f t="shared" si="6"/>
        <v>1003612</v>
      </c>
      <c r="B443" s="39" t="s">
        <v>62</v>
      </c>
      <c r="C443" s="39" t="s">
        <v>32</v>
      </c>
      <c r="D443" s="42">
        <v>526840.6</v>
      </c>
      <c r="E443" s="42">
        <v>114098.1</v>
      </c>
      <c r="F443" s="42">
        <v>176703.2</v>
      </c>
    </row>
    <row r="444" spans="1:6" ht="15" outlineLevel="3" x14ac:dyDescent="0.25">
      <c r="A444" t="str">
        <f t="shared" si="6"/>
        <v>1003620</v>
      </c>
      <c r="B444" s="37" t="s">
        <v>62</v>
      </c>
      <c r="C444" s="38" t="s">
        <v>49</v>
      </c>
      <c r="D444" s="41">
        <v>23093.3</v>
      </c>
      <c r="E444" s="41">
        <v>5249.1</v>
      </c>
      <c r="F444" s="41">
        <v>7378.5</v>
      </c>
    </row>
    <row r="445" spans="1:6" ht="15" outlineLevel="4" x14ac:dyDescent="0.25">
      <c r="A445" t="str">
        <f t="shared" si="6"/>
        <v>1003622</v>
      </c>
      <c r="B445" s="39" t="s">
        <v>62</v>
      </c>
      <c r="C445" s="39" t="s">
        <v>51</v>
      </c>
      <c r="D445" s="42">
        <v>23093.3</v>
      </c>
      <c r="E445" s="42">
        <v>5249.1</v>
      </c>
      <c r="F445" s="42">
        <v>7378.5</v>
      </c>
    </row>
    <row r="446" spans="1:6" ht="15" outlineLevel="2" x14ac:dyDescent="0.25">
      <c r="A446" t="str">
        <f t="shared" si="6"/>
        <v>1003800</v>
      </c>
      <c r="B446" s="37" t="s">
        <v>62</v>
      </c>
      <c r="C446" s="38" t="s">
        <v>20</v>
      </c>
      <c r="D446" s="41">
        <v>13120.1</v>
      </c>
      <c r="E446" s="41">
        <v>1112.2</v>
      </c>
      <c r="F446" s="41">
        <v>3000</v>
      </c>
    </row>
    <row r="447" spans="1:6" ht="15" outlineLevel="3" x14ac:dyDescent="0.25">
      <c r="A447" t="str">
        <f t="shared" si="6"/>
        <v>1003810</v>
      </c>
      <c r="B447" s="37" t="s">
        <v>62</v>
      </c>
      <c r="C447" s="38" t="s">
        <v>38</v>
      </c>
      <c r="D447" s="41">
        <v>13120.1</v>
      </c>
      <c r="E447" s="41">
        <v>1112.2</v>
      </c>
      <c r="F447" s="41">
        <v>3000</v>
      </c>
    </row>
    <row r="448" spans="1:6" ht="15" outlineLevel="4" x14ac:dyDescent="0.25">
      <c r="A448" t="str">
        <f t="shared" si="6"/>
        <v>1003811</v>
      </c>
      <c r="B448" s="39" t="s">
        <v>62</v>
      </c>
      <c r="C448" s="39" t="s">
        <v>176</v>
      </c>
      <c r="D448" s="42">
        <v>13120.1</v>
      </c>
      <c r="E448" s="42">
        <v>1112.2</v>
      </c>
      <c r="F448" s="42">
        <v>3000</v>
      </c>
    </row>
    <row r="449" spans="1:6" ht="15" outlineLevel="1" x14ac:dyDescent="0.25">
      <c r="A449" t="str">
        <f t="shared" si="6"/>
        <v>1004</v>
      </c>
      <c r="B449" s="37" t="s">
        <v>66</v>
      </c>
      <c r="C449" s="38"/>
      <c r="D449" s="41">
        <v>5487.3</v>
      </c>
      <c r="E449" s="41">
        <v>546.4</v>
      </c>
      <c r="F449" s="41">
        <v>998</v>
      </c>
    </row>
    <row r="450" spans="1:6" ht="15" outlineLevel="2" x14ac:dyDescent="0.25">
      <c r="A450" t="str">
        <f t="shared" si="6"/>
        <v>1004100</v>
      </c>
      <c r="B450" s="37" t="s">
        <v>66</v>
      </c>
      <c r="C450" s="38" t="s">
        <v>8</v>
      </c>
      <c r="D450" s="41">
        <v>53.8</v>
      </c>
      <c r="E450" s="41">
        <v>9.8000000000000007</v>
      </c>
      <c r="F450" s="41">
        <v>10</v>
      </c>
    </row>
    <row r="451" spans="1:6" ht="15" outlineLevel="3" x14ac:dyDescent="0.25">
      <c r="A451" t="str">
        <f t="shared" si="6"/>
        <v>1004110</v>
      </c>
      <c r="B451" s="37" t="s">
        <v>66</v>
      </c>
      <c r="C451" s="38" t="s">
        <v>23</v>
      </c>
      <c r="D451" s="41">
        <v>53.8</v>
      </c>
      <c r="E451" s="41">
        <v>9.8000000000000007</v>
      </c>
      <c r="F451" s="41">
        <v>10</v>
      </c>
    </row>
    <row r="452" spans="1:6" ht="15" outlineLevel="4" x14ac:dyDescent="0.25">
      <c r="A452" t="str">
        <f t="shared" si="6"/>
        <v>1004111</v>
      </c>
      <c r="B452" s="39" t="s">
        <v>66</v>
      </c>
      <c r="C452" s="39" t="s">
        <v>24</v>
      </c>
      <c r="D452" s="42">
        <v>41.3</v>
      </c>
      <c r="E452" s="42">
        <v>7.5</v>
      </c>
      <c r="F452" s="42">
        <v>7.6</v>
      </c>
    </row>
    <row r="453" spans="1:6" ht="15" outlineLevel="4" x14ac:dyDescent="0.25">
      <c r="A453" t="str">
        <f t="shared" si="6"/>
        <v>1004119</v>
      </c>
      <c r="B453" s="39" t="s">
        <v>66</v>
      </c>
      <c r="C453" s="39" t="s">
        <v>157</v>
      </c>
      <c r="D453" s="42">
        <v>12.5</v>
      </c>
      <c r="E453" s="42">
        <v>2.2999999999999998</v>
      </c>
      <c r="F453" s="42">
        <v>2.4</v>
      </c>
    </row>
    <row r="454" spans="1:6" ht="15" outlineLevel="2" x14ac:dyDescent="0.25">
      <c r="A454" t="str">
        <f t="shared" si="6"/>
        <v>1004200</v>
      </c>
      <c r="B454" s="37" t="s">
        <v>66</v>
      </c>
      <c r="C454" s="38" t="s">
        <v>13</v>
      </c>
      <c r="D454" s="41">
        <v>53.8</v>
      </c>
      <c r="E454" s="41">
        <v>5.8</v>
      </c>
      <c r="F454" s="41">
        <v>9.8000000000000007</v>
      </c>
    </row>
    <row r="455" spans="1:6" ht="15" outlineLevel="3" x14ac:dyDescent="0.25">
      <c r="A455" t="str">
        <f t="shared" si="6"/>
        <v>1004240</v>
      </c>
      <c r="B455" s="37" t="s">
        <v>66</v>
      </c>
      <c r="C455" s="38" t="s">
        <v>14</v>
      </c>
      <c r="D455" s="41">
        <v>53.8</v>
      </c>
      <c r="E455" s="41">
        <v>5.8</v>
      </c>
      <c r="F455" s="41">
        <v>9.8000000000000007</v>
      </c>
    </row>
    <row r="456" spans="1:6" ht="15" outlineLevel="4" x14ac:dyDescent="0.25">
      <c r="A456" t="str">
        <f t="shared" si="6"/>
        <v>1004244</v>
      </c>
      <c r="B456" s="39" t="s">
        <v>66</v>
      </c>
      <c r="C456" s="39" t="s">
        <v>15</v>
      </c>
      <c r="D456" s="42">
        <v>53.8</v>
      </c>
      <c r="E456" s="42">
        <v>5.8</v>
      </c>
      <c r="F456" s="42">
        <v>9.8000000000000007</v>
      </c>
    </row>
    <row r="457" spans="1:6" ht="15" outlineLevel="2" x14ac:dyDescent="0.25">
      <c r="A457" t="str">
        <f t="shared" si="6"/>
        <v>1004300</v>
      </c>
      <c r="B457" s="37" t="s">
        <v>66</v>
      </c>
      <c r="C457" s="38" t="s">
        <v>46</v>
      </c>
      <c r="D457" s="41">
        <v>5379.7</v>
      </c>
      <c r="E457" s="41">
        <v>530.79999999999995</v>
      </c>
      <c r="F457" s="41">
        <v>978.2</v>
      </c>
    </row>
    <row r="458" spans="1:6" ht="15" outlineLevel="3" x14ac:dyDescent="0.25">
      <c r="A458" t="str">
        <f t="shared" si="6"/>
        <v>1004320</v>
      </c>
      <c r="B458" s="37" t="s">
        <v>66</v>
      </c>
      <c r="C458" s="38" t="s">
        <v>54</v>
      </c>
      <c r="D458" s="41">
        <v>5379.7</v>
      </c>
      <c r="E458" s="41">
        <v>530.79999999999995</v>
      </c>
      <c r="F458" s="41">
        <v>978.2</v>
      </c>
    </row>
    <row r="459" spans="1:6" ht="15" outlineLevel="4" x14ac:dyDescent="0.25">
      <c r="A459" t="str">
        <f t="shared" si="6"/>
        <v>1004323</v>
      </c>
      <c r="B459" s="39" t="s">
        <v>66</v>
      </c>
      <c r="C459" s="39" t="s">
        <v>200</v>
      </c>
      <c r="D459" s="42">
        <v>5379.7</v>
      </c>
      <c r="E459" s="42">
        <v>530.79999999999995</v>
      </c>
      <c r="F459" s="42">
        <v>978.2</v>
      </c>
    </row>
    <row r="460" spans="1:6" ht="15" outlineLevel="1" x14ac:dyDescent="0.25">
      <c r="A460" t="str">
        <f t="shared" si="6"/>
        <v>1006</v>
      </c>
      <c r="B460" s="37" t="s">
        <v>67</v>
      </c>
      <c r="C460" s="38"/>
      <c r="D460" s="41">
        <v>104113.4</v>
      </c>
      <c r="E460" s="41">
        <v>22848.400000000001</v>
      </c>
      <c r="F460" s="41">
        <v>28173.3</v>
      </c>
    </row>
    <row r="461" spans="1:6" ht="15" outlineLevel="2" x14ac:dyDescent="0.25">
      <c r="A461" t="str">
        <f t="shared" si="6"/>
        <v>1006100</v>
      </c>
      <c r="B461" s="37" t="s">
        <v>67</v>
      </c>
      <c r="C461" s="38" t="s">
        <v>8</v>
      </c>
      <c r="D461" s="41">
        <v>43935.3</v>
      </c>
      <c r="E461" s="41">
        <v>8493.2000000000007</v>
      </c>
      <c r="F461" s="41">
        <v>9868.5</v>
      </c>
    </row>
    <row r="462" spans="1:6" ht="15" outlineLevel="3" x14ac:dyDescent="0.25">
      <c r="A462" t="str">
        <f t="shared" ref="A462:A525" si="7">CONCATENATE(B462,C462)</f>
        <v>1006110</v>
      </c>
      <c r="B462" s="37" t="s">
        <v>67</v>
      </c>
      <c r="C462" s="38" t="s">
        <v>23</v>
      </c>
      <c r="D462" s="41">
        <v>43935.3</v>
      </c>
      <c r="E462" s="41">
        <v>8493.2000000000007</v>
      </c>
      <c r="F462" s="41">
        <v>9868.5</v>
      </c>
    </row>
    <row r="463" spans="1:6" ht="15" outlineLevel="4" x14ac:dyDescent="0.25">
      <c r="A463" t="str">
        <f t="shared" si="7"/>
        <v>1006111</v>
      </c>
      <c r="B463" s="39" t="s">
        <v>67</v>
      </c>
      <c r="C463" s="39" t="s">
        <v>24</v>
      </c>
      <c r="D463" s="42">
        <v>32966.1</v>
      </c>
      <c r="E463" s="42">
        <v>6582.5</v>
      </c>
      <c r="F463" s="42">
        <v>7401</v>
      </c>
    </row>
    <row r="464" spans="1:6" ht="15" outlineLevel="4" x14ac:dyDescent="0.25">
      <c r="A464" t="str">
        <f t="shared" si="7"/>
        <v>1006112</v>
      </c>
      <c r="B464" s="39" t="s">
        <v>67</v>
      </c>
      <c r="C464" s="39" t="s">
        <v>25</v>
      </c>
      <c r="D464" s="42">
        <v>1274.5</v>
      </c>
      <c r="E464" s="42">
        <v>247.1</v>
      </c>
      <c r="F464" s="42">
        <v>667.5</v>
      </c>
    </row>
    <row r="465" spans="1:6" ht="15" outlineLevel="4" x14ac:dyDescent="0.25">
      <c r="A465" t="str">
        <f t="shared" si="7"/>
        <v>1006119</v>
      </c>
      <c r="B465" s="39" t="s">
        <v>67</v>
      </c>
      <c r="C465" s="39" t="s">
        <v>157</v>
      </c>
      <c r="D465" s="42">
        <v>9694.7000000000007</v>
      </c>
      <c r="E465" s="42">
        <v>1663.6</v>
      </c>
      <c r="F465" s="42">
        <v>1800</v>
      </c>
    </row>
    <row r="466" spans="1:6" ht="15" outlineLevel="2" x14ac:dyDescent="0.25">
      <c r="A466" t="str">
        <f t="shared" si="7"/>
        <v>1006200</v>
      </c>
      <c r="B466" s="37" t="s">
        <v>67</v>
      </c>
      <c r="C466" s="38" t="s">
        <v>13</v>
      </c>
      <c r="D466" s="41">
        <v>24669.5</v>
      </c>
      <c r="E466" s="41">
        <v>12702.9</v>
      </c>
      <c r="F466" s="41">
        <v>16652.5</v>
      </c>
    </row>
    <row r="467" spans="1:6" ht="15" outlineLevel="3" x14ac:dyDescent="0.25">
      <c r="A467" t="str">
        <f t="shared" si="7"/>
        <v>1006240</v>
      </c>
      <c r="B467" s="37" t="s">
        <v>67</v>
      </c>
      <c r="C467" s="38" t="s">
        <v>14</v>
      </c>
      <c r="D467" s="41">
        <v>24669.5</v>
      </c>
      <c r="E467" s="41">
        <v>12702.9</v>
      </c>
      <c r="F467" s="41">
        <v>16652.5</v>
      </c>
    </row>
    <row r="468" spans="1:6" ht="15" outlineLevel="4" x14ac:dyDescent="0.25">
      <c r="A468" t="str">
        <f t="shared" si="7"/>
        <v>1006244</v>
      </c>
      <c r="B468" s="39" t="s">
        <v>67</v>
      </c>
      <c r="C468" s="39" t="s">
        <v>15</v>
      </c>
      <c r="D468" s="42">
        <v>24403.9</v>
      </c>
      <c r="E468" s="42">
        <v>12659</v>
      </c>
      <c r="F468" s="42">
        <v>16604</v>
      </c>
    </row>
    <row r="469" spans="1:6" ht="15" outlineLevel="4" x14ac:dyDescent="0.25">
      <c r="A469" t="str">
        <f t="shared" si="7"/>
        <v>1006247</v>
      </c>
      <c r="B469" s="39" t="s">
        <v>67</v>
      </c>
      <c r="C469" s="39" t="s">
        <v>193</v>
      </c>
      <c r="D469" s="42">
        <v>265.60000000000002</v>
      </c>
      <c r="E469" s="42">
        <v>43.9</v>
      </c>
      <c r="F469" s="42">
        <v>48.5</v>
      </c>
    </row>
    <row r="470" spans="1:6" ht="15" outlineLevel="2" x14ac:dyDescent="0.25">
      <c r="A470" t="str">
        <f t="shared" si="7"/>
        <v>1006300</v>
      </c>
      <c r="B470" s="37" t="s">
        <v>67</v>
      </c>
      <c r="C470" s="38" t="s">
        <v>46</v>
      </c>
      <c r="D470" s="41">
        <v>1652.3</v>
      </c>
      <c r="E470" s="41">
        <v>1652.3</v>
      </c>
      <c r="F470" s="41">
        <v>1652.3</v>
      </c>
    </row>
    <row r="471" spans="1:6" ht="15" outlineLevel="3" x14ac:dyDescent="0.25">
      <c r="A471" t="str">
        <f t="shared" si="7"/>
        <v>1006360</v>
      </c>
      <c r="B471" s="37" t="s">
        <v>67</v>
      </c>
      <c r="C471" s="38" t="s">
        <v>199</v>
      </c>
      <c r="D471" s="41">
        <v>1652.3</v>
      </c>
      <c r="E471" s="41">
        <v>1652.3</v>
      </c>
      <c r="F471" s="41">
        <v>1652.3</v>
      </c>
    </row>
    <row r="472" spans="1:6" ht="15" outlineLevel="4" x14ac:dyDescent="0.25">
      <c r="A472" t="str">
        <f t="shared" si="7"/>
        <v>1006360</v>
      </c>
      <c r="B472" s="39" t="s">
        <v>67</v>
      </c>
      <c r="C472" s="39" t="s">
        <v>199</v>
      </c>
      <c r="D472" s="42">
        <v>1652.3</v>
      </c>
      <c r="E472" s="42">
        <v>1652.3</v>
      </c>
      <c r="F472" s="42">
        <v>1652.3</v>
      </c>
    </row>
    <row r="473" spans="1:6" ht="15" outlineLevel="2" x14ac:dyDescent="0.25">
      <c r="A473" t="str">
        <f t="shared" si="7"/>
        <v>1006600</v>
      </c>
      <c r="B473" s="37" t="s">
        <v>67</v>
      </c>
      <c r="C473" s="38" t="s">
        <v>29</v>
      </c>
      <c r="D473" s="41">
        <v>33856.300000000003</v>
      </c>
      <c r="E473" s="41">
        <v>0</v>
      </c>
      <c r="F473" s="41">
        <v>0</v>
      </c>
    </row>
    <row r="474" spans="1:6" ht="15" outlineLevel="3" x14ac:dyDescent="0.25">
      <c r="A474" t="str">
        <f t="shared" si="7"/>
        <v>1006630</v>
      </c>
      <c r="B474" s="37" t="s">
        <v>67</v>
      </c>
      <c r="C474" s="38" t="s">
        <v>33</v>
      </c>
      <c r="D474" s="41">
        <v>33856.300000000003</v>
      </c>
      <c r="E474" s="41">
        <v>0</v>
      </c>
      <c r="F474" s="41">
        <v>0</v>
      </c>
    </row>
    <row r="475" spans="1:6" ht="15" outlineLevel="4" x14ac:dyDescent="0.25">
      <c r="A475" t="str">
        <f t="shared" si="7"/>
        <v>1006633</v>
      </c>
      <c r="B475" s="39" t="s">
        <v>67</v>
      </c>
      <c r="C475" s="39" t="s">
        <v>177</v>
      </c>
      <c r="D475" s="42">
        <v>33856.300000000003</v>
      </c>
      <c r="E475" s="42">
        <v>0</v>
      </c>
      <c r="F475" s="42">
        <v>0</v>
      </c>
    </row>
    <row r="476" spans="1:6" ht="15" x14ac:dyDescent="0.25">
      <c r="A476" t="str">
        <f t="shared" si="7"/>
        <v>1100</v>
      </c>
      <c r="B476" s="37" t="s">
        <v>68</v>
      </c>
      <c r="C476" s="38"/>
      <c r="D476" s="41">
        <v>1408935.7</v>
      </c>
      <c r="E476" s="41">
        <v>254473.2</v>
      </c>
      <c r="F476" s="41">
        <v>326105.09999999998</v>
      </c>
    </row>
    <row r="477" spans="1:6" ht="15" outlineLevel="1" x14ac:dyDescent="0.25">
      <c r="A477" t="str">
        <f t="shared" si="7"/>
        <v>1101</v>
      </c>
      <c r="B477" s="37" t="s">
        <v>69</v>
      </c>
      <c r="C477" s="38"/>
      <c r="D477" s="41">
        <v>1280501.1000000001</v>
      </c>
      <c r="E477" s="41">
        <v>232756.5</v>
      </c>
      <c r="F477" s="41">
        <v>296823.5</v>
      </c>
    </row>
    <row r="478" spans="1:6" ht="15" outlineLevel="2" x14ac:dyDescent="0.25">
      <c r="A478" t="str">
        <f t="shared" si="7"/>
        <v>1101200</v>
      </c>
      <c r="B478" s="37" t="s">
        <v>69</v>
      </c>
      <c r="C478" s="38" t="s">
        <v>13</v>
      </c>
      <c r="D478" s="41">
        <v>214574.1</v>
      </c>
      <c r="E478" s="41">
        <v>597</v>
      </c>
      <c r="F478" s="41">
        <v>20750.099999999999</v>
      </c>
    </row>
    <row r="479" spans="1:6" ht="15" outlineLevel="3" x14ac:dyDescent="0.25">
      <c r="A479" t="str">
        <f t="shared" si="7"/>
        <v>1101240</v>
      </c>
      <c r="B479" s="37" t="s">
        <v>69</v>
      </c>
      <c r="C479" s="38" t="s">
        <v>14</v>
      </c>
      <c r="D479" s="41">
        <v>214574.1</v>
      </c>
      <c r="E479" s="41">
        <v>597</v>
      </c>
      <c r="F479" s="41">
        <v>20750.099999999999</v>
      </c>
    </row>
    <row r="480" spans="1:6" ht="15" outlineLevel="4" x14ac:dyDescent="0.25">
      <c r="A480" t="str">
        <f t="shared" si="7"/>
        <v>1101243</v>
      </c>
      <c r="B480" s="39" t="s">
        <v>69</v>
      </c>
      <c r="C480" s="39" t="s">
        <v>17</v>
      </c>
      <c r="D480" s="42">
        <v>214474.1</v>
      </c>
      <c r="E480" s="42">
        <v>597</v>
      </c>
      <c r="F480" s="42">
        <v>20650.099999999999</v>
      </c>
    </row>
    <row r="481" spans="1:6" ht="15" outlineLevel="4" x14ac:dyDescent="0.25">
      <c r="A481" t="str">
        <f t="shared" si="7"/>
        <v>1101244</v>
      </c>
      <c r="B481" s="39" t="s">
        <v>69</v>
      </c>
      <c r="C481" s="39" t="s">
        <v>15</v>
      </c>
      <c r="D481" s="42">
        <v>100</v>
      </c>
      <c r="E481" s="42">
        <v>0</v>
      </c>
      <c r="F481" s="42">
        <v>100</v>
      </c>
    </row>
    <row r="482" spans="1:6" ht="15" outlineLevel="2" x14ac:dyDescent="0.25">
      <c r="A482" t="str">
        <f t="shared" si="7"/>
        <v>1101400</v>
      </c>
      <c r="B482" s="37" t="s">
        <v>69</v>
      </c>
      <c r="C482" s="38" t="s">
        <v>26</v>
      </c>
      <c r="D482" s="41">
        <v>8993.2000000000007</v>
      </c>
      <c r="E482" s="41">
        <v>0</v>
      </c>
      <c r="F482" s="41">
        <v>1423.1</v>
      </c>
    </row>
    <row r="483" spans="1:6" ht="15" outlineLevel="3" x14ac:dyDescent="0.25">
      <c r="A483" t="str">
        <f t="shared" si="7"/>
        <v>1101410</v>
      </c>
      <c r="B483" s="37" t="s">
        <v>69</v>
      </c>
      <c r="C483" s="38" t="s">
        <v>27</v>
      </c>
      <c r="D483" s="41">
        <v>8993.2000000000007</v>
      </c>
      <c r="E483" s="41">
        <v>0</v>
      </c>
      <c r="F483" s="41">
        <v>1423.1</v>
      </c>
    </row>
    <row r="484" spans="1:6" ht="15" outlineLevel="4" x14ac:dyDescent="0.25">
      <c r="A484" t="str">
        <f t="shared" si="7"/>
        <v>1101414</v>
      </c>
      <c r="B484" s="39" t="s">
        <v>69</v>
      </c>
      <c r="C484" s="39" t="s">
        <v>28</v>
      </c>
      <c r="D484" s="42">
        <v>8993.2000000000007</v>
      </c>
      <c r="E484" s="42">
        <v>0</v>
      </c>
      <c r="F484" s="42">
        <v>1423.1</v>
      </c>
    </row>
    <row r="485" spans="1:6" ht="15" outlineLevel="2" x14ac:dyDescent="0.25">
      <c r="A485" t="str">
        <f t="shared" si="7"/>
        <v>1101600</v>
      </c>
      <c r="B485" s="37" t="s">
        <v>69</v>
      </c>
      <c r="C485" s="38" t="s">
        <v>29</v>
      </c>
      <c r="D485" s="41">
        <v>1056933.8</v>
      </c>
      <c r="E485" s="41">
        <v>232159.6</v>
      </c>
      <c r="F485" s="41">
        <v>274650.3</v>
      </c>
    </row>
    <row r="486" spans="1:6" ht="15" outlineLevel="3" x14ac:dyDescent="0.25">
      <c r="A486" t="str">
        <f t="shared" si="7"/>
        <v>1101610</v>
      </c>
      <c r="B486" s="37" t="s">
        <v>69</v>
      </c>
      <c r="C486" s="38" t="s">
        <v>30</v>
      </c>
      <c r="D486" s="41">
        <v>1056933.8</v>
      </c>
      <c r="E486" s="41">
        <v>232159.6</v>
      </c>
      <c r="F486" s="41">
        <v>274650.3</v>
      </c>
    </row>
    <row r="487" spans="1:6" ht="15" outlineLevel="4" x14ac:dyDescent="0.25">
      <c r="A487" t="str">
        <f t="shared" si="7"/>
        <v>1101611</v>
      </c>
      <c r="B487" s="39" t="s">
        <v>69</v>
      </c>
      <c r="C487" s="39" t="s">
        <v>31</v>
      </c>
      <c r="D487" s="42">
        <v>1022621.1</v>
      </c>
      <c r="E487" s="42">
        <v>230807.4</v>
      </c>
      <c r="F487" s="42">
        <v>265846.09999999998</v>
      </c>
    </row>
    <row r="488" spans="1:6" ht="15" outlineLevel="4" x14ac:dyDescent="0.25">
      <c r="A488" t="str">
        <f t="shared" si="7"/>
        <v>1101612</v>
      </c>
      <c r="B488" s="39" t="s">
        <v>69</v>
      </c>
      <c r="C488" s="39" t="s">
        <v>32</v>
      </c>
      <c r="D488" s="42">
        <v>34312.699999999997</v>
      </c>
      <c r="E488" s="42">
        <v>1352.2</v>
      </c>
      <c r="F488" s="42">
        <v>8804.2000000000007</v>
      </c>
    </row>
    <row r="489" spans="1:6" ht="15" outlineLevel="1" x14ac:dyDescent="0.25">
      <c r="A489" t="str">
        <f t="shared" si="7"/>
        <v>1102</v>
      </c>
      <c r="B489" s="37" t="s">
        <v>70</v>
      </c>
      <c r="C489" s="38"/>
      <c r="D489" s="41">
        <v>6971.7</v>
      </c>
      <c r="E489" s="41">
        <v>344.4</v>
      </c>
      <c r="F489" s="41">
        <v>1235.7</v>
      </c>
    </row>
    <row r="490" spans="1:6" ht="15" outlineLevel="2" x14ac:dyDescent="0.25">
      <c r="A490" t="str">
        <f t="shared" si="7"/>
        <v>1102200</v>
      </c>
      <c r="B490" s="37" t="s">
        <v>70</v>
      </c>
      <c r="C490" s="38" t="s">
        <v>13</v>
      </c>
      <c r="D490" s="41">
        <v>6971.7</v>
      </c>
      <c r="E490" s="41">
        <v>344.4</v>
      </c>
      <c r="F490" s="41">
        <v>1235.7</v>
      </c>
    </row>
    <row r="491" spans="1:6" ht="15" outlineLevel="3" x14ac:dyDescent="0.25">
      <c r="A491" t="str">
        <f t="shared" si="7"/>
        <v>1102240</v>
      </c>
      <c r="B491" s="37" t="s">
        <v>70</v>
      </c>
      <c r="C491" s="38" t="s">
        <v>14</v>
      </c>
      <c r="D491" s="41">
        <v>6971.7</v>
      </c>
      <c r="E491" s="41">
        <v>344.4</v>
      </c>
      <c r="F491" s="41">
        <v>1235.7</v>
      </c>
    </row>
    <row r="492" spans="1:6" ht="15" outlineLevel="4" x14ac:dyDescent="0.25">
      <c r="A492" t="str">
        <f t="shared" si="7"/>
        <v>1102244</v>
      </c>
      <c r="B492" s="39" t="s">
        <v>70</v>
      </c>
      <c r="C492" s="39" t="s">
        <v>15</v>
      </c>
      <c r="D492" s="42">
        <v>6971.7</v>
      </c>
      <c r="E492" s="42">
        <v>344.4</v>
      </c>
      <c r="F492" s="42">
        <v>1235.7</v>
      </c>
    </row>
    <row r="493" spans="1:6" ht="15" outlineLevel="1" x14ac:dyDescent="0.25">
      <c r="A493" t="str">
        <f t="shared" si="7"/>
        <v>1105</v>
      </c>
      <c r="B493" s="37" t="s">
        <v>71</v>
      </c>
      <c r="C493" s="38"/>
      <c r="D493" s="41">
        <v>121462.9</v>
      </c>
      <c r="E493" s="41">
        <v>21372.2</v>
      </c>
      <c r="F493" s="41">
        <v>28045.9</v>
      </c>
    </row>
    <row r="494" spans="1:6" ht="15" outlineLevel="2" x14ac:dyDescent="0.25">
      <c r="A494" t="str">
        <f t="shared" si="7"/>
        <v>1105100</v>
      </c>
      <c r="B494" s="37" t="s">
        <v>71</v>
      </c>
      <c r="C494" s="38" t="s">
        <v>8</v>
      </c>
      <c r="D494" s="41">
        <v>111549.2</v>
      </c>
      <c r="E494" s="41">
        <v>20057.5</v>
      </c>
      <c r="F494" s="41">
        <v>26073.200000000001</v>
      </c>
    </row>
    <row r="495" spans="1:6" ht="15" outlineLevel="3" x14ac:dyDescent="0.25">
      <c r="A495" t="str">
        <f t="shared" si="7"/>
        <v>1105110</v>
      </c>
      <c r="B495" s="37" t="s">
        <v>71</v>
      </c>
      <c r="C495" s="38" t="s">
        <v>23</v>
      </c>
      <c r="D495" s="41">
        <v>65518</v>
      </c>
      <c r="E495" s="41">
        <v>12225.5</v>
      </c>
      <c r="F495" s="41">
        <v>14544.7</v>
      </c>
    </row>
    <row r="496" spans="1:6" ht="15" outlineLevel="4" x14ac:dyDescent="0.25">
      <c r="A496" t="str">
        <f t="shared" si="7"/>
        <v>1105111</v>
      </c>
      <c r="B496" s="39" t="s">
        <v>71</v>
      </c>
      <c r="C496" s="39" t="s">
        <v>24</v>
      </c>
      <c r="D496" s="42">
        <v>48740.6</v>
      </c>
      <c r="E496" s="42">
        <v>9795.7999999999993</v>
      </c>
      <c r="F496" s="42">
        <v>10891.9</v>
      </c>
    </row>
    <row r="497" spans="1:6" ht="15" outlineLevel="4" x14ac:dyDescent="0.25">
      <c r="A497" t="str">
        <f t="shared" si="7"/>
        <v>1105112</v>
      </c>
      <c r="B497" s="39" t="s">
        <v>71</v>
      </c>
      <c r="C497" s="39" t="s">
        <v>25</v>
      </c>
      <c r="D497" s="42">
        <v>2474.5</v>
      </c>
      <c r="E497" s="42">
        <v>40</v>
      </c>
      <c r="F497" s="42">
        <v>650</v>
      </c>
    </row>
    <row r="498" spans="1:6" ht="15" outlineLevel="4" x14ac:dyDescent="0.25">
      <c r="A498" t="str">
        <f t="shared" si="7"/>
        <v>1105119</v>
      </c>
      <c r="B498" s="39" t="s">
        <v>71</v>
      </c>
      <c r="C498" s="39" t="s">
        <v>157</v>
      </c>
      <c r="D498" s="42">
        <v>14302.9</v>
      </c>
      <c r="E498" s="42">
        <v>2389.6999999999998</v>
      </c>
      <c r="F498" s="42">
        <v>3002.8</v>
      </c>
    </row>
    <row r="499" spans="1:6" ht="15" outlineLevel="3" x14ac:dyDescent="0.25">
      <c r="A499" t="str">
        <f t="shared" si="7"/>
        <v>1105120</v>
      </c>
      <c r="B499" s="37" t="s">
        <v>71</v>
      </c>
      <c r="C499" s="38" t="s">
        <v>9</v>
      </c>
      <c r="D499" s="41">
        <v>46031.199999999997</v>
      </c>
      <c r="E499" s="41">
        <v>7832</v>
      </c>
      <c r="F499" s="41">
        <v>11528.5</v>
      </c>
    </row>
    <row r="500" spans="1:6" ht="15" outlineLevel="4" x14ac:dyDescent="0.25">
      <c r="A500" t="str">
        <f t="shared" si="7"/>
        <v>1105121</v>
      </c>
      <c r="B500" s="39" t="s">
        <v>71</v>
      </c>
      <c r="C500" s="39" t="s">
        <v>10</v>
      </c>
      <c r="D500" s="42">
        <v>35008.9</v>
      </c>
      <c r="E500" s="42">
        <v>6051.5</v>
      </c>
      <c r="F500" s="42">
        <v>8591</v>
      </c>
    </row>
    <row r="501" spans="1:6" ht="15" outlineLevel="4" x14ac:dyDescent="0.25">
      <c r="A501" t="str">
        <f t="shared" si="7"/>
        <v>1105122</v>
      </c>
      <c r="B501" s="39" t="s">
        <v>71</v>
      </c>
      <c r="C501" s="39" t="s">
        <v>11</v>
      </c>
      <c r="D501" s="42">
        <v>1450.6</v>
      </c>
      <c r="E501" s="42">
        <v>248.6</v>
      </c>
      <c r="F501" s="42">
        <v>870</v>
      </c>
    </row>
    <row r="502" spans="1:6" ht="15" outlineLevel="4" x14ac:dyDescent="0.25">
      <c r="A502" t="str">
        <f t="shared" si="7"/>
        <v>1105129</v>
      </c>
      <c r="B502" s="39" t="s">
        <v>71</v>
      </c>
      <c r="C502" s="39" t="s">
        <v>156</v>
      </c>
      <c r="D502" s="42">
        <v>9571.7000000000007</v>
      </c>
      <c r="E502" s="42">
        <v>1531.9</v>
      </c>
      <c r="F502" s="42">
        <v>2067.5</v>
      </c>
    </row>
    <row r="503" spans="1:6" ht="15" outlineLevel="2" x14ac:dyDescent="0.25">
      <c r="A503" t="str">
        <f t="shared" si="7"/>
        <v>1105200</v>
      </c>
      <c r="B503" s="37" t="s">
        <v>71</v>
      </c>
      <c r="C503" s="38" t="s">
        <v>13</v>
      </c>
      <c r="D503" s="41">
        <v>9396.9</v>
      </c>
      <c r="E503" s="41">
        <v>1223.9000000000001</v>
      </c>
      <c r="F503" s="41">
        <v>1877.7</v>
      </c>
    </row>
    <row r="504" spans="1:6" ht="15" outlineLevel="3" x14ac:dyDescent="0.25">
      <c r="A504" t="str">
        <f t="shared" si="7"/>
        <v>1105240</v>
      </c>
      <c r="B504" s="37" t="s">
        <v>71</v>
      </c>
      <c r="C504" s="38" t="s">
        <v>14</v>
      </c>
      <c r="D504" s="41">
        <v>9396.9</v>
      </c>
      <c r="E504" s="41">
        <v>1223.9000000000001</v>
      </c>
      <c r="F504" s="41">
        <v>1877.7</v>
      </c>
    </row>
    <row r="505" spans="1:6" ht="15" outlineLevel="4" x14ac:dyDescent="0.25">
      <c r="A505" t="str">
        <f t="shared" si="7"/>
        <v>1105244</v>
      </c>
      <c r="B505" s="39" t="s">
        <v>71</v>
      </c>
      <c r="C505" s="39" t="s">
        <v>15</v>
      </c>
      <c r="D505" s="42">
        <v>8658.7999999999993</v>
      </c>
      <c r="E505" s="42">
        <v>1160</v>
      </c>
      <c r="F505" s="42">
        <v>1701.3</v>
      </c>
    </row>
    <row r="506" spans="1:6" ht="15" outlineLevel="4" x14ac:dyDescent="0.25">
      <c r="A506" t="str">
        <f t="shared" si="7"/>
        <v>1105247</v>
      </c>
      <c r="B506" s="39" t="s">
        <v>71</v>
      </c>
      <c r="C506" s="39" t="s">
        <v>193</v>
      </c>
      <c r="D506" s="42">
        <v>738.1</v>
      </c>
      <c r="E506" s="42">
        <v>63.9</v>
      </c>
      <c r="F506" s="42">
        <v>176.4</v>
      </c>
    </row>
    <row r="507" spans="1:6" ht="15" outlineLevel="2" x14ac:dyDescent="0.25">
      <c r="A507" t="str">
        <f t="shared" si="7"/>
        <v>1105300</v>
      </c>
      <c r="B507" s="37" t="s">
        <v>71</v>
      </c>
      <c r="C507" s="38" t="s">
        <v>46</v>
      </c>
      <c r="D507" s="41">
        <v>516.79999999999995</v>
      </c>
      <c r="E507" s="41">
        <v>90.8</v>
      </c>
      <c r="F507" s="41">
        <v>95</v>
      </c>
    </row>
    <row r="508" spans="1:6" ht="15" outlineLevel="3" x14ac:dyDescent="0.25">
      <c r="A508" t="str">
        <f t="shared" si="7"/>
        <v>1105320</v>
      </c>
      <c r="B508" s="37" t="s">
        <v>71</v>
      </c>
      <c r="C508" s="38" t="s">
        <v>54</v>
      </c>
      <c r="D508" s="41">
        <v>516.79999999999995</v>
      </c>
      <c r="E508" s="41">
        <v>90.8</v>
      </c>
      <c r="F508" s="41">
        <v>95</v>
      </c>
    </row>
    <row r="509" spans="1:6" ht="15" outlineLevel="4" x14ac:dyDescent="0.25">
      <c r="A509" t="str">
        <f t="shared" si="7"/>
        <v>1105321</v>
      </c>
      <c r="B509" s="39" t="s">
        <v>71</v>
      </c>
      <c r="C509" s="39" t="s">
        <v>55</v>
      </c>
      <c r="D509" s="42">
        <v>516.79999999999995</v>
      </c>
      <c r="E509" s="42">
        <v>90.8</v>
      </c>
      <c r="F509" s="42">
        <v>95</v>
      </c>
    </row>
    <row r="510" spans="1:6" ht="15" x14ac:dyDescent="0.25">
      <c r="A510" t="str">
        <f t="shared" si="7"/>
        <v>1200</v>
      </c>
      <c r="B510" s="37" t="s">
        <v>72</v>
      </c>
      <c r="C510" s="38"/>
      <c r="D510" s="41">
        <v>119250.2</v>
      </c>
      <c r="E510" s="41">
        <v>29731.1</v>
      </c>
      <c r="F510" s="41">
        <v>34428</v>
      </c>
    </row>
    <row r="511" spans="1:6" ht="15" outlineLevel="1" x14ac:dyDescent="0.25">
      <c r="A511" t="str">
        <f t="shared" si="7"/>
        <v>1201</v>
      </c>
      <c r="B511" s="37" t="s">
        <v>185</v>
      </c>
      <c r="C511" s="38"/>
      <c r="D511" s="41">
        <v>45970.9</v>
      </c>
      <c r="E511" s="41">
        <v>10198.299999999999</v>
      </c>
      <c r="F511" s="41">
        <v>11226.1</v>
      </c>
    </row>
    <row r="512" spans="1:6" ht="15" outlineLevel="2" x14ac:dyDescent="0.25">
      <c r="A512" t="str">
        <f t="shared" si="7"/>
        <v>1201600</v>
      </c>
      <c r="B512" s="37" t="s">
        <v>185</v>
      </c>
      <c r="C512" s="38" t="s">
        <v>29</v>
      </c>
      <c r="D512" s="41">
        <v>45970.9</v>
      </c>
      <c r="E512" s="41">
        <v>10198.299999999999</v>
      </c>
      <c r="F512" s="41">
        <v>11226.1</v>
      </c>
    </row>
    <row r="513" spans="1:6" ht="15" outlineLevel="3" x14ac:dyDescent="0.25">
      <c r="A513" t="str">
        <f t="shared" si="7"/>
        <v>1201620</v>
      </c>
      <c r="B513" s="37" t="s">
        <v>185</v>
      </c>
      <c r="C513" s="38" t="s">
        <v>49</v>
      </c>
      <c r="D513" s="41">
        <v>45970.9</v>
      </c>
      <c r="E513" s="41">
        <v>10198.299999999999</v>
      </c>
      <c r="F513" s="41">
        <v>11226.1</v>
      </c>
    </row>
    <row r="514" spans="1:6" ht="15" outlineLevel="4" x14ac:dyDescent="0.25">
      <c r="A514" t="str">
        <f t="shared" si="7"/>
        <v>1201621</v>
      </c>
      <c r="B514" s="39" t="s">
        <v>185</v>
      </c>
      <c r="C514" s="39" t="s">
        <v>50</v>
      </c>
      <c r="D514" s="42">
        <v>45286.6</v>
      </c>
      <c r="E514" s="42">
        <v>10198.299999999999</v>
      </c>
      <c r="F514" s="42">
        <v>10706.1</v>
      </c>
    </row>
    <row r="515" spans="1:6" ht="15" outlineLevel="4" x14ac:dyDescent="0.25">
      <c r="A515" t="str">
        <f t="shared" si="7"/>
        <v>1201622</v>
      </c>
      <c r="B515" s="39" t="s">
        <v>185</v>
      </c>
      <c r="C515" s="39" t="s">
        <v>51</v>
      </c>
      <c r="D515" s="42">
        <v>684.3</v>
      </c>
      <c r="E515" s="42">
        <v>0</v>
      </c>
      <c r="F515" s="42">
        <v>520</v>
      </c>
    </row>
    <row r="516" spans="1:6" ht="15" outlineLevel="1" x14ac:dyDescent="0.25">
      <c r="A516" t="str">
        <f t="shared" si="7"/>
        <v>1202</v>
      </c>
      <c r="B516" s="37" t="s">
        <v>73</v>
      </c>
      <c r="C516" s="38"/>
      <c r="D516" s="41">
        <v>73279.3</v>
      </c>
      <c r="E516" s="41">
        <v>19532.8</v>
      </c>
      <c r="F516" s="41">
        <v>23201.9</v>
      </c>
    </row>
    <row r="517" spans="1:6" ht="15" outlineLevel="2" x14ac:dyDescent="0.25">
      <c r="A517" t="str">
        <f t="shared" si="7"/>
        <v>1202200</v>
      </c>
      <c r="B517" s="37" t="s">
        <v>73</v>
      </c>
      <c r="C517" s="38" t="s">
        <v>13</v>
      </c>
      <c r="D517" s="41">
        <v>2237.8000000000002</v>
      </c>
      <c r="E517" s="41">
        <v>0</v>
      </c>
      <c r="F517" s="41">
        <v>2237.8000000000002</v>
      </c>
    </row>
    <row r="518" spans="1:6" ht="15" outlineLevel="3" x14ac:dyDescent="0.25">
      <c r="A518" t="str">
        <f t="shared" si="7"/>
        <v>1202240</v>
      </c>
      <c r="B518" s="37" t="s">
        <v>73</v>
      </c>
      <c r="C518" s="38" t="s">
        <v>14</v>
      </c>
      <c r="D518" s="41">
        <v>2237.8000000000002</v>
      </c>
      <c r="E518" s="41">
        <v>0</v>
      </c>
      <c r="F518" s="41">
        <v>2237.8000000000002</v>
      </c>
    </row>
    <row r="519" spans="1:6" ht="15" outlineLevel="4" x14ac:dyDescent="0.25">
      <c r="A519" t="str">
        <f t="shared" si="7"/>
        <v>1202243</v>
      </c>
      <c r="B519" s="39" t="s">
        <v>73</v>
      </c>
      <c r="C519" s="39" t="s">
        <v>17</v>
      </c>
      <c r="D519" s="42">
        <v>2237.8000000000002</v>
      </c>
      <c r="E519" s="42">
        <v>0</v>
      </c>
      <c r="F519" s="42">
        <v>2237.8000000000002</v>
      </c>
    </row>
    <row r="520" spans="1:6" ht="15" outlineLevel="2" x14ac:dyDescent="0.25">
      <c r="A520" t="str">
        <f t="shared" si="7"/>
        <v>1202600</v>
      </c>
      <c r="B520" s="37" t="s">
        <v>73</v>
      </c>
      <c r="C520" s="38" t="s">
        <v>29</v>
      </c>
      <c r="D520" s="41">
        <v>71041.5</v>
      </c>
      <c r="E520" s="41">
        <v>19532.8</v>
      </c>
      <c r="F520" s="41">
        <v>20964.099999999999</v>
      </c>
    </row>
    <row r="521" spans="1:6" ht="15" outlineLevel="3" x14ac:dyDescent="0.25">
      <c r="A521" t="str">
        <f t="shared" si="7"/>
        <v>1202620</v>
      </c>
      <c r="B521" s="37" t="s">
        <v>73</v>
      </c>
      <c r="C521" s="38" t="s">
        <v>49</v>
      </c>
      <c r="D521" s="41">
        <v>71041.5</v>
      </c>
      <c r="E521" s="41">
        <v>19532.8</v>
      </c>
      <c r="F521" s="41">
        <v>20964.099999999999</v>
      </c>
    </row>
    <row r="522" spans="1:6" ht="15" outlineLevel="4" x14ac:dyDescent="0.25">
      <c r="A522" t="str">
        <f t="shared" si="7"/>
        <v>1202621</v>
      </c>
      <c r="B522" s="39" t="s">
        <v>73</v>
      </c>
      <c r="C522" s="39" t="s">
        <v>50</v>
      </c>
      <c r="D522" s="42">
        <v>70167</v>
      </c>
      <c r="E522" s="42">
        <v>19347.8</v>
      </c>
      <c r="F522" s="42">
        <v>20544.099999999999</v>
      </c>
    </row>
    <row r="523" spans="1:6" ht="15" outlineLevel="4" x14ac:dyDescent="0.25">
      <c r="A523" t="str">
        <f t="shared" si="7"/>
        <v>1202622</v>
      </c>
      <c r="B523" s="39" t="s">
        <v>73</v>
      </c>
      <c r="C523" s="39" t="s">
        <v>51</v>
      </c>
      <c r="D523" s="42">
        <v>874.5</v>
      </c>
      <c r="E523" s="42">
        <v>185</v>
      </c>
      <c r="F523" s="42">
        <v>420</v>
      </c>
    </row>
    <row r="524" spans="1:6" ht="15" x14ac:dyDescent="0.25">
      <c r="A524" t="str">
        <f t="shared" si="7"/>
        <v>1300</v>
      </c>
      <c r="B524" s="37" t="s">
        <v>255</v>
      </c>
      <c r="C524" s="38"/>
      <c r="D524" s="41">
        <v>12990.4</v>
      </c>
      <c r="E524" s="41">
        <v>0</v>
      </c>
      <c r="F524" s="41">
        <v>0</v>
      </c>
    </row>
    <row r="525" spans="1:6" ht="15" outlineLevel="1" x14ac:dyDescent="0.25">
      <c r="A525" t="str">
        <f t="shared" si="7"/>
        <v>1301</v>
      </c>
      <c r="B525" s="37" t="s">
        <v>256</v>
      </c>
      <c r="C525" s="38"/>
      <c r="D525" s="41">
        <v>12990.4</v>
      </c>
      <c r="E525" s="41">
        <v>0</v>
      </c>
      <c r="F525" s="41">
        <v>0</v>
      </c>
    </row>
    <row r="526" spans="1:6" ht="15" outlineLevel="2" x14ac:dyDescent="0.25">
      <c r="A526" t="str">
        <f t="shared" ref="A526:A528" si="8">CONCATENATE(B526,C526)</f>
        <v>1301700</v>
      </c>
      <c r="B526" s="37" t="s">
        <v>256</v>
      </c>
      <c r="C526" s="38" t="s">
        <v>257</v>
      </c>
      <c r="D526" s="41">
        <v>12990.4</v>
      </c>
      <c r="E526" s="41">
        <v>0</v>
      </c>
      <c r="F526" s="41">
        <v>0</v>
      </c>
    </row>
    <row r="527" spans="1:6" ht="15" outlineLevel="3" x14ac:dyDescent="0.25">
      <c r="A527" t="str">
        <f t="shared" si="8"/>
        <v>1301730</v>
      </c>
      <c r="B527" s="37" t="s">
        <v>256</v>
      </c>
      <c r="C527" s="38" t="s">
        <v>275</v>
      </c>
      <c r="D527" s="41">
        <v>12990.4</v>
      </c>
      <c r="E527" s="41">
        <v>0</v>
      </c>
      <c r="F527" s="41">
        <v>0</v>
      </c>
    </row>
    <row r="528" spans="1:6" ht="15" outlineLevel="4" x14ac:dyDescent="0.25">
      <c r="A528" t="str">
        <f t="shared" si="8"/>
        <v>1301730</v>
      </c>
      <c r="B528" s="39" t="s">
        <v>256</v>
      </c>
      <c r="C528" s="39" t="s">
        <v>275</v>
      </c>
      <c r="D528" s="42">
        <v>12990.4</v>
      </c>
      <c r="E528" s="42">
        <v>0</v>
      </c>
      <c r="F528" s="42">
        <v>0</v>
      </c>
    </row>
  </sheetData>
  <customSheetViews>
    <customSheetView guid="{EC1DDABA-87E5-4CA0-BDFA-3176D5C21D42}" state="hidden" topLeftCell="A25">
      <selection activeCell="F18" sqref="F18"/>
      <pageMargins left="0.7" right="0.7" top="0.75" bottom="0.75" header="0.3" footer="0.3"/>
    </customSheetView>
    <customSheetView guid="{354784A5-404C-43C6-9215-508293194394}" state="hidden" topLeftCell="A25">
      <selection activeCell="F18" sqref="F18"/>
      <pageMargins left="0.7" right="0.7" top="0.75" bottom="0.75" header="0.3" footer="0.3"/>
    </customSheetView>
    <customSheetView guid="{87167B54-14FD-40B4-B520-8ADAF9DCA900}">
      <selection activeCell="D18" sqref="D18"/>
      <pageMargins left="0.7" right="0.7" top="0.75" bottom="0.75" header="0.3" footer="0.3"/>
    </customSheetView>
    <customSheetView guid="{34FCE91F-37BB-4E1C-80D8-8DC0E1239857}">
      <selection activeCell="L8" sqref="L8"/>
      <pageMargins left="0.7" right="0.7" top="0.75" bottom="0.75" header="0.3" footer="0.3"/>
    </customSheetView>
    <customSheetView guid="{B358A58E-8635-4813-99A2-4F1FD4FD075C}">
      <selection activeCell="L8" sqref="L8"/>
      <pageMargins left="0.7" right="0.7" top="0.75" bottom="0.75" header="0.3" footer="0.3"/>
    </customSheetView>
    <customSheetView guid="{B1E9D3A3-6A2B-4E76-A163-C3C5D3CBC4BC}">
      <selection activeCell="L8" sqref="L8"/>
      <pageMargins left="0.7" right="0.7" top="0.75" bottom="0.75" header="0.3" footer="0.3"/>
    </customSheetView>
    <customSheetView guid="{F8C4027D-D6CA-4157-8FAE-71E83CC44D4D}">
      <selection activeCell="D18" sqref="D18"/>
      <pageMargins left="0.7" right="0.7" top="0.75" bottom="0.75" header="0.3" footer="0.3"/>
    </customSheetView>
    <customSheetView guid="{8F1248FC-EA8E-4DC7-8B97-6406CD1514A9}" state="hidden" topLeftCell="A25">
      <selection activeCell="F18" sqref="F18"/>
      <pageMargins left="0.7" right="0.7" top="0.75" bottom="0.75" header="0.3" footer="0.3"/>
    </customSheetView>
    <customSheetView guid="{DE0F5E73-EF4C-476D-B6AE-BFEFF57E867A}" state="hidden" topLeftCell="A25">
      <selection activeCell="F18" sqref="F18"/>
      <pageMargins left="0.7" right="0.7" top="0.75" bottom="0.75" header="0.3" footer="0.3"/>
    </customSheetView>
  </customSheetViews>
  <mergeCells count="5">
    <mergeCell ref="B1:G1"/>
    <mergeCell ref="B6:I6"/>
    <mergeCell ref="B7:H7"/>
    <mergeCell ref="B8:H8"/>
    <mergeCell ref="B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доходы</vt:lpstr>
      <vt:lpstr>расходы</vt:lpstr>
      <vt:lpstr>источники</vt:lpstr>
      <vt:lpstr>резервный фонд</vt:lpstr>
      <vt:lpstr>Лист1</vt:lpstr>
      <vt:lpstr>доходы!Заголовки_для_печати</vt:lpstr>
      <vt:lpstr>источники!Заголовки_для_печати</vt:lpstr>
      <vt:lpstr>расходы!Заголовки_для_печати</vt:lpstr>
      <vt:lpstr>Лист1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2024-11-18T09:57:21Z</cp:lastPrinted>
  <dcterms:created xsi:type="dcterms:W3CDTF">2016-04-27T02:46:00Z</dcterms:created>
  <dcterms:modified xsi:type="dcterms:W3CDTF">2024-11-18T10:20:40Z</dcterms:modified>
</cp:coreProperties>
</file>