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VereshhaginaNV\Desktop\Корректировка МП 2025\МП 2026-2028\"/>
    </mc:Choice>
  </mc:AlternateContent>
  <bookViews>
    <workbookView xWindow="0" yWindow="0" windowWidth="28800" windowHeight="12435"/>
  </bookViews>
  <sheets>
    <sheet name="Прил №2 " sheetId="2" r:id="rId1"/>
  </sheets>
  <externalReferences>
    <externalReference r:id="rId2"/>
  </externalReferences>
  <definedNames>
    <definedName name="_xlnm.Print_Titles" localSheetId="0">'Прил №2 '!$A:$B,'Прил №2 '!$7:$12</definedName>
    <definedName name="_xlnm.Print_Area" localSheetId="0">'Прил №2 '!$A$1:$V$85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6" i="2" l="1"/>
  <c r="N21" i="2" l="1"/>
  <c r="N20" i="2"/>
  <c r="S72" i="2" l="1"/>
  <c r="U57" i="2" l="1"/>
  <c r="U55" i="2"/>
  <c r="U52" i="2"/>
  <c r="U50" i="2"/>
  <c r="U47" i="2"/>
  <c r="U46" i="2"/>
  <c r="U37" i="2"/>
  <c r="U38" i="2"/>
  <c r="U39" i="2"/>
  <c r="U40" i="2"/>
  <c r="U41" i="2"/>
  <c r="U36" i="2"/>
  <c r="V24" i="2" l="1"/>
  <c r="N84" i="2" l="1"/>
  <c r="F12" i="2"/>
  <c r="G12" i="2" s="1"/>
  <c r="H12" i="2" s="1"/>
  <c r="I12" i="2" s="1"/>
  <c r="J12" i="2" s="1"/>
  <c r="K12" i="2" s="1"/>
  <c r="L12" i="2" s="1"/>
  <c r="M12" i="2" s="1"/>
  <c r="N12" i="2" s="1"/>
  <c r="O12" i="2" s="1"/>
  <c r="P12" i="2" s="1"/>
  <c r="Q12" i="2" s="1"/>
  <c r="R12" i="2" s="1"/>
  <c r="S12" i="2" s="1"/>
  <c r="T12" i="2" s="1"/>
  <c r="U12" i="2" s="1"/>
  <c r="V12" i="2" s="1"/>
  <c r="O25" i="2" l="1"/>
  <c r="F14" i="2"/>
  <c r="H83" i="2"/>
  <c r="H85" i="2" s="1"/>
  <c r="J84" i="2"/>
  <c r="F59" i="2"/>
  <c r="K83" i="2" l="1"/>
  <c r="L83" i="2"/>
  <c r="N83" i="2" l="1"/>
  <c r="V46" i="2"/>
  <c r="R46" i="2"/>
  <c r="Q14" i="2" l="1"/>
  <c r="P14" i="2"/>
  <c r="R21" i="2"/>
  <c r="J27" i="2" l="1"/>
  <c r="N27" i="2"/>
  <c r="R27" i="2"/>
  <c r="V27" i="2" l="1"/>
  <c r="E27" i="2" s="1"/>
  <c r="S83" i="2" l="1"/>
  <c r="V83" i="2" s="1"/>
  <c r="O83" i="2"/>
  <c r="R83" i="2" s="1"/>
  <c r="I83" i="2"/>
  <c r="G83" i="2"/>
  <c r="F83" i="2"/>
  <c r="R84" i="2"/>
  <c r="V84" i="2"/>
  <c r="J83" i="2" l="1"/>
  <c r="E83" i="2" s="1"/>
  <c r="E84" i="2"/>
  <c r="J65" i="2" l="1"/>
  <c r="J66" i="2"/>
  <c r="J67" i="2"/>
  <c r="J68" i="2"/>
  <c r="N65" i="2"/>
  <c r="N66" i="2"/>
  <c r="E66" i="2" s="1"/>
  <c r="N67" i="2"/>
  <c r="N68" i="2"/>
  <c r="E65" i="2" l="1"/>
  <c r="E68" i="2"/>
  <c r="E67" i="2"/>
  <c r="K59" i="2"/>
  <c r="J21" i="2"/>
  <c r="J20" i="2"/>
  <c r="J19" i="2"/>
  <c r="N19" i="2"/>
  <c r="K14" i="2"/>
  <c r="E20" i="2" l="1"/>
  <c r="E19" i="2"/>
  <c r="E21" i="2"/>
  <c r="J64" i="2"/>
  <c r="J49" i="2"/>
  <c r="J50" i="2"/>
  <c r="V82" i="2" l="1"/>
  <c r="R82" i="2"/>
  <c r="N82" i="2"/>
  <c r="S81" i="2"/>
  <c r="V81" i="2" s="1"/>
  <c r="O81" i="2"/>
  <c r="R81" i="2" s="1"/>
  <c r="N80" i="2" l="1"/>
  <c r="N15" i="2"/>
  <c r="N16" i="2"/>
  <c r="N17" i="2"/>
  <c r="N18" i="2"/>
  <c r="V49" i="2" l="1"/>
  <c r="V50" i="2"/>
  <c r="R49" i="2"/>
  <c r="R50" i="2"/>
  <c r="N48" i="2"/>
  <c r="N49" i="2"/>
  <c r="N50" i="2"/>
  <c r="E49" i="2" l="1"/>
  <c r="E50" i="2"/>
  <c r="U33" i="2"/>
  <c r="Q33" i="2"/>
  <c r="K69" i="2" l="1"/>
  <c r="K58" i="2" s="1"/>
  <c r="N62" i="2"/>
  <c r="N63" i="2"/>
  <c r="N64" i="2"/>
  <c r="E64" i="2" s="1"/>
  <c r="N61" i="2"/>
  <c r="K81" i="2"/>
  <c r="N81" i="2" s="1"/>
  <c r="K22" i="2"/>
  <c r="N74" i="2" l="1"/>
  <c r="R74" i="2"/>
  <c r="V80" i="2" l="1"/>
  <c r="V79" i="2" s="1"/>
  <c r="U79" i="2"/>
  <c r="T79" i="2"/>
  <c r="S79" i="2"/>
  <c r="V78" i="2"/>
  <c r="V77" i="2" s="1"/>
  <c r="U77" i="2"/>
  <c r="T77" i="2"/>
  <c r="S77" i="2"/>
  <c r="V76" i="2"/>
  <c r="V75" i="2" s="1"/>
  <c r="U75" i="2"/>
  <c r="T75" i="2"/>
  <c r="S75" i="2"/>
  <c r="V74" i="2"/>
  <c r="V73" i="2" s="1"/>
  <c r="U73" i="2"/>
  <c r="T73" i="2"/>
  <c r="S73" i="2"/>
  <c r="V72" i="2"/>
  <c r="V71" i="2" s="1"/>
  <c r="U71" i="2"/>
  <c r="T71" i="2"/>
  <c r="S71" i="2"/>
  <c r="V70" i="2"/>
  <c r="V59" i="2"/>
  <c r="U59" i="2"/>
  <c r="T59" i="2"/>
  <c r="S59" i="2"/>
  <c r="V58" i="2"/>
  <c r="U58" i="2"/>
  <c r="T58" i="2"/>
  <c r="S58" i="2"/>
  <c r="V57" i="2"/>
  <c r="U56" i="2"/>
  <c r="V56" i="2" s="1"/>
  <c r="V55" i="2"/>
  <c r="V54" i="2"/>
  <c r="U53" i="2"/>
  <c r="V53" i="2" s="1"/>
  <c r="V52" i="2"/>
  <c r="U51" i="2"/>
  <c r="V48" i="2"/>
  <c r="V47" i="2"/>
  <c r="U45" i="2"/>
  <c r="V45" i="2" s="1"/>
  <c r="T44" i="2"/>
  <c r="S44" i="2"/>
  <c r="V43" i="2"/>
  <c r="V42" i="2"/>
  <c r="V41" i="2"/>
  <c r="V40" i="2"/>
  <c r="V39" i="2"/>
  <c r="V38" i="2"/>
  <c r="V37" i="2"/>
  <c r="V36" i="2"/>
  <c r="V35" i="2"/>
  <c r="V34" i="2"/>
  <c r="T33" i="2"/>
  <c r="S33" i="2"/>
  <c r="V32" i="2"/>
  <c r="V31" i="2"/>
  <c r="U30" i="2"/>
  <c r="U29" i="2" s="1"/>
  <c r="T30" i="2"/>
  <c r="T29" i="2" s="1"/>
  <c r="T28" i="2" s="1"/>
  <c r="S30" i="2"/>
  <c r="V26" i="2"/>
  <c r="V25" i="2" s="1"/>
  <c r="S25" i="2"/>
  <c r="V23" i="2"/>
  <c r="U22" i="2"/>
  <c r="T22" i="2"/>
  <c r="T13" i="2" s="1"/>
  <c r="S22" i="2"/>
  <c r="V18" i="2"/>
  <c r="S17" i="2"/>
  <c r="V17" i="2" s="1"/>
  <c r="V16" i="2"/>
  <c r="V15" i="2"/>
  <c r="U14" i="2"/>
  <c r="T14" i="2"/>
  <c r="V33" i="2" l="1"/>
  <c r="U44" i="2"/>
  <c r="V44" i="2" s="1"/>
  <c r="V30" i="2"/>
  <c r="V29" i="2" s="1"/>
  <c r="V22" i="2"/>
  <c r="T85" i="2"/>
  <c r="S29" i="2"/>
  <c r="S28" i="2" s="1"/>
  <c r="V51" i="2"/>
  <c r="S14" i="2"/>
  <c r="S13" i="2" s="1"/>
  <c r="S85" i="2" s="1"/>
  <c r="U28" i="2" l="1"/>
  <c r="U85" i="2" s="1"/>
  <c r="V28" i="2"/>
  <c r="V14" i="2"/>
  <c r="F25" i="2"/>
  <c r="V13" i="2" l="1"/>
  <c r="V85" i="2" s="1"/>
  <c r="J14" i="2" l="1"/>
  <c r="P33" i="2" l="1"/>
  <c r="O33" i="2"/>
  <c r="K33" i="2"/>
  <c r="L33" i="2"/>
  <c r="M33" i="2"/>
  <c r="I33" i="2"/>
  <c r="G33" i="2"/>
  <c r="F33" i="2"/>
  <c r="J33" i="2" l="1"/>
  <c r="J25" i="2" l="1"/>
  <c r="P44" i="2" l="1"/>
  <c r="O44" i="2"/>
  <c r="L44" i="2"/>
  <c r="K44" i="2"/>
  <c r="G44" i="2"/>
  <c r="F44" i="2"/>
  <c r="Q30" i="2" l="1"/>
  <c r="P30" i="2"/>
  <c r="O30" i="2"/>
  <c r="M30" i="2"/>
  <c r="L30" i="2"/>
  <c r="K30" i="2"/>
  <c r="I30" i="2"/>
  <c r="G30" i="2"/>
  <c r="F30" i="2"/>
  <c r="R30" i="2" l="1"/>
  <c r="N30" i="2"/>
  <c r="J30" i="2"/>
  <c r="M14" i="2"/>
  <c r="L14" i="2"/>
  <c r="N14" i="2" l="1"/>
  <c r="E30" i="2"/>
  <c r="J82" i="2"/>
  <c r="E82" i="2" s="1"/>
  <c r="I81" i="2"/>
  <c r="G81" i="2"/>
  <c r="F81" i="2"/>
  <c r="J81" i="2" l="1"/>
  <c r="E81" i="2" s="1"/>
  <c r="I45" i="2" l="1"/>
  <c r="G22" i="2" l="1"/>
  <c r="Q79" i="2" l="1"/>
  <c r="P79" i="2"/>
  <c r="O79" i="2"/>
  <c r="M79" i="2"/>
  <c r="L79" i="2"/>
  <c r="K79" i="2"/>
  <c r="R80" i="2"/>
  <c r="R79" i="2" s="1"/>
  <c r="N79" i="2"/>
  <c r="J80" i="2"/>
  <c r="I79" i="2"/>
  <c r="G79" i="2"/>
  <c r="F79" i="2"/>
  <c r="J79" i="2" l="1"/>
  <c r="E79" i="2" s="1"/>
  <c r="E80" i="2"/>
  <c r="R59" i="2" l="1"/>
  <c r="Q59" i="2"/>
  <c r="P59" i="2"/>
  <c r="O59" i="2"/>
  <c r="M59" i="2"/>
  <c r="L59" i="2"/>
  <c r="I59" i="2"/>
  <c r="G59" i="2"/>
  <c r="J63" i="2"/>
  <c r="E63" i="2" s="1"/>
  <c r="R70" i="2" l="1"/>
  <c r="N70" i="2"/>
  <c r="J70" i="2"/>
  <c r="F69" i="2"/>
  <c r="E70" i="2" l="1"/>
  <c r="J69" i="2"/>
  <c r="Q56" i="2" l="1"/>
  <c r="M56" i="2"/>
  <c r="I56" i="2"/>
  <c r="R78" i="2" l="1"/>
  <c r="R76" i="2"/>
  <c r="R72" i="2"/>
  <c r="R57" i="2"/>
  <c r="R55" i="2"/>
  <c r="R54" i="2"/>
  <c r="R52" i="2"/>
  <c r="R48" i="2"/>
  <c r="R47" i="2"/>
  <c r="R43" i="2"/>
  <c r="R42" i="2"/>
  <c r="N78" i="2"/>
  <c r="N76" i="2"/>
  <c r="N72" i="2"/>
  <c r="N57" i="2"/>
  <c r="N55" i="2"/>
  <c r="N54" i="2"/>
  <c r="N52" i="2"/>
  <c r="N47" i="2"/>
  <c r="N43" i="2"/>
  <c r="N42" i="2"/>
  <c r="J78" i="2"/>
  <c r="J76" i="2"/>
  <c r="J74" i="2"/>
  <c r="E74" i="2" s="1"/>
  <c r="J72" i="2"/>
  <c r="J57" i="2"/>
  <c r="J55" i="2"/>
  <c r="J52" i="2"/>
  <c r="J48" i="2"/>
  <c r="J47" i="2"/>
  <c r="J46" i="2"/>
  <c r="J43" i="2"/>
  <c r="J42" i="2"/>
  <c r="R35" i="2"/>
  <c r="R36" i="2"/>
  <c r="R37" i="2"/>
  <c r="R38" i="2"/>
  <c r="R39" i="2"/>
  <c r="R40" i="2"/>
  <c r="R41" i="2"/>
  <c r="R34" i="2"/>
  <c r="N41" i="2"/>
  <c r="N35" i="2"/>
  <c r="N36" i="2"/>
  <c r="N37" i="2"/>
  <c r="N38" i="2"/>
  <c r="N39" i="2"/>
  <c r="N40" i="2"/>
  <c r="N34" i="2"/>
  <c r="J36" i="2"/>
  <c r="J37" i="2"/>
  <c r="J38" i="2"/>
  <c r="J39" i="2"/>
  <c r="J40" i="2"/>
  <c r="J41" i="2"/>
  <c r="J34" i="2"/>
  <c r="R32" i="2"/>
  <c r="R31" i="2"/>
  <c r="N32" i="2"/>
  <c r="N31" i="2"/>
  <c r="J32" i="2"/>
  <c r="E32" i="2" s="1"/>
  <c r="J31" i="2"/>
  <c r="R26" i="2"/>
  <c r="R25" i="2" s="1"/>
  <c r="R23" i="2"/>
  <c r="R24" i="2"/>
  <c r="N24" i="2"/>
  <c r="J24" i="2"/>
  <c r="N26" i="2"/>
  <c r="N23" i="2"/>
  <c r="J26" i="2"/>
  <c r="J23" i="2"/>
  <c r="R16" i="2"/>
  <c r="R18" i="2"/>
  <c r="R15" i="2"/>
  <c r="J16" i="2"/>
  <c r="J17" i="2"/>
  <c r="J18" i="2"/>
  <c r="J15" i="2"/>
  <c r="E16" i="2" l="1"/>
  <c r="E24" i="2"/>
  <c r="E42" i="2"/>
  <c r="E23" i="2"/>
  <c r="E31" i="2"/>
  <c r="E43" i="2"/>
  <c r="E41" i="2"/>
  <c r="E39" i="2"/>
  <c r="E37" i="2"/>
  <c r="E47" i="2"/>
  <c r="E52" i="2"/>
  <c r="E57" i="2"/>
  <c r="E78" i="2"/>
  <c r="E15" i="2"/>
  <c r="E18" i="2"/>
  <c r="E26" i="2"/>
  <c r="E34" i="2"/>
  <c r="E40" i="2"/>
  <c r="E38" i="2"/>
  <c r="E36" i="2"/>
  <c r="E48" i="2"/>
  <c r="E55" i="2"/>
  <c r="E72" i="2"/>
  <c r="E76" i="2"/>
  <c r="N69" i="2" l="1"/>
  <c r="E69" i="2" s="1"/>
  <c r="J60" i="2" l="1"/>
  <c r="J35" i="2" l="1"/>
  <c r="E35" i="2" s="1"/>
  <c r="F22" i="2" l="1"/>
  <c r="F13" i="2" s="1"/>
  <c r="F58" i="2" l="1"/>
  <c r="N46" i="2"/>
  <c r="E46" i="2" s="1"/>
  <c r="R33" i="2" l="1"/>
  <c r="Q29" i="2"/>
  <c r="P29" i="2"/>
  <c r="P28" i="2" s="1"/>
  <c r="O29" i="2"/>
  <c r="O28" i="2" s="1"/>
  <c r="M29" i="2"/>
  <c r="L29" i="2"/>
  <c r="L28" i="2" s="1"/>
  <c r="K29" i="2"/>
  <c r="K28" i="2" s="1"/>
  <c r="I29" i="2"/>
  <c r="G29" i="2"/>
  <c r="G28" i="2" s="1"/>
  <c r="F29" i="2"/>
  <c r="F28" i="2" s="1"/>
  <c r="N33" i="2" l="1"/>
  <c r="E33" i="2" s="1"/>
  <c r="R58" i="2"/>
  <c r="Q58" i="2"/>
  <c r="P58" i="2"/>
  <c r="O58" i="2"/>
  <c r="M58" i="2"/>
  <c r="L58" i="2"/>
  <c r="N60" i="2"/>
  <c r="J62" i="2"/>
  <c r="E62" i="2" s="1"/>
  <c r="J61" i="2"/>
  <c r="I58" i="2"/>
  <c r="G58" i="2"/>
  <c r="R77" i="2"/>
  <c r="Q77" i="2"/>
  <c r="P77" i="2"/>
  <c r="O77" i="2"/>
  <c r="R75" i="2"/>
  <c r="Q75" i="2"/>
  <c r="P75" i="2"/>
  <c r="O75" i="2"/>
  <c r="R73" i="2"/>
  <c r="Q73" i="2"/>
  <c r="P73" i="2"/>
  <c r="O73" i="2"/>
  <c r="R71" i="2"/>
  <c r="Q71" i="2"/>
  <c r="P71" i="2"/>
  <c r="O71" i="2"/>
  <c r="R56" i="2"/>
  <c r="Q53" i="2"/>
  <c r="R53" i="2" s="1"/>
  <c r="Q51" i="2"/>
  <c r="Q45" i="2"/>
  <c r="R45" i="2" s="1"/>
  <c r="Q22" i="2"/>
  <c r="P22" i="2"/>
  <c r="P13" i="2" s="1"/>
  <c r="O22" i="2"/>
  <c r="O14" i="2"/>
  <c r="E61" i="2" l="1"/>
  <c r="J59" i="2"/>
  <c r="J58" i="2" s="1"/>
  <c r="O13" i="2"/>
  <c r="O85" i="2" s="1"/>
  <c r="E60" i="2"/>
  <c r="N59" i="2"/>
  <c r="N58" i="2" s="1"/>
  <c r="R51" i="2"/>
  <c r="Q44" i="2"/>
  <c r="R14" i="2"/>
  <c r="E14" i="2" s="1"/>
  <c r="R17" i="2"/>
  <c r="E17" i="2" s="1"/>
  <c r="R29" i="2"/>
  <c r="P85" i="2"/>
  <c r="R22" i="2"/>
  <c r="R28" i="2" l="1"/>
  <c r="R44" i="2"/>
  <c r="Q28" i="2"/>
  <c r="Q85" i="2" s="1"/>
  <c r="E59" i="2"/>
  <c r="R13" i="2"/>
  <c r="R85" i="2" s="1"/>
  <c r="E58" i="2" l="1"/>
  <c r="N25" i="2" l="1"/>
  <c r="E25" i="2" s="1"/>
  <c r="K25" i="2"/>
  <c r="K13" i="2" s="1"/>
  <c r="M71" i="2" l="1"/>
  <c r="L71" i="2"/>
  <c r="K71" i="2"/>
  <c r="I71" i="2"/>
  <c r="G71" i="2"/>
  <c r="F71" i="2"/>
  <c r="M22" i="2" l="1"/>
  <c r="L22" i="2"/>
  <c r="L13" i="2" s="1"/>
  <c r="N13" i="2" s="1"/>
  <c r="I22" i="2"/>
  <c r="N22" i="2"/>
  <c r="J22" i="2" l="1"/>
  <c r="E22" i="2" s="1"/>
  <c r="I13" i="2"/>
  <c r="G13" i="2"/>
  <c r="J13" i="2" l="1"/>
  <c r="N77" i="2"/>
  <c r="M77" i="2"/>
  <c r="L77" i="2"/>
  <c r="K77" i="2"/>
  <c r="I77" i="2"/>
  <c r="G77" i="2"/>
  <c r="F77" i="2"/>
  <c r="N75" i="2"/>
  <c r="J75" i="2"/>
  <c r="M75" i="2"/>
  <c r="L75" i="2"/>
  <c r="K75" i="2"/>
  <c r="I75" i="2"/>
  <c r="G75" i="2"/>
  <c r="F75" i="2"/>
  <c r="N73" i="2"/>
  <c r="J73" i="2"/>
  <c r="M73" i="2"/>
  <c r="L73" i="2"/>
  <c r="K73" i="2"/>
  <c r="K85" i="2" s="1"/>
  <c r="I73" i="2"/>
  <c r="G73" i="2"/>
  <c r="F73" i="2"/>
  <c r="F85" i="2" s="1"/>
  <c r="N71" i="2"/>
  <c r="N56" i="2"/>
  <c r="J56" i="2"/>
  <c r="J54" i="2"/>
  <c r="E54" i="2" s="1"/>
  <c r="M51" i="2"/>
  <c r="N51" i="2" s="1"/>
  <c r="I51" i="2"/>
  <c r="E13" i="2" l="1"/>
  <c r="E73" i="2"/>
  <c r="E75" i="2"/>
  <c r="E56" i="2"/>
  <c r="J51" i="2"/>
  <c r="E51" i="2" s="1"/>
  <c r="N29" i="2"/>
  <c r="J77" i="2"/>
  <c r="E77" i="2" s="1"/>
  <c r="I53" i="2"/>
  <c r="J53" i="2" s="1"/>
  <c r="G85" i="2"/>
  <c r="J45" i="2"/>
  <c r="L85" i="2"/>
  <c r="J71" i="2"/>
  <c r="E71" i="2" s="1"/>
  <c r="M45" i="2"/>
  <c r="M53" i="2"/>
  <c r="N53" i="2" s="1"/>
  <c r="I44" i="2" l="1"/>
  <c r="E53" i="2"/>
  <c r="M44" i="2"/>
  <c r="N45" i="2"/>
  <c r="E45" i="2" s="1"/>
  <c r="J29" i="2"/>
  <c r="E29" i="2" l="1"/>
  <c r="N44" i="2"/>
  <c r="N28" i="2" s="1"/>
  <c r="N85" i="2" s="1"/>
  <c r="M28" i="2"/>
  <c r="J44" i="2"/>
  <c r="J28" i="2" s="1"/>
  <c r="J85" i="2" s="1"/>
  <c r="I28" i="2"/>
  <c r="I85" i="2"/>
  <c r="M85" i="2"/>
  <c r="E44" i="2" l="1"/>
  <c r="E85" i="2"/>
  <c r="E28" i="2"/>
</calcChain>
</file>

<file path=xl/sharedStrings.xml><?xml version="1.0" encoding="utf-8"?>
<sst xmlns="http://schemas.openxmlformats.org/spreadsheetml/2006/main" count="245" uniqueCount="205">
  <si>
    <t>Приложение № 2</t>
  </si>
  <si>
    <t>НАПРАВЛЕНИЯ  И  ОБЪЕМЫ  ФИНАНСИРОВАНИЯ  МП</t>
  </si>
  <si>
    <t xml:space="preserve">"Реформирование и модернизация жилищно-коммунального хозяйства и повышение энергетической эффективности" </t>
  </si>
  <si>
    <t>№№ п/п</t>
  </si>
  <si>
    <t>Подпрограммы, основные мероприятия и отдельные мероприятия МП</t>
  </si>
  <si>
    <t>Код бюджетной классификации</t>
  </si>
  <si>
    <t xml:space="preserve">Объем финансирования, тыс. руб. </t>
  </si>
  <si>
    <t>КЦСР</t>
  </si>
  <si>
    <t>МБ</t>
  </si>
  <si>
    <t>КБ</t>
  </si>
  <si>
    <t>Внебюджетные источники</t>
  </si>
  <si>
    <t>2.</t>
  </si>
  <si>
    <r>
      <t xml:space="preserve">Подпрограмма 2 
</t>
    </r>
    <r>
      <rPr>
        <b/>
        <sz val="11"/>
        <rFont val="Arial Cyr"/>
        <charset val="204"/>
      </rPr>
      <t>"Организация проведения ремонта многоквартирных домов"</t>
    </r>
  </si>
  <si>
    <t>04 2 00 00000</t>
  </si>
  <si>
    <t>2.1.</t>
  </si>
  <si>
    <t xml:space="preserve">Капитальный ремонт общего имущества многоквартирных домов </t>
  </si>
  <si>
    <t>04 2 00 10000</t>
  </si>
  <si>
    <t>2.1.1.</t>
  </si>
  <si>
    <t>Ремонт и окраска фасадов</t>
  </si>
  <si>
    <t>04 2 00 10100</t>
  </si>
  <si>
    <t>04 2 00 10600</t>
  </si>
  <si>
    <t>04 2 00 10500</t>
  </si>
  <si>
    <t>Проектные работы</t>
  </si>
  <si>
    <t>04 2 00 11100</t>
  </si>
  <si>
    <t>2.2.</t>
  </si>
  <si>
    <t>2.2.1.</t>
  </si>
  <si>
    <t xml:space="preserve">  - ремонт муниципальных квартир</t>
  </si>
  <si>
    <t>2.3.</t>
  </si>
  <si>
    <t>3.</t>
  </si>
  <si>
    <r>
      <t xml:space="preserve">Подпрограмма 3
</t>
    </r>
    <r>
      <rPr>
        <b/>
        <sz val="11"/>
        <rFont val="Arial Cyr"/>
        <charset val="204"/>
      </rPr>
      <t>"Энергоэффективность и развитие энергетики"</t>
    </r>
  </si>
  <si>
    <t>04 4 00 00000</t>
  </si>
  <si>
    <t>3.1.</t>
  </si>
  <si>
    <t>Создание условий для обеспечения энергосбережения и повышения энергетической эффективности в бюджетном секторе</t>
  </si>
  <si>
    <t>04 4 00 00100</t>
  </si>
  <si>
    <t>3.1.1.</t>
  </si>
  <si>
    <t>Всего, в.т.ч.</t>
  </si>
  <si>
    <t>УОиДО</t>
  </si>
  <si>
    <t>Замена неэффективного осветительного оборудования  внутреннего/наружного освещения  на современное  светодиодное</t>
  </si>
  <si>
    <t>04 4 00 00140</t>
  </si>
  <si>
    <t>УС</t>
  </si>
  <si>
    <t>3.2.</t>
  </si>
  <si>
    <t>Создание условий для обеспечения энергосбережения и повышения энергетической эффективности в жилищном фонде</t>
  </si>
  <si>
    <t>04 4 00 00200</t>
  </si>
  <si>
    <t>04 4 00 00210</t>
  </si>
  <si>
    <t>04 4 00 00220</t>
  </si>
  <si>
    <t>Утепление контура жилых зданий, замена дверных, оконных блоков</t>
  </si>
  <si>
    <t>Установка антивандальных и энергосберегающих светильников на объектах жилищного фонда и в местах общего пользования</t>
  </si>
  <si>
    <t>Модернизация схемы внутридомового освещения</t>
  </si>
  <si>
    <t>Ремонт изоляции трубопроводов в подвальных помещениях</t>
  </si>
  <si>
    <t>Выявление бесхозяйных объектов недвижимого имущества, используемых для передачи энергетических ресурсов (включая тепло- и электроснабжение), организация постановки в установленном порядке таких объектов на учет в качестве бесхозяйных объектов недвижимого имущества и затем признание права муниципальной собственности на такие бесхозяйные объекты недвижимого имущества</t>
  </si>
  <si>
    <t xml:space="preserve">Создание условий для обеспечения энергосбережения и повышения энергетической эффективности систем коммунальной инфраструктуры
</t>
  </si>
  <si>
    <t>Мероприятия, планируемые по снижению расхода топлива:</t>
  </si>
  <si>
    <t>Проведение режимно-наладочных работ котлов, ТГ и ТА</t>
  </si>
  <si>
    <t>Очистка трубных систем и оборудования</t>
  </si>
  <si>
    <t>Ремонт обмуровки и теплоизоляции паровых и водогрейных котлов</t>
  </si>
  <si>
    <t>3.6.2.3</t>
  </si>
  <si>
    <t>закупка и монтаж энергопотребляющего оборудования высоких классов энергетической эффективности</t>
  </si>
  <si>
    <t>Мероприятия, планируемые по сокращению потребления ЭЭ на хоз.нужды АО "НТЭК"</t>
  </si>
  <si>
    <t>модернизация освещения</t>
  </si>
  <si>
    <t>Мероприятия, планируемые по сокращению потерь теплоэнергии</t>
  </si>
  <si>
    <t>3.6.4.1</t>
  </si>
  <si>
    <t>отключение паропроводов в летний период</t>
  </si>
  <si>
    <t>восстановление изоляции трубопроводов</t>
  </si>
  <si>
    <t>Мероприятия, планируемые по сокращению потерь воды при передаче</t>
  </si>
  <si>
    <t>снижение потерь воды за счет устранения неплотностей в арматуре и фланцевых соединениях. Ремонты трубопроводов</t>
  </si>
  <si>
    <t>4.</t>
  </si>
  <si>
    <t>Отдельное мероприятие 1, всего</t>
  </si>
  <si>
    <t>4.1.</t>
  </si>
  <si>
    <t>Обеспечение выполнения функций органов местного самоуправления в области жилищно-коммунального хозяйства</t>
  </si>
  <si>
    <t>5.</t>
  </si>
  <si>
    <t>Отдельное мероприятие 2, всего</t>
  </si>
  <si>
    <t>5.1.</t>
  </si>
  <si>
    <t>Предоставление компенсации части платы граждан  за  коммунальные услуги</t>
  </si>
  <si>
    <t>04 9 00 75700</t>
  </si>
  <si>
    <t>6.</t>
  </si>
  <si>
    <t>6.1.</t>
  </si>
  <si>
    <t>7.</t>
  </si>
  <si>
    <t>Отдельное мероприятие 4, всего</t>
  </si>
  <si>
    <t>7.1.</t>
  </si>
  <si>
    <t>04 6 00 00200</t>
  </si>
  <si>
    <t>Отдельное мероприятие 5, всего</t>
  </si>
  <si>
    <t>04 4 00 00110</t>
  </si>
  <si>
    <t>ИТОГО по МП:</t>
  </si>
  <si>
    <t>к муниципальной программе "Реформирование и модернизация жилищно-коммунального хозяйства и повышение энергетической эффективности", утвержденной постановлением Администрации города Норильска  от  07.12.2016 № 585</t>
  </si>
  <si>
    <t>Ремонт квартир в многоквартирных домах</t>
  </si>
  <si>
    <t xml:space="preserve">  - осуществление государственных полномочий по решению вопросов социальной поддержки детей-сирот и детей, оставшихся без попечения родителей</t>
  </si>
  <si>
    <t xml:space="preserve">04 2 00 40000 </t>
  </si>
  <si>
    <t>04 2 00 40300</t>
  </si>
  <si>
    <t>2.4.</t>
  </si>
  <si>
    <t>Ремонт общего имущества многоквартирных домов управляющими организациями</t>
  </si>
  <si>
    <t>04 5 00 00000</t>
  </si>
  <si>
    <t>04 5 00 10000</t>
  </si>
  <si>
    <t>04 5 00 10100</t>
  </si>
  <si>
    <t>04 5 00 10200</t>
  </si>
  <si>
    <t>04 5 00 10300</t>
  </si>
  <si>
    <t>Сохранение устойчивости зданий жилищного фонда</t>
  </si>
  <si>
    <t xml:space="preserve">Работы по установке пластинчатых теплообменников </t>
  </si>
  <si>
    <t xml:space="preserve">04 9 00 00100      </t>
  </si>
  <si>
    <t>2025 год</t>
  </si>
  <si>
    <t>Управление городского хозяйства Администрация города Норильска</t>
  </si>
  <si>
    <t>Капитальный ремонт крыши (металлическая кровля)</t>
  </si>
  <si>
    <t>Капитальный ремонт крыши (мягкая кровля)</t>
  </si>
  <si>
    <t>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</t>
  </si>
  <si>
    <t>Модернизация схемы наружного дворового освещения</t>
  </si>
  <si>
    <t xml:space="preserve">Установка балансировочных вентелей и запорно-регулирующей арматуры </t>
  </si>
  <si>
    <t>04 5 00 20100</t>
  </si>
  <si>
    <t>04 2 00 30000
04 2 00 75510</t>
  </si>
  <si>
    <t>1.</t>
  </si>
  <si>
    <t>1.1.</t>
  </si>
  <si>
    <t>1.1.1.</t>
  </si>
  <si>
    <t>1.1.2.</t>
  </si>
  <si>
    <t>1.1.3.</t>
  </si>
  <si>
    <t>1.1.4.</t>
  </si>
  <si>
    <t>1.1.5.</t>
  </si>
  <si>
    <t>1.1.6.</t>
  </si>
  <si>
    <t>1.1.7.</t>
  </si>
  <si>
    <t>1.2.</t>
  </si>
  <si>
    <t>1.2.1.</t>
  </si>
  <si>
    <t>1.3.</t>
  </si>
  <si>
    <t>1.3.1.</t>
  </si>
  <si>
    <t>1.4.</t>
  </si>
  <si>
    <t>2.2.2.</t>
  </si>
  <si>
    <t>2.2.3.</t>
  </si>
  <si>
    <t>2.2.4.</t>
  </si>
  <si>
    <t>2.2.5.</t>
  </si>
  <si>
    <t>2.2.6.</t>
  </si>
  <si>
    <t>2.2.7.</t>
  </si>
  <si>
    <t>2.2.8.</t>
  </si>
  <si>
    <t>2.5.</t>
  </si>
  <si>
    <t>3.1.2.</t>
  </si>
  <si>
    <t>3.1.3.</t>
  </si>
  <si>
    <t>3.1.4.</t>
  </si>
  <si>
    <t>3.2.1.</t>
  </si>
  <si>
    <t>04 5 00 20000</t>
  </si>
  <si>
    <t>04 5 00 10600</t>
  </si>
  <si>
    <t>Поддержание консервации выселенных аварийных многоквартирных домов, отдельных выселенных аварийных подъездов в многоквартирных домах, признанных в установленном порядке аварийными, установка баннеров на фасады выселенных многоквартирных домов</t>
  </si>
  <si>
    <t>8.</t>
  </si>
  <si>
    <t>8.1.</t>
  </si>
  <si>
    <t>Управление городского хозяйства Администрации города Норильска 
(МКУ "УЖКХ")</t>
  </si>
  <si>
    <t>Управление городского хозяйства Администрации города Норильска
(МКУ "УЖКХ")</t>
  </si>
  <si>
    <t>Управление городского хозяйства Администрации города Норильска
 (МКУ "УЖКХ")</t>
  </si>
  <si>
    <t>Отдельное мероприятие 6, всего</t>
  </si>
  <si>
    <t xml:space="preserve">04 6 00 00600 </t>
  </si>
  <si>
    <t>9.</t>
  </si>
  <si>
    <t>9.1.</t>
  </si>
  <si>
    <t>1.2.2.</t>
  </si>
  <si>
    <t>2026 год</t>
  </si>
  <si>
    <t>10.</t>
  </si>
  <si>
    <t>10.1.</t>
  </si>
  <si>
    <t>Отдельное мероприятие 10, всего</t>
  </si>
  <si>
    <t xml:space="preserve">04 6 00 00900 </t>
  </si>
  <si>
    <t>04 2 00 30100</t>
  </si>
  <si>
    <t>Подпрограмма 4  
«Ремонт, модернизация и/или строительство объектов жилищно-коммунального хозяйства муниципального образования город Норильск в рамках Мирового соглашения от 23.04.2021»</t>
  </si>
  <si>
    <t>Возмещение затрат нанимателям муниципального жилищного фонда за самостоятельно установленные приборы учета холодной, горячей воды в многоквартирных домах</t>
  </si>
  <si>
    <t>Установка индивидуальных приборов учета холодной, горячей воды нанимателям муниципального жилищного фонда в многоквартирных домах».</t>
  </si>
  <si>
    <t>Разработка и последующая актуализация программы комплексного развития систем коммунальной инфраструктуры муниципального образования город Норильск</t>
  </si>
  <si>
    <t>Наименование ГРБС/ Участника</t>
  </si>
  <si>
    <t>04 2 01 75510
04 2 02 75510</t>
  </si>
  <si>
    <t>Снос (демонтаж) аварийных (ветхих) зданий, строений, объектов незавершенного строительства, а также конструктивных элементов, оставшихся после сноса аварийных (ветхих) многоквартирных домов</t>
  </si>
  <si>
    <t>2027 год</t>
  </si>
  <si>
    <t>Работы по установке систем автоматизации теплового пункта</t>
  </si>
  <si>
    <t>Мероприятия, планируемые по сокращению потерь электроэнергии</t>
  </si>
  <si>
    <t xml:space="preserve">04 5 00 10700 </t>
  </si>
  <si>
    <t>3.1.5.</t>
  </si>
  <si>
    <t>Восстановление аварийных участков наружных стен МКД</t>
  </si>
  <si>
    <t>04 2 00 10400</t>
  </si>
  <si>
    <t>Ремонт лестниц (наружных)</t>
  </si>
  <si>
    <t>04 2 00 11400</t>
  </si>
  <si>
    <t>04 2 00 11500</t>
  </si>
  <si>
    <t>3.1.6.</t>
  </si>
  <si>
    <t>3.1.7.</t>
  </si>
  <si>
    <t>3.1.8.</t>
  </si>
  <si>
    <t>3.1.9.</t>
  </si>
  <si>
    <t>04 5 00 10500</t>
  </si>
  <si>
    <t>04 5 00 10800</t>
  </si>
  <si>
    <t>04 5 00 10900</t>
  </si>
  <si>
    <t>04 5 00 11000</t>
  </si>
  <si>
    <t>Замена междуэтажных, цокольных, чердачных деревянных перекрытий</t>
  </si>
  <si>
    <t>Отдельное мероприятие 11, всего</t>
  </si>
  <si>
    <t>Субсидия муниципальному унитарному предприятию муниципального образования город Норильск «Коммунальные объединенные системы» на осуществление капитальных вложений в объекты капитального строительства муниципальной собственности муниципального образования город Норильск в целях проведения строительства (реконструкции) объектов коммунальной инфраструктуры, в том числе коллекторного хозяйства</t>
  </si>
  <si>
    <t>Проектные, изыскательские, научно-исследовательские работы</t>
  </si>
  <si>
    <t xml:space="preserve">04 2 00 50000 </t>
  </si>
  <si>
    <t>Разработка и последующая актуализация схем теплоснабжения, водоснабжения и водоотведения, порядка (плана) действий по ликвидации последствий аварийных ситуаций в сфере теплоснабжения муниципального образования город Норильск</t>
  </si>
  <si>
    <t>Субсидия муниципальному унитарному предприятию муниципального образования город Норильск "Коммунальные объединенные системы" на финансовое обеспечение затрат на выполнение работ по капитальному ремонту на объектах коммунальной инфраструктуры</t>
  </si>
  <si>
    <t>Работы по капитальному ремонту на объектах коммунальной инфраструктуры</t>
  </si>
  <si>
    <t>Работы по капитальному ремонту на объектах коммунальной инфраструктуры, закрепленных за муниципальным унитарным предприятием муниципального образования город Норильск «Коммунальные объединенные системы» на праве хозяйственного ведения, находящихся в собственности муниципального образования город Норильск</t>
  </si>
  <si>
    <t>04 6 ИЗ 51540</t>
  </si>
  <si>
    <t>ФБ</t>
  </si>
  <si>
    <t>2028 год</t>
  </si>
  <si>
    <t>Итого финансирование
 2025 год
(6+7+8+9)</t>
  </si>
  <si>
    <t>Итого финансирование 
2026 год
(11+12+13)</t>
  </si>
  <si>
    <t>Итого финансирование 
2027 год
(15+16+17)</t>
  </si>
  <si>
    <t>Итого финансирование 
2028 год
(19+20+21)</t>
  </si>
  <si>
    <t xml:space="preserve">Общий объем финансирова-
ния тыс.руб.
(10+14+18+22) </t>
  </si>
  <si>
    <t>2.5.1.</t>
  </si>
  <si>
    <t>2.5.1.1</t>
  </si>
  <si>
    <t>2.5.1.2</t>
  </si>
  <si>
    <t>2.5.1.3</t>
  </si>
  <si>
    <t>2.5.2.</t>
  </si>
  <si>
    <t>2.5.3.</t>
  </si>
  <si>
    <t>2.5.3.1</t>
  </si>
  <si>
    <t>2.5.4.</t>
  </si>
  <si>
    <t>2.5.4.1</t>
  </si>
  <si>
    <t>2.5.5.</t>
  </si>
  <si>
    <t>2.5.5.1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</si>
</sst>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  <numFmt numFmtId="166" formatCode="#,##0.0"/>
  </numFmts>
  <fonts count="3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b/>
      <i/>
      <sz val="10"/>
      <name val="Arial Cyr"/>
      <charset val="204"/>
    </font>
    <font>
      <b/>
      <u/>
      <sz val="13"/>
      <name val="Arial Cyr"/>
      <charset val="204"/>
    </font>
    <font>
      <b/>
      <i/>
      <u/>
      <sz val="10"/>
      <name val="Arial Cyr"/>
      <charset val="204"/>
    </font>
    <font>
      <sz val="9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name val="Arial Cyr"/>
      <charset val="204"/>
    </font>
    <font>
      <sz val="9"/>
      <name val="Arial"/>
      <family val="2"/>
      <charset val="204"/>
    </font>
    <font>
      <b/>
      <sz val="9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 Cyr"/>
      <charset val="204"/>
    </font>
    <font>
      <i/>
      <sz val="10"/>
      <color theme="0"/>
      <name val="Arial Cyr"/>
      <charset val="204"/>
    </font>
    <font>
      <sz val="10"/>
      <color theme="0"/>
      <name val="Arial Cyr"/>
      <charset val="204"/>
    </font>
    <font>
      <sz val="14"/>
      <name val="Arial Cyr"/>
      <charset val="204"/>
    </font>
    <font>
      <sz val="10.5"/>
      <name val="Arial Cyr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18" fillId="0" borderId="0"/>
  </cellStyleXfs>
  <cellXfs count="140">
    <xf numFmtId="0" fontId="0" fillId="0" borderId="0" xfId="0"/>
    <xf numFmtId="0" fontId="0" fillId="0" borderId="0" xfId="0" applyFill="1" applyBorder="1" applyAlignment="1">
      <alignment vertical="center" wrapText="1"/>
    </xf>
    <xf numFmtId="0" fontId="1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164" fontId="4" fillId="0" borderId="1" xfId="1" applyNumberFormat="1" applyFont="1" applyFill="1" applyBorder="1" applyAlignment="1">
      <alignment vertical="center" wrapText="1"/>
    </xf>
    <xf numFmtId="164" fontId="8" fillId="0" borderId="8" xfId="1" applyNumberFormat="1" applyFont="1" applyFill="1" applyBorder="1" applyAlignment="1">
      <alignment vertical="center" wrapText="1"/>
    </xf>
    <xf numFmtId="164" fontId="4" fillId="0" borderId="8" xfId="1" applyNumberFormat="1" applyFont="1" applyFill="1" applyBorder="1" applyAlignment="1">
      <alignment vertical="center" wrapText="1"/>
    </xf>
    <xf numFmtId="0" fontId="27" fillId="0" borderId="0" xfId="0" applyFont="1" applyFill="1" applyAlignment="1">
      <alignment wrapText="1"/>
    </xf>
    <xf numFmtId="165" fontId="0" fillId="0" borderId="0" xfId="0" applyNumberFormat="1" applyFill="1" applyAlignment="1">
      <alignment wrapText="1"/>
    </xf>
    <xf numFmtId="164" fontId="4" fillId="0" borderId="4" xfId="1" applyNumberFormat="1" applyFont="1" applyFill="1" applyBorder="1" applyAlignment="1">
      <alignment vertical="center" wrapText="1"/>
    </xf>
    <xf numFmtId="164" fontId="8" fillId="0" borderId="4" xfId="1" applyNumberFormat="1" applyFont="1" applyFill="1" applyBorder="1" applyAlignment="1">
      <alignment vertical="center" wrapText="1"/>
    </xf>
    <xf numFmtId="164" fontId="23" fillId="0" borderId="4" xfId="1" applyNumberFormat="1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vertical="top" wrapText="1"/>
    </xf>
    <xf numFmtId="164" fontId="8" fillId="0" borderId="1" xfId="1" applyNumberFormat="1" applyFont="1" applyFill="1" applyBorder="1" applyAlignment="1">
      <alignment vertical="center" wrapText="1"/>
    </xf>
    <xf numFmtId="164" fontId="23" fillId="0" borderId="4" xfId="1" applyNumberFormat="1" applyFont="1" applyFill="1" applyBorder="1" applyAlignment="1">
      <alignment horizontal="center" vertical="center" wrapText="1"/>
    </xf>
    <xf numFmtId="164" fontId="19" fillId="0" borderId="4" xfId="1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wrapText="1"/>
    </xf>
    <xf numFmtId="165" fontId="26" fillId="0" borderId="0" xfId="0" applyNumberFormat="1" applyFont="1" applyFill="1" applyAlignment="1">
      <alignment wrapText="1"/>
    </xf>
    <xf numFmtId="0" fontId="28" fillId="0" borderId="0" xfId="0" applyFont="1" applyFill="1" applyAlignment="1">
      <alignment wrapText="1"/>
    </xf>
    <xf numFmtId="0" fontId="28" fillId="0" borderId="0" xfId="0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wrapText="1"/>
    </xf>
    <xf numFmtId="165" fontId="28" fillId="0" borderId="0" xfId="0" applyNumberFormat="1" applyFont="1" applyFill="1" applyAlignment="1">
      <alignment wrapText="1"/>
    </xf>
    <xf numFmtId="0" fontId="0" fillId="0" borderId="8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8" fillId="0" borderId="4" xfId="0" applyFont="1" applyFill="1" applyBorder="1" applyAlignment="1">
      <alignment vertical="center" wrapText="1"/>
    </xf>
    <xf numFmtId="0" fontId="0" fillId="0" borderId="8" xfId="0" applyFill="1" applyBorder="1" applyAlignment="1">
      <alignment horizontal="center" vertical="center" wrapText="1"/>
    </xf>
    <xf numFmtId="164" fontId="4" fillId="0" borderId="11" xfId="1" applyNumberFormat="1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2" fontId="12" fillId="0" borderId="4" xfId="0" applyNumberFormat="1" applyFont="1" applyFill="1" applyBorder="1" applyAlignment="1">
      <alignment vertical="center" wrapText="1"/>
    </xf>
    <xf numFmtId="165" fontId="12" fillId="0" borderId="4" xfId="0" applyNumberFormat="1" applyFont="1" applyFill="1" applyBorder="1" applyAlignment="1">
      <alignment vertical="center" wrapText="1"/>
    </xf>
    <xf numFmtId="165" fontId="8" fillId="0" borderId="4" xfId="0" applyNumberFormat="1" applyFont="1" applyFill="1" applyBorder="1" applyAlignment="1">
      <alignment vertical="center" wrapText="1"/>
    </xf>
    <xf numFmtId="165" fontId="8" fillId="0" borderId="11" xfId="0" applyNumberFormat="1" applyFont="1" applyFill="1" applyBorder="1" applyAlignment="1">
      <alignment vertical="center" wrapText="1"/>
    </xf>
    <xf numFmtId="0" fontId="13" fillId="0" borderId="8" xfId="0" applyFont="1" applyFill="1" applyBorder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left" vertical="center" wrapText="1"/>
    </xf>
    <xf numFmtId="164" fontId="8" fillId="0" borderId="11" xfId="1" applyNumberFormat="1" applyFont="1" applyFill="1" applyBorder="1" applyAlignment="1">
      <alignment vertical="center" wrapText="1"/>
    </xf>
    <xf numFmtId="0" fontId="14" fillId="0" borderId="8" xfId="0" applyFont="1" applyFill="1" applyBorder="1" applyAlignment="1">
      <alignment horizontal="center" vertical="center" wrapText="1"/>
    </xf>
    <xf numFmtId="164" fontId="15" fillId="0" borderId="4" xfId="1" applyNumberFormat="1" applyFont="1" applyFill="1" applyBorder="1" applyAlignment="1">
      <alignment vertical="center" wrapText="1"/>
    </xf>
    <xf numFmtId="0" fontId="16" fillId="0" borderId="4" xfId="2" applyFont="1" applyFill="1" applyBorder="1" applyAlignment="1">
      <alignment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0" fontId="17" fillId="0" borderId="4" xfId="2" applyFont="1" applyFill="1" applyBorder="1" applyAlignment="1">
      <alignment vertical="center" wrapText="1"/>
    </xf>
    <xf numFmtId="164" fontId="20" fillId="0" borderId="4" xfId="1" applyNumberFormat="1" applyFont="1" applyFill="1" applyBorder="1" applyAlignment="1">
      <alignment vertical="center" wrapText="1"/>
    </xf>
    <xf numFmtId="164" fontId="20" fillId="0" borderId="11" xfId="1" applyNumberFormat="1" applyFont="1" applyFill="1" applyBorder="1" applyAlignment="1">
      <alignment vertical="center" wrapText="1"/>
    </xf>
    <xf numFmtId="166" fontId="8" fillId="0" borderId="4" xfId="0" applyNumberFormat="1" applyFont="1" applyFill="1" applyBorder="1" applyAlignment="1">
      <alignment horizontal="left" vertical="top" wrapText="1"/>
    </xf>
    <xf numFmtId="0" fontId="23" fillId="0" borderId="4" xfId="3" applyFont="1" applyFill="1" applyBorder="1" applyAlignment="1">
      <alignment horizontal="center" vertical="center" wrapText="1"/>
    </xf>
    <xf numFmtId="164" fontId="24" fillId="0" borderId="4" xfId="1" applyNumberFormat="1" applyFont="1" applyFill="1" applyBorder="1" applyAlignment="1">
      <alignment horizontal="center" vertical="center" wrapText="1"/>
    </xf>
    <xf numFmtId="14" fontId="13" fillId="0" borderId="8" xfId="0" applyNumberFormat="1" applyFont="1" applyFill="1" applyBorder="1" applyAlignment="1">
      <alignment horizontal="center" vertical="center" wrapText="1"/>
    </xf>
    <xf numFmtId="14" fontId="0" fillId="0" borderId="8" xfId="0" applyNumberFormat="1" applyFont="1" applyFill="1" applyBorder="1" applyAlignment="1">
      <alignment horizontal="center" vertical="center" wrapText="1"/>
    </xf>
    <xf numFmtId="166" fontId="25" fillId="0" borderId="4" xfId="0" applyNumberFormat="1" applyFont="1" applyFill="1" applyBorder="1" applyAlignment="1">
      <alignment vertical="center" wrapText="1"/>
    </xf>
    <xf numFmtId="166" fontId="13" fillId="0" borderId="4" xfId="0" applyNumberFormat="1" applyFont="1" applyFill="1" applyBorder="1" applyAlignment="1">
      <alignment vertical="center" wrapText="1"/>
    </xf>
    <xf numFmtId="166" fontId="0" fillId="0" borderId="4" xfId="0" applyNumberFormat="1" applyFont="1" applyFill="1" applyBorder="1" applyAlignment="1">
      <alignment vertical="center" wrapText="1"/>
    </xf>
    <xf numFmtId="0" fontId="0" fillId="0" borderId="12" xfId="0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wrapText="1"/>
    </xf>
    <xf numFmtId="164" fontId="8" fillId="0" borderId="15" xfId="1" applyNumberFormat="1" applyFont="1" applyFill="1" applyBorder="1" applyAlignment="1">
      <alignment vertical="center" wrapText="1"/>
    </xf>
    <xf numFmtId="164" fontId="4" fillId="0" borderId="15" xfId="1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wrapText="1"/>
    </xf>
    <xf numFmtId="164" fontId="20" fillId="0" borderId="1" xfId="1" applyNumberFormat="1" applyFont="1" applyFill="1" applyBorder="1" applyAlignment="1">
      <alignment vertical="center" wrapText="1"/>
    </xf>
    <xf numFmtId="165" fontId="8" fillId="0" borderId="8" xfId="0" applyNumberFormat="1" applyFont="1" applyFill="1" applyBorder="1" applyAlignment="1">
      <alignment vertical="center" wrapText="1"/>
    </xf>
    <xf numFmtId="164" fontId="20" fillId="0" borderId="8" xfId="1" applyNumberFormat="1" applyFont="1" applyFill="1" applyBorder="1" applyAlignment="1">
      <alignment vertical="center" wrapText="1"/>
    </xf>
    <xf numFmtId="14" fontId="0" fillId="0" borderId="8" xfId="0" applyNumberFormat="1" applyFill="1" applyBorder="1" applyAlignment="1">
      <alignment horizontal="center" vertical="center" wrapText="1"/>
    </xf>
    <xf numFmtId="166" fontId="0" fillId="0" borderId="4" xfId="0" applyNumberFormat="1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164" fontId="24" fillId="0" borderId="4" xfId="1" applyNumberFormat="1" applyFont="1" applyFill="1" applyBorder="1" applyAlignment="1">
      <alignment vertical="center" wrapText="1"/>
    </xf>
    <xf numFmtId="0" fontId="13" fillId="0" borderId="0" xfId="0" applyFont="1" applyFill="1" applyAlignment="1">
      <alignment wrapText="1"/>
    </xf>
    <xf numFmtId="0" fontId="9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horizontal="center" vertical="center" wrapText="1"/>
    </xf>
    <xf numFmtId="14" fontId="14" fillId="0" borderId="8" xfId="0" applyNumberFormat="1" applyFont="1" applyFill="1" applyBorder="1" applyAlignment="1">
      <alignment horizontal="center" vertical="center" wrapText="1"/>
    </xf>
    <xf numFmtId="166" fontId="4" fillId="0" borderId="4" xfId="0" applyNumberFormat="1" applyFont="1" applyFill="1" applyBorder="1" applyAlignment="1">
      <alignment horizontal="left" vertical="center" wrapText="1"/>
    </xf>
    <xf numFmtId="0" fontId="24" fillId="0" borderId="4" xfId="3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49" fontId="30" fillId="0" borderId="4" xfId="0" applyNumberFormat="1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wrapText="1"/>
    </xf>
    <xf numFmtId="164" fontId="8" fillId="0" borderId="16" xfId="1" applyNumberFormat="1" applyFont="1" applyFill="1" applyBorder="1" applyAlignment="1">
      <alignment vertical="center" wrapText="1"/>
    </xf>
    <xf numFmtId="164" fontId="8" fillId="0" borderId="12" xfId="1" applyNumberFormat="1" applyFont="1" applyFill="1" applyBorder="1" applyAlignment="1">
      <alignment vertical="center" wrapText="1"/>
    </xf>
    <xf numFmtId="164" fontId="8" fillId="0" borderId="10" xfId="1" applyNumberFormat="1" applyFont="1" applyFill="1" applyBorder="1" applyAlignment="1">
      <alignment vertical="center" wrapText="1"/>
    </xf>
    <xf numFmtId="164" fontId="8" fillId="0" borderId="13" xfId="1" applyNumberFormat="1" applyFont="1" applyFill="1" applyBorder="1" applyAlignment="1">
      <alignment vertical="center" wrapText="1"/>
    </xf>
    <xf numFmtId="0" fontId="0" fillId="0" borderId="0" xfId="0" applyFont="1" applyFill="1" applyAlignment="1">
      <alignment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30" fillId="0" borderId="4" xfId="3" applyFont="1" applyFill="1" applyBorder="1" applyAlignment="1">
      <alignment horizontal="center" vertical="center" wrapText="1"/>
    </xf>
    <xf numFmtId="166" fontId="29" fillId="0" borderId="4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top" wrapText="1"/>
    </xf>
    <xf numFmtId="164" fontId="30" fillId="0" borderId="4" xfId="1" applyNumberFormat="1" applyFont="1" applyFill="1" applyBorder="1" applyAlignment="1">
      <alignment horizontal="center" vertical="center" wrapText="1"/>
    </xf>
    <xf numFmtId="166" fontId="13" fillId="0" borderId="4" xfId="0" applyNumberFormat="1" applyFont="1" applyFill="1" applyBorder="1" applyAlignment="1">
      <alignment horizontal="left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164" fontId="23" fillId="0" borderId="8" xfId="1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vertical="center" wrapText="1"/>
    </xf>
    <xf numFmtId="164" fontId="8" fillId="0" borderId="21" xfId="1" applyNumberFormat="1" applyFont="1" applyFill="1" applyBorder="1" applyAlignment="1">
      <alignment vertical="center" wrapText="1"/>
    </xf>
    <xf numFmtId="164" fontId="8" fillId="0" borderId="22" xfId="1" applyNumberFormat="1" applyFont="1" applyFill="1" applyBorder="1" applyAlignment="1">
      <alignment vertical="center" wrapText="1"/>
    </xf>
    <xf numFmtId="49" fontId="0" fillId="0" borderId="8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14" fontId="14" fillId="0" borderId="19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14" fillId="0" borderId="19" xfId="0" applyNumberFormat="1" applyFont="1" applyFill="1" applyBorder="1" applyAlignment="1">
      <alignment horizontal="center" vertical="center" wrapText="1"/>
    </xf>
    <xf numFmtId="14" fontId="14" fillId="0" borderId="20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left" vertical="center" wrapText="1"/>
    </xf>
    <xf numFmtId="166" fontId="4" fillId="0" borderId="17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wrapText="1"/>
    </xf>
    <xf numFmtId="166" fontId="15" fillId="0" borderId="0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3.50.15\&#1091;&#1078;&#1082;&#1093;\Users\POTNIK~1\AppData\Local\Temp\&#1060;&#1069;&#1054;%20&#1052;&#1055;%202017-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8"/>
    </sheetNames>
    <sheetDataSet>
      <sheetData sheetId="0" refreshError="1">
        <row r="12">
          <cell r="L12">
            <v>78800</v>
          </cell>
        </row>
        <row r="23">
          <cell r="P2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5" tint="-0.249977111117893"/>
  </sheetPr>
  <dimension ref="A1:GB101"/>
  <sheetViews>
    <sheetView tabSelected="1" view="pageBreakPreview" zoomScale="70" zoomScaleNormal="70" zoomScaleSheetLayoutView="70" workbookViewId="0">
      <selection sqref="A1:XFD4"/>
    </sheetView>
  </sheetViews>
  <sheetFormatPr defaultColWidth="9.140625" defaultRowHeight="12.75" outlineLevelCol="1" x14ac:dyDescent="0.2"/>
  <cols>
    <col min="1" max="1" width="7.42578125" style="5" customWidth="1"/>
    <col min="2" max="2" width="36.28515625" style="5" customWidth="1"/>
    <col min="3" max="3" width="26.42578125" style="14" customWidth="1"/>
    <col min="4" max="4" width="17.5703125" style="15" customWidth="1"/>
    <col min="5" max="5" width="16.85546875" style="5" customWidth="1"/>
    <col min="6" max="6" width="15.7109375" style="5" customWidth="1" outlineLevel="1"/>
    <col min="7" max="7" width="14.140625" style="5" customWidth="1" outlineLevel="1"/>
    <col min="8" max="8" width="14.42578125" style="5" customWidth="1" outlineLevel="1"/>
    <col min="9" max="9" width="14.28515625" style="5" customWidth="1" outlineLevel="1"/>
    <col min="10" max="10" width="16" style="5" customWidth="1" outlineLevel="1"/>
    <col min="11" max="11" width="15" style="5" customWidth="1"/>
    <col min="12" max="12" width="14.7109375" style="5" customWidth="1"/>
    <col min="13" max="13" width="14.42578125" style="5" customWidth="1"/>
    <col min="14" max="14" width="16.5703125" style="5" customWidth="1"/>
    <col min="15" max="15" width="15" style="5" customWidth="1"/>
    <col min="16" max="16" width="12.85546875" style="5" customWidth="1"/>
    <col min="17" max="17" width="14.28515625" style="5" customWidth="1"/>
    <col min="18" max="18" width="15.7109375" style="5" customWidth="1"/>
    <col min="19" max="19" width="13.42578125" style="5" customWidth="1"/>
    <col min="20" max="20" width="12.7109375" style="5" customWidth="1"/>
    <col min="21" max="21" width="13.85546875" style="5" customWidth="1"/>
    <col min="22" max="22" width="15.7109375" style="5" customWidth="1"/>
    <col min="23" max="16384" width="9.140625" style="5"/>
  </cols>
  <sheetData>
    <row r="1" spans="1:184" s="16" customFormat="1" ht="14.25" customHeight="1" x14ac:dyDescent="0.2">
      <c r="C1" s="91"/>
      <c r="Q1" s="107" t="s">
        <v>0</v>
      </c>
      <c r="R1" s="107"/>
      <c r="S1" s="107"/>
      <c r="T1" s="107"/>
      <c r="U1" s="107"/>
      <c r="V1" s="107"/>
    </row>
    <row r="2" spans="1:184" s="16" customFormat="1" ht="57.75" customHeight="1" x14ac:dyDescent="0.2">
      <c r="C2" s="91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35" t="s">
        <v>83</v>
      </c>
      <c r="R2" s="135"/>
      <c r="S2" s="135"/>
      <c r="T2" s="135"/>
      <c r="U2" s="135"/>
      <c r="V2" s="135"/>
    </row>
    <row r="3" spans="1:184" ht="19.5" customHeight="1" x14ac:dyDescent="0.2">
      <c r="F3" s="17"/>
      <c r="G3" s="17"/>
      <c r="H3" s="17"/>
      <c r="I3" s="17"/>
      <c r="J3" s="17"/>
      <c r="K3" s="17"/>
      <c r="L3" s="17"/>
      <c r="M3" s="17"/>
      <c r="N3" s="90"/>
      <c r="O3" s="90"/>
      <c r="P3" s="90"/>
      <c r="Q3" s="90"/>
      <c r="R3" s="90"/>
      <c r="S3" s="95"/>
      <c r="T3" s="95"/>
      <c r="U3" s="95"/>
      <c r="V3" s="95"/>
    </row>
    <row r="4" spans="1:184" ht="18" customHeight="1" x14ac:dyDescent="0.25">
      <c r="A4" s="136" t="s">
        <v>1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</row>
    <row r="5" spans="1:184" ht="23.25" customHeight="1" x14ac:dyDescent="0.25">
      <c r="A5" s="136" t="s">
        <v>2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</row>
    <row r="6" spans="1:184" ht="23.25" customHeight="1" thickBot="1" x14ac:dyDescent="0.25"/>
    <row r="7" spans="1:184" ht="15.75" customHeight="1" x14ac:dyDescent="0.25">
      <c r="A7" s="114" t="s">
        <v>3</v>
      </c>
      <c r="B7" s="115" t="s">
        <v>4</v>
      </c>
      <c r="C7" s="116" t="s">
        <v>156</v>
      </c>
      <c r="D7" s="138" t="s">
        <v>5</v>
      </c>
      <c r="E7" s="118" t="s">
        <v>193</v>
      </c>
      <c r="F7" s="120" t="s">
        <v>98</v>
      </c>
      <c r="G7" s="121"/>
      <c r="H7" s="121"/>
      <c r="I7" s="121"/>
      <c r="J7" s="122"/>
      <c r="K7" s="120" t="s">
        <v>146</v>
      </c>
      <c r="L7" s="121"/>
      <c r="M7" s="121"/>
      <c r="N7" s="122"/>
      <c r="O7" s="137" t="s">
        <v>159</v>
      </c>
      <c r="P7" s="121"/>
      <c r="Q7" s="121"/>
      <c r="R7" s="122"/>
      <c r="S7" s="137" t="s">
        <v>188</v>
      </c>
      <c r="T7" s="121"/>
      <c r="U7" s="121"/>
      <c r="V7" s="122"/>
    </row>
    <row r="8" spans="1:184" ht="41.25" customHeight="1" x14ac:dyDescent="0.2">
      <c r="A8" s="113"/>
      <c r="B8" s="112"/>
      <c r="C8" s="117"/>
      <c r="D8" s="139"/>
      <c r="E8" s="119"/>
      <c r="F8" s="113" t="s">
        <v>6</v>
      </c>
      <c r="G8" s="112"/>
      <c r="H8" s="112"/>
      <c r="I8" s="112"/>
      <c r="J8" s="128"/>
      <c r="K8" s="113" t="s">
        <v>6</v>
      </c>
      <c r="L8" s="112"/>
      <c r="M8" s="112"/>
      <c r="N8" s="128"/>
      <c r="O8" s="127" t="s">
        <v>6</v>
      </c>
      <c r="P8" s="112"/>
      <c r="Q8" s="112"/>
      <c r="R8" s="128"/>
      <c r="S8" s="127" t="s">
        <v>6</v>
      </c>
      <c r="T8" s="112"/>
      <c r="U8" s="112"/>
      <c r="V8" s="128"/>
    </row>
    <row r="9" spans="1:184" ht="14.25" customHeight="1" x14ac:dyDescent="0.2">
      <c r="A9" s="113"/>
      <c r="B9" s="112"/>
      <c r="C9" s="117"/>
      <c r="D9" s="112" t="s">
        <v>7</v>
      </c>
      <c r="E9" s="119"/>
      <c r="F9" s="113" t="s">
        <v>8</v>
      </c>
      <c r="G9" s="112" t="s">
        <v>9</v>
      </c>
      <c r="H9" s="112" t="s">
        <v>187</v>
      </c>
      <c r="I9" s="123" t="s">
        <v>10</v>
      </c>
      <c r="J9" s="126" t="s">
        <v>189</v>
      </c>
      <c r="K9" s="113" t="s">
        <v>8</v>
      </c>
      <c r="L9" s="112" t="s">
        <v>9</v>
      </c>
      <c r="M9" s="129" t="s">
        <v>10</v>
      </c>
      <c r="N9" s="126" t="s">
        <v>190</v>
      </c>
      <c r="O9" s="127" t="s">
        <v>8</v>
      </c>
      <c r="P9" s="112" t="s">
        <v>9</v>
      </c>
      <c r="Q9" s="129" t="s">
        <v>10</v>
      </c>
      <c r="R9" s="126" t="s">
        <v>191</v>
      </c>
      <c r="S9" s="127" t="s">
        <v>8</v>
      </c>
      <c r="T9" s="112" t="s">
        <v>9</v>
      </c>
      <c r="U9" s="129" t="s">
        <v>10</v>
      </c>
      <c r="V9" s="126" t="s">
        <v>192</v>
      </c>
    </row>
    <row r="10" spans="1:184" ht="12.75" customHeight="1" x14ac:dyDescent="0.2">
      <c r="A10" s="113"/>
      <c r="B10" s="112"/>
      <c r="C10" s="117"/>
      <c r="D10" s="112"/>
      <c r="E10" s="119"/>
      <c r="F10" s="113"/>
      <c r="G10" s="112"/>
      <c r="H10" s="112"/>
      <c r="I10" s="124"/>
      <c r="J10" s="126"/>
      <c r="K10" s="113"/>
      <c r="L10" s="112"/>
      <c r="M10" s="129"/>
      <c r="N10" s="126"/>
      <c r="O10" s="127"/>
      <c r="P10" s="112"/>
      <c r="Q10" s="129"/>
      <c r="R10" s="126"/>
      <c r="S10" s="127"/>
      <c r="T10" s="112"/>
      <c r="U10" s="129"/>
      <c r="V10" s="126"/>
    </row>
    <row r="11" spans="1:184" ht="49.5" customHeight="1" x14ac:dyDescent="0.2">
      <c r="A11" s="113"/>
      <c r="B11" s="112"/>
      <c r="C11" s="117"/>
      <c r="D11" s="112"/>
      <c r="E11" s="119"/>
      <c r="F11" s="113"/>
      <c r="G11" s="112"/>
      <c r="H11" s="112"/>
      <c r="I11" s="125"/>
      <c r="J11" s="126"/>
      <c r="K11" s="113"/>
      <c r="L11" s="112"/>
      <c r="M11" s="129"/>
      <c r="N11" s="126"/>
      <c r="O11" s="127"/>
      <c r="P11" s="112"/>
      <c r="Q11" s="129"/>
      <c r="R11" s="126"/>
      <c r="S11" s="127"/>
      <c r="T11" s="112"/>
      <c r="U11" s="129"/>
      <c r="V11" s="126"/>
    </row>
    <row r="12" spans="1:184" ht="12.75" customHeight="1" x14ac:dyDescent="0.2">
      <c r="A12" s="27">
        <v>1</v>
      </c>
      <c r="B12" s="28">
        <v>2</v>
      </c>
      <c r="C12" s="29">
        <v>3</v>
      </c>
      <c r="D12" s="30">
        <v>4</v>
      </c>
      <c r="E12" s="61">
        <v>5</v>
      </c>
      <c r="F12" s="27">
        <f>E12+1</f>
        <v>6</v>
      </c>
      <c r="G12" s="28">
        <f t="shared" ref="G12:V12" si="0">F12+1</f>
        <v>7</v>
      </c>
      <c r="H12" s="28">
        <f t="shared" si="0"/>
        <v>8</v>
      </c>
      <c r="I12" s="28">
        <f t="shared" si="0"/>
        <v>9</v>
      </c>
      <c r="J12" s="31">
        <f t="shared" si="0"/>
        <v>10</v>
      </c>
      <c r="K12" s="27">
        <f t="shared" si="0"/>
        <v>11</v>
      </c>
      <c r="L12" s="28">
        <f t="shared" si="0"/>
        <v>12</v>
      </c>
      <c r="M12" s="28">
        <f t="shared" si="0"/>
        <v>13</v>
      </c>
      <c r="N12" s="31">
        <f t="shared" si="0"/>
        <v>14</v>
      </c>
      <c r="O12" s="64">
        <f t="shared" si="0"/>
        <v>15</v>
      </c>
      <c r="P12" s="28">
        <f t="shared" si="0"/>
        <v>16</v>
      </c>
      <c r="Q12" s="28">
        <f t="shared" si="0"/>
        <v>17</v>
      </c>
      <c r="R12" s="31">
        <f t="shared" si="0"/>
        <v>18</v>
      </c>
      <c r="S12" s="64">
        <f t="shared" si="0"/>
        <v>19</v>
      </c>
      <c r="T12" s="28">
        <f t="shared" si="0"/>
        <v>20</v>
      </c>
      <c r="U12" s="28">
        <f t="shared" si="0"/>
        <v>21</v>
      </c>
      <c r="V12" s="31">
        <f t="shared" si="0"/>
        <v>22</v>
      </c>
    </row>
    <row r="13" spans="1:184" s="4" customFormat="1" ht="62.25" customHeight="1" x14ac:dyDescent="0.2">
      <c r="A13" s="74" t="s">
        <v>107</v>
      </c>
      <c r="B13" s="35" t="s">
        <v>12</v>
      </c>
      <c r="C13" s="36"/>
      <c r="D13" s="81" t="s">
        <v>13</v>
      </c>
      <c r="E13" s="62">
        <f t="shared" ref="E13:E40" si="1">J13+N13+R13+V13</f>
        <v>1033997</v>
      </c>
      <c r="F13" s="66">
        <f>F14+F22+F25+F27</f>
        <v>143957.69999999998</v>
      </c>
      <c r="G13" s="38">
        <f>G22</f>
        <v>65350.3</v>
      </c>
      <c r="H13" s="38">
        <v>0</v>
      </c>
      <c r="I13" s="38">
        <f>I14+I22</f>
        <v>0</v>
      </c>
      <c r="J13" s="39">
        <f>F13+G13+I13</f>
        <v>209308</v>
      </c>
      <c r="K13" s="66">
        <f>K14+K22+K25+K27</f>
        <v>290911.3</v>
      </c>
      <c r="L13" s="38">
        <f>L22</f>
        <v>11421.7</v>
      </c>
      <c r="M13" s="38">
        <v>0</v>
      </c>
      <c r="N13" s="39">
        <f t="shared" ref="N13:N20" si="2">K13+L13+M13</f>
        <v>302333</v>
      </c>
      <c r="O13" s="100">
        <f>O14+O22+O25</f>
        <v>249957.8</v>
      </c>
      <c r="P13" s="38">
        <f>P22</f>
        <v>11421.7</v>
      </c>
      <c r="Q13" s="38">
        <v>0</v>
      </c>
      <c r="R13" s="39">
        <f>O13+P13+Q13</f>
        <v>261379.5</v>
      </c>
      <c r="S13" s="66">
        <f>S14+S22+S25</f>
        <v>249554.8</v>
      </c>
      <c r="T13" s="38">
        <f>T22</f>
        <v>11421.7</v>
      </c>
      <c r="U13" s="38">
        <v>0</v>
      </c>
      <c r="V13" s="39">
        <f>S13+T13+U13</f>
        <v>260976.5</v>
      </c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76"/>
      <c r="AM13" s="2"/>
      <c r="AN13" s="3"/>
      <c r="AO13" s="75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76"/>
      <c r="BM13" s="2"/>
      <c r="BN13" s="3"/>
      <c r="BO13" s="75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76"/>
      <c r="CM13" s="2"/>
      <c r="CN13" s="3"/>
      <c r="CO13" s="75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76"/>
      <c r="DM13" s="2"/>
      <c r="DN13" s="3"/>
      <c r="DO13" s="75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76"/>
      <c r="EM13" s="2"/>
      <c r="EN13" s="3"/>
      <c r="EO13" s="75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76"/>
      <c r="FM13" s="2"/>
      <c r="FN13" s="3"/>
      <c r="FO13" s="75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</row>
    <row r="14" spans="1:184" ht="63" customHeight="1" x14ac:dyDescent="0.2">
      <c r="A14" s="40" t="s">
        <v>108</v>
      </c>
      <c r="B14" s="41" t="s">
        <v>15</v>
      </c>
      <c r="C14" s="70" t="s">
        <v>138</v>
      </c>
      <c r="D14" s="81" t="s">
        <v>16</v>
      </c>
      <c r="E14" s="62">
        <f t="shared" si="1"/>
        <v>429688.89999999997</v>
      </c>
      <c r="F14" s="7">
        <f>SUM(F15:F21)</f>
        <v>91200</v>
      </c>
      <c r="G14" s="12">
        <v>0</v>
      </c>
      <c r="H14" s="12">
        <v>0</v>
      </c>
      <c r="I14" s="12">
        <v>0</v>
      </c>
      <c r="J14" s="42">
        <f>F14+G14+I14</f>
        <v>91200</v>
      </c>
      <c r="K14" s="7">
        <f>SUM(K15:K21)</f>
        <v>228115.09999999998</v>
      </c>
      <c r="L14" s="12">
        <f>SUM(L15:L18)</f>
        <v>0</v>
      </c>
      <c r="M14" s="12">
        <f>SUM(M15:M18)</f>
        <v>0</v>
      </c>
      <c r="N14" s="42">
        <f t="shared" si="2"/>
        <v>228115.09999999998</v>
      </c>
      <c r="O14" s="18">
        <f>SUM(O15:O21)</f>
        <v>110373.8</v>
      </c>
      <c r="P14" s="12">
        <f>SUM(P15:P21)</f>
        <v>0</v>
      </c>
      <c r="Q14" s="12">
        <f>SUM(Q15:Q21)</f>
        <v>0</v>
      </c>
      <c r="R14" s="42">
        <f>O14+P14+Q14</f>
        <v>110373.8</v>
      </c>
      <c r="S14" s="18">
        <f>SUM(S15:S18)</f>
        <v>0</v>
      </c>
      <c r="T14" s="12">
        <f>SUM(T15:T18)</f>
        <v>0</v>
      </c>
      <c r="U14" s="12">
        <f>SUM(U15:U18)</f>
        <v>0</v>
      </c>
      <c r="V14" s="42">
        <f>S14+T14+U14</f>
        <v>0</v>
      </c>
    </row>
    <row r="15" spans="1:184" ht="51" customHeight="1" x14ac:dyDescent="0.2">
      <c r="A15" s="43" t="s">
        <v>109</v>
      </c>
      <c r="B15" s="79" t="s">
        <v>18</v>
      </c>
      <c r="C15" s="70" t="s">
        <v>139</v>
      </c>
      <c r="D15" s="82" t="s">
        <v>19</v>
      </c>
      <c r="E15" s="62">
        <f t="shared" si="1"/>
        <v>143380.5</v>
      </c>
      <c r="F15" s="8">
        <v>40000</v>
      </c>
      <c r="G15" s="11">
        <v>0</v>
      </c>
      <c r="H15" s="11"/>
      <c r="I15" s="11">
        <v>0</v>
      </c>
      <c r="J15" s="34">
        <f>F15+G15+I15</f>
        <v>40000</v>
      </c>
      <c r="K15" s="8">
        <v>103380.5</v>
      </c>
      <c r="L15" s="11">
        <v>0</v>
      </c>
      <c r="M15" s="11">
        <v>0</v>
      </c>
      <c r="N15" s="34">
        <f t="shared" si="2"/>
        <v>103380.5</v>
      </c>
      <c r="O15" s="6">
        <v>0</v>
      </c>
      <c r="P15" s="11">
        <v>0</v>
      </c>
      <c r="Q15" s="11">
        <v>0</v>
      </c>
      <c r="R15" s="34">
        <f>O15+P15+Q15</f>
        <v>0</v>
      </c>
      <c r="S15" s="6">
        <v>0</v>
      </c>
      <c r="T15" s="11">
        <v>0</v>
      </c>
      <c r="U15" s="11">
        <v>0</v>
      </c>
      <c r="V15" s="34">
        <f>S15+T15+U15</f>
        <v>0</v>
      </c>
    </row>
    <row r="16" spans="1:184" ht="51" customHeight="1" x14ac:dyDescent="0.2">
      <c r="A16" s="43" t="s">
        <v>110</v>
      </c>
      <c r="B16" s="79" t="s">
        <v>100</v>
      </c>
      <c r="C16" s="70" t="s">
        <v>138</v>
      </c>
      <c r="D16" s="82" t="s">
        <v>20</v>
      </c>
      <c r="E16" s="62">
        <f t="shared" si="1"/>
        <v>61608.3</v>
      </c>
      <c r="F16" s="8">
        <v>3590</v>
      </c>
      <c r="G16" s="44">
        <v>0</v>
      </c>
      <c r="H16" s="44">
        <v>0</v>
      </c>
      <c r="I16" s="44">
        <v>0</v>
      </c>
      <c r="J16" s="34">
        <f t="shared" ref="J16:J18" si="3">F16+G16+I16</f>
        <v>3590</v>
      </c>
      <c r="K16" s="8">
        <v>58018.3</v>
      </c>
      <c r="L16" s="44">
        <v>0</v>
      </c>
      <c r="M16" s="44">
        <v>0</v>
      </c>
      <c r="N16" s="34">
        <f t="shared" si="2"/>
        <v>58018.3</v>
      </c>
      <c r="O16" s="6">
        <v>0</v>
      </c>
      <c r="P16" s="44">
        <v>0</v>
      </c>
      <c r="Q16" s="44">
        <v>0</v>
      </c>
      <c r="R16" s="34">
        <f t="shared" ref="R16:R18" si="4">O16+P16+Q16</f>
        <v>0</v>
      </c>
      <c r="S16" s="6">
        <v>0</v>
      </c>
      <c r="T16" s="44">
        <v>0</v>
      </c>
      <c r="U16" s="44">
        <v>0</v>
      </c>
      <c r="V16" s="34">
        <f t="shared" ref="V16:V18" si="5">S16+T16+U16</f>
        <v>0</v>
      </c>
    </row>
    <row r="17" spans="1:22" ht="51" customHeight="1" x14ac:dyDescent="0.2">
      <c r="A17" s="77" t="s">
        <v>111</v>
      </c>
      <c r="B17" s="45" t="s">
        <v>101</v>
      </c>
      <c r="C17" s="70" t="s">
        <v>138</v>
      </c>
      <c r="D17" s="82" t="s">
        <v>21</v>
      </c>
      <c r="E17" s="62">
        <f t="shared" si="1"/>
        <v>52258.400000000001</v>
      </c>
      <c r="F17" s="8">
        <v>0</v>
      </c>
      <c r="G17" s="44">
        <v>0</v>
      </c>
      <c r="H17" s="44">
        <v>0</v>
      </c>
      <c r="I17" s="44">
        <v>0</v>
      </c>
      <c r="J17" s="34">
        <f t="shared" si="3"/>
        <v>0</v>
      </c>
      <c r="K17" s="8">
        <v>22332.2</v>
      </c>
      <c r="L17" s="44">
        <v>0</v>
      </c>
      <c r="M17" s="44">
        <v>0</v>
      </c>
      <c r="N17" s="34">
        <f t="shared" si="2"/>
        <v>22332.2</v>
      </c>
      <c r="O17" s="6">
        <v>29926.2</v>
      </c>
      <c r="P17" s="44">
        <v>0</v>
      </c>
      <c r="Q17" s="44">
        <v>0</v>
      </c>
      <c r="R17" s="34">
        <f t="shared" si="4"/>
        <v>29926.2</v>
      </c>
      <c r="S17" s="6">
        <f>'[1]прил 8'!$P$23</f>
        <v>0</v>
      </c>
      <c r="T17" s="44">
        <v>0</v>
      </c>
      <c r="U17" s="44">
        <v>0</v>
      </c>
      <c r="V17" s="34">
        <f t="shared" si="5"/>
        <v>0</v>
      </c>
    </row>
    <row r="18" spans="1:22" ht="51" customHeight="1" x14ac:dyDescent="0.2">
      <c r="A18" s="77" t="s">
        <v>112</v>
      </c>
      <c r="B18" s="45" t="s">
        <v>22</v>
      </c>
      <c r="C18" s="70" t="s">
        <v>138</v>
      </c>
      <c r="D18" s="82" t="s">
        <v>23</v>
      </c>
      <c r="E18" s="62">
        <f t="shared" si="1"/>
        <v>18264.400000000001</v>
      </c>
      <c r="F18" s="8">
        <v>18264.400000000001</v>
      </c>
      <c r="G18" s="11">
        <v>0</v>
      </c>
      <c r="H18" s="11">
        <v>0</v>
      </c>
      <c r="I18" s="11">
        <v>0</v>
      </c>
      <c r="J18" s="34">
        <f t="shared" si="3"/>
        <v>18264.400000000001</v>
      </c>
      <c r="K18" s="8">
        <v>0</v>
      </c>
      <c r="L18" s="11">
        <v>0</v>
      </c>
      <c r="M18" s="11">
        <v>0</v>
      </c>
      <c r="N18" s="34">
        <f t="shared" si="2"/>
        <v>0</v>
      </c>
      <c r="O18" s="6">
        <v>0</v>
      </c>
      <c r="P18" s="11">
        <v>0</v>
      </c>
      <c r="Q18" s="11">
        <v>0</v>
      </c>
      <c r="R18" s="34">
        <f t="shared" si="4"/>
        <v>0</v>
      </c>
      <c r="S18" s="6">
        <v>0</v>
      </c>
      <c r="T18" s="11">
        <v>0</v>
      </c>
      <c r="U18" s="11">
        <v>0</v>
      </c>
      <c r="V18" s="34">
        <f t="shared" si="5"/>
        <v>0</v>
      </c>
    </row>
    <row r="19" spans="1:22" ht="54" customHeight="1" x14ac:dyDescent="0.2">
      <c r="A19" s="77" t="s">
        <v>113</v>
      </c>
      <c r="B19" s="79" t="s">
        <v>164</v>
      </c>
      <c r="C19" s="70" t="s">
        <v>138</v>
      </c>
      <c r="D19" s="82" t="s">
        <v>165</v>
      </c>
      <c r="E19" s="62">
        <f t="shared" si="1"/>
        <v>1416.6999999999998</v>
      </c>
      <c r="F19" s="8">
        <v>1057.8</v>
      </c>
      <c r="G19" s="11">
        <v>0</v>
      </c>
      <c r="H19" s="11">
        <v>0</v>
      </c>
      <c r="I19" s="11">
        <v>0</v>
      </c>
      <c r="J19" s="34">
        <f t="shared" ref="J19:J21" si="6">F19+G19+I19</f>
        <v>1057.8</v>
      </c>
      <c r="K19" s="8">
        <v>358.9</v>
      </c>
      <c r="L19" s="44">
        <v>0</v>
      </c>
      <c r="M19" s="44">
        <v>0</v>
      </c>
      <c r="N19" s="34">
        <f t="shared" si="2"/>
        <v>358.9</v>
      </c>
      <c r="O19" s="6">
        <v>0</v>
      </c>
      <c r="P19" s="11">
        <v>0</v>
      </c>
      <c r="Q19" s="11">
        <v>0</v>
      </c>
      <c r="R19" s="34">
        <v>0</v>
      </c>
      <c r="S19" s="6">
        <v>0</v>
      </c>
      <c r="T19" s="11">
        <v>0</v>
      </c>
      <c r="U19" s="11">
        <v>0</v>
      </c>
      <c r="V19" s="34">
        <v>0</v>
      </c>
    </row>
    <row r="20" spans="1:22" ht="54" customHeight="1" x14ac:dyDescent="0.2">
      <c r="A20" s="77" t="s">
        <v>114</v>
      </c>
      <c r="B20" s="79" t="s">
        <v>166</v>
      </c>
      <c r="C20" s="70" t="s">
        <v>138</v>
      </c>
      <c r="D20" s="82" t="s">
        <v>167</v>
      </c>
      <c r="E20" s="62">
        <f t="shared" si="1"/>
        <v>3125.8</v>
      </c>
      <c r="F20" s="8">
        <v>3125.8</v>
      </c>
      <c r="G20" s="11">
        <v>0</v>
      </c>
      <c r="H20" s="11">
        <v>0</v>
      </c>
      <c r="I20" s="11">
        <v>0</v>
      </c>
      <c r="J20" s="34">
        <f t="shared" si="6"/>
        <v>3125.8</v>
      </c>
      <c r="K20" s="8">
        <v>0</v>
      </c>
      <c r="L20" s="11">
        <v>0</v>
      </c>
      <c r="M20" s="11">
        <v>0</v>
      </c>
      <c r="N20" s="34">
        <f t="shared" si="2"/>
        <v>0</v>
      </c>
      <c r="O20" s="6">
        <v>0</v>
      </c>
      <c r="P20" s="11">
        <v>0</v>
      </c>
      <c r="Q20" s="11">
        <v>0</v>
      </c>
      <c r="R20" s="34">
        <v>0</v>
      </c>
      <c r="S20" s="6">
        <v>0</v>
      </c>
      <c r="T20" s="11">
        <v>0</v>
      </c>
      <c r="U20" s="11">
        <v>0</v>
      </c>
      <c r="V20" s="34">
        <v>0</v>
      </c>
    </row>
    <row r="21" spans="1:22" ht="54" customHeight="1" x14ac:dyDescent="0.2">
      <c r="A21" s="77" t="s">
        <v>115</v>
      </c>
      <c r="B21" s="79" t="s">
        <v>95</v>
      </c>
      <c r="C21" s="70" t="s">
        <v>138</v>
      </c>
      <c r="D21" s="82" t="s">
        <v>168</v>
      </c>
      <c r="E21" s="62">
        <f t="shared" si="1"/>
        <v>149634.79999999999</v>
      </c>
      <c r="F21" s="8">
        <v>25162</v>
      </c>
      <c r="G21" s="11">
        <v>0</v>
      </c>
      <c r="H21" s="11">
        <v>0</v>
      </c>
      <c r="I21" s="11">
        <v>0</v>
      </c>
      <c r="J21" s="34">
        <f t="shared" si="6"/>
        <v>25162</v>
      </c>
      <c r="K21" s="8">
        <v>44025.2</v>
      </c>
      <c r="L21" s="11">
        <v>0</v>
      </c>
      <c r="M21" s="11">
        <v>0</v>
      </c>
      <c r="N21" s="34">
        <f>K21+L21+M21</f>
        <v>44025.2</v>
      </c>
      <c r="O21" s="6">
        <v>80447.600000000006</v>
      </c>
      <c r="P21" s="11">
        <v>0</v>
      </c>
      <c r="Q21" s="11">
        <v>0</v>
      </c>
      <c r="R21" s="34">
        <f t="shared" ref="R21" si="7">O21+P21+Q21</f>
        <v>80447.600000000006</v>
      </c>
      <c r="S21" s="6">
        <v>0</v>
      </c>
      <c r="T21" s="11">
        <v>0</v>
      </c>
      <c r="U21" s="11">
        <v>0</v>
      </c>
      <c r="V21" s="34">
        <v>0</v>
      </c>
    </row>
    <row r="22" spans="1:22" ht="53.25" customHeight="1" x14ac:dyDescent="0.2">
      <c r="A22" s="46" t="s">
        <v>116</v>
      </c>
      <c r="B22" s="47" t="s">
        <v>84</v>
      </c>
      <c r="C22" s="70" t="s">
        <v>138</v>
      </c>
      <c r="D22" s="81" t="s">
        <v>106</v>
      </c>
      <c r="E22" s="62">
        <f t="shared" si="1"/>
        <v>540223.5</v>
      </c>
      <c r="F22" s="7">
        <f>F23+F24</f>
        <v>51469.3</v>
      </c>
      <c r="G22" s="12">
        <f>G23+G24</f>
        <v>65350.3</v>
      </c>
      <c r="H22" s="12">
        <v>0</v>
      </c>
      <c r="I22" s="12">
        <f>I23</f>
        <v>0</v>
      </c>
      <c r="J22" s="42">
        <f t="shared" ref="J22:J27" si="8">F22+G22+I22</f>
        <v>116819.6</v>
      </c>
      <c r="K22" s="7">
        <f>K23+K24</f>
        <v>0</v>
      </c>
      <c r="L22" s="12">
        <f>L23+L24</f>
        <v>11421.7</v>
      </c>
      <c r="M22" s="12">
        <f t="shared" ref="M22" si="9">M23+M24</f>
        <v>0</v>
      </c>
      <c r="N22" s="42">
        <f>N23+N24</f>
        <v>11421.7</v>
      </c>
      <c r="O22" s="18">
        <f>O23+O24</f>
        <v>139584</v>
      </c>
      <c r="P22" s="12">
        <f>P23+P24</f>
        <v>11421.7</v>
      </c>
      <c r="Q22" s="12">
        <f t="shared" ref="Q22" si="10">Q23+Q24</f>
        <v>0</v>
      </c>
      <c r="R22" s="42">
        <f>R23+R24</f>
        <v>151005.70000000001</v>
      </c>
      <c r="S22" s="18">
        <f>S23+S24</f>
        <v>249554.8</v>
      </c>
      <c r="T22" s="12">
        <f>T23+T24</f>
        <v>11421.7</v>
      </c>
      <c r="U22" s="12">
        <f t="shared" ref="U22" si="11">U23+U24</f>
        <v>0</v>
      </c>
      <c r="V22" s="42">
        <f>V23+V24</f>
        <v>260976.5</v>
      </c>
    </row>
    <row r="23" spans="1:22" ht="63" customHeight="1" x14ac:dyDescent="0.2">
      <c r="A23" s="77" t="s">
        <v>117</v>
      </c>
      <c r="B23" s="45" t="s">
        <v>26</v>
      </c>
      <c r="C23" s="70" t="s">
        <v>138</v>
      </c>
      <c r="D23" s="82" t="s">
        <v>151</v>
      </c>
      <c r="E23" s="63">
        <f t="shared" si="1"/>
        <v>431420.9</v>
      </c>
      <c r="F23" s="8">
        <v>42282.100000000006</v>
      </c>
      <c r="G23" s="11">
        <v>0</v>
      </c>
      <c r="H23" s="11">
        <v>0</v>
      </c>
      <c r="I23" s="11">
        <v>0</v>
      </c>
      <c r="J23" s="34">
        <f t="shared" si="8"/>
        <v>42282.100000000006</v>
      </c>
      <c r="K23" s="8">
        <v>0</v>
      </c>
      <c r="L23" s="11">
        <v>0</v>
      </c>
      <c r="M23" s="11">
        <v>0</v>
      </c>
      <c r="N23" s="34">
        <f>K23+L23+M23</f>
        <v>0</v>
      </c>
      <c r="O23" s="6">
        <v>139584</v>
      </c>
      <c r="P23" s="11">
        <v>0</v>
      </c>
      <c r="Q23" s="11">
        <v>0</v>
      </c>
      <c r="R23" s="34">
        <f>O23+P23+Q23</f>
        <v>139584</v>
      </c>
      <c r="S23" s="6">
        <v>249554.8</v>
      </c>
      <c r="T23" s="11">
        <v>0</v>
      </c>
      <c r="U23" s="11">
        <v>0</v>
      </c>
      <c r="V23" s="34">
        <f>S23+T23+U23</f>
        <v>249554.8</v>
      </c>
    </row>
    <row r="24" spans="1:22" s="89" customFormat="1" ht="86.25" customHeight="1" x14ac:dyDescent="0.2">
      <c r="A24" s="103" t="s">
        <v>145</v>
      </c>
      <c r="B24" s="45" t="s">
        <v>85</v>
      </c>
      <c r="C24" s="70" t="s">
        <v>138</v>
      </c>
      <c r="D24" s="82" t="s">
        <v>157</v>
      </c>
      <c r="E24" s="63">
        <f t="shared" si="1"/>
        <v>108802.59999999999</v>
      </c>
      <c r="F24" s="8">
        <v>9187.2000000000007</v>
      </c>
      <c r="G24" s="11">
        <v>65350.3</v>
      </c>
      <c r="H24" s="11">
        <v>0</v>
      </c>
      <c r="I24" s="11">
        <v>0</v>
      </c>
      <c r="J24" s="34">
        <f t="shared" si="8"/>
        <v>74537.5</v>
      </c>
      <c r="K24" s="8">
        <v>0</v>
      </c>
      <c r="L24" s="11">
        <v>11421.7</v>
      </c>
      <c r="M24" s="11">
        <v>0</v>
      </c>
      <c r="N24" s="34">
        <f>K24+L24+M24</f>
        <v>11421.7</v>
      </c>
      <c r="O24" s="6">
        <v>0</v>
      </c>
      <c r="P24" s="11">
        <v>11421.7</v>
      </c>
      <c r="Q24" s="11">
        <v>0</v>
      </c>
      <c r="R24" s="34">
        <f>O24+P24+Q24</f>
        <v>11421.7</v>
      </c>
      <c r="S24" s="6">
        <v>0</v>
      </c>
      <c r="T24" s="11">
        <v>11421.7</v>
      </c>
      <c r="U24" s="11">
        <v>0</v>
      </c>
      <c r="V24" s="34">
        <f>T24</f>
        <v>11421.7</v>
      </c>
    </row>
    <row r="25" spans="1:22" ht="121.5" customHeight="1" x14ac:dyDescent="0.2">
      <c r="A25" s="46" t="s">
        <v>118</v>
      </c>
      <c r="B25" s="47" t="s">
        <v>158</v>
      </c>
      <c r="C25" s="70" t="s">
        <v>138</v>
      </c>
      <c r="D25" s="81" t="s">
        <v>86</v>
      </c>
      <c r="E25" s="62">
        <f t="shared" si="1"/>
        <v>62796.2</v>
      </c>
      <c r="F25" s="7">
        <f>F26</f>
        <v>0</v>
      </c>
      <c r="G25" s="12">
        <v>0</v>
      </c>
      <c r="H25" s="12">
        <v>0</v>
      </c>
      <c r="I25" s="12">
        <v>0</v>
      </c>
      <c r="J25" s="42">
        <f t="shared" si="8"/>
        <v>0</v>
      </c>
      <c r="K25" s="7">
        <f>K26</f>
        <v>62796.2</v>
      </c>
      <c r="L25" s="12">
        <v>0</v>
      </c>
      <c r="M25" s="12">
        <v>0</v>
      </c>
      <c r="N25" s="42">
        <f>N26</f>
        <v>62796.2</v>
      </c>
      <c r="O25" s="18">
        <f>O26</f>
        <v>0</v>
      </c>
      <c r="P25" s="12">
        <v>0</v>
      </c>
      <c r="Q25" s="12">
        <v>0</v>
      </c>
      <c r="R25" s="42">
        <f>R26</f>
        <v>0</v>
      </c>
      <c r="S25" s="18">
        <f>S26</f>
        <v>0</v>
      </c>
      <c r="T25" s="12">
        <v>0</v>
      </c>
      <c r="U25" s="12">
        <v>0</v>
      </c>
      <c r="V25" s="42">
        <f>V26</f>
        <v>0</v>
      </c>
    </row>
    <row r="26" spans="1:22" s="89" customFormat="1" ht="116.25" customHeight="1" x14ac:dyDescent="0.2">
      <c r="A26" s="104" t="s">
        <v>119</v>
      </c>
      <c r="B26" s="45" t="s">
        <v>158</v>
      </c>
      <c r="C26" s="70" t="s">
        <v>138</v>
      </c>
      <c r="D26" s="82" t="s">
        <v>87</v>
      </c>
      <c r="E26" s="63">
        <f t="shared" si="1"/>
        <v>62796.2</v>
      </c>
      <c r="F26" s="8"/>
      <c r="G26" s="11">
        <v>0</v>
      </c>
      <c r="H26" s="11">
        <v>0</v>
      </c>
      <c r="I26" s="11">
        <v>0</v>
      </c>
      <c r="J26" s="34">
        <f t="shared" si="8"/>
        <v>0</v>
      </c>
      <c r="K26" s="8">
        <f>61996.2+800</f>
        <v>62796.2</v>
      </c>
      <c r="L26" s="11">
        <v>0</v>
      </c>
      <c r="M26" s="11">
        <v>0</v>
      </c>
      <c r="N26" s="34">
        <f>K26+L26+M26</f>
        <v>62796.2</v>
      </c>
      <c r="O26" s="6">
        <v>0</v>
      </c>
      <c r="P26" s="11">
        <v>0</v>
      </c>
      <c r="Q26" s="11">
        <v>0</v>
      </c>
      <c r="R26" s="34">
        <f>O26+P26+Q26</f>
        <v>0</v>
      </c>
      <c r="S26" s="6">
        <v>0</v>
      </c>
      <c r="T26" s="11">
        <v>0</v>
      </c>
      <c r="U26" s="11">
        <v>0</v>
      </c>
      <c r="V26" s="34">
        <f>S26+T26+U26</f>
        <v>0</v>
      </c>
    </row>
    <row r="27" spans="1:22" ht="49.5" customHeight="1" x14ac:dyDescent="0.2">
      <c r="A27" s="40" t="s">
        <v>120</v>
      </c>
      <c r="B27" s="41" t="s">
        <v>180</v>
      </c>
      <c r="C27" s="70" t="s">
        <v>138</v>
      </c>
      <c r="D27" s="81" t="s">
        <v>181</v>
      </c>
      <c r="E27" s="62">
        <f t="shared" si="1"/>
        <v>1288.4000000000001</v>
      </c>
      <c r="F27" s="7">
        <v>1288.4000000000001</v>
      </c>
      <c r="G27" s="12">
        <v>0</v>
      </c>
      <c r="H27" s="12">
        <v>0</v>
      </c>
      <c r="I27" s="12">
        <v>0</v>
      </c>
      <c r="J27" s="42">
        <f t="shared" si="8"/>
        <v>1288.4000000000001</v>
      </c>
      <c r="K27" s="7">
        <v>0</v>
      </c>
      <c r="L27" s="12">
        <v>0</v>
      </c>
      <c r="M27" s="12">
        <v>0</v>
      </c>
      <c r="N27" s="42">
        <f>K27+L27+M27</f>
        <v>0</v>
      </c>
      <c r="O27" s="18">
        <v>0</v>
      </c>
      <c r="P27" s="12">
        <v>0</v>
      </c>
      <c r="Q27" s="12">
        <v>0</v>
      </c>
      <c r="R27" s="42">
        <f>O27+P27+Q27</f>
        <v>0</v>
      </c>
      <c r="S27" s="18">
        <v>0</v>
      </c>
      <c r="T27" s="12">
        <v>0</v>
      </c>
      <c r="U27" s="12">
        <v>0</v>
      </c>
      <c r="V27" s="42">
        <f>S27+T27+U27</f>
        <v>0</v>
      </c>
    </row>
    <row r="28" spans="1:22" ht="55.5" customHeight="1" x14ac:dyDescent="0.2">
      <c r="A28" s="74" t="s">
        <v>11</v>
      </c>
      <c r="B28" s="35" t="s">
        <v>29</v>
      </c>
      <c r="C28" s="37"/>
      <c r="D28" s="81" t="s">
        <v>30</v>
      </c>
      <c r="E28" s="62">
        <f t="shared" si="1"/>
        <v>473572.30000000005</v>
      </c>
      <c r="F28" s="7">
        <f>F29+F33+F44</f>
        <v>3061.3</v>
      </c>
      <c r="G28" s="12">
        <f>G29+G33+G44</f>
        <v>0</v>
      </c>
      <c r="H28" s="12">
        <v>0</v>
      </c>
      <c r="I28" s="12">
        <f t="shared" ref="I28:V28" si="12">I29+I33+I44</f>
        <v>69139.399999999994</v>
      </c>
      <c r="J28" s="42">
        <f t="shared" si="12"/>
        <v>72200.700000000012</v>
      </c>
      <c r="K28" s="7">
        <f t="shared" si="12"/>
        <v>1082.7</v>
      </c>
      <c r="L28" s="12">
        <f t="shared" si="12"/>
        <v>0</v>
      </c>
      <c r="M28" s="12">
        <f t="shared" si="12"/>
        <v>134020.29999999999</v>
      </c>
      <c r="N28" s="42">
        <f t="shared" si="12"/>
        <v>135103</v>
      </c>
      <c r="O28" s="18">
        <f t="shared" si="12"/>
        <v>1082.7</v>
      </c>
      <c r="P28" s="12">
        <f t="shared" si="12"/>
        <v>0</v>
      </c>
      <c r="Q28" s="12">
        <f t="shared" si="12"/>
        <v>132051.6</v>
      </c>
      <c r="R28" s="42">
        <f t="shared" si="12"/>
        <v>133134.30000000002</v>
      </c>
      <c r="S28" s="18">
        <f t="shared" si="12"/>
        <v>1082.7</v>
      </c>
      <c r="T28" s="12">
        <f t="shared" si="12"/>
        <v>0</v>
      </c>
      <c r="U28" s="12">
        <f t="shared" si="12"/>
        <v>132051.6</v>
      </c>
      <c r="V28" s="42">
        <f t="shared" si="12"/>
        <v>133134.30000000002</v>
      </c>
    </row>
    <row r="29" spans="1:22" ht="73.5" customHeight="1" x14ac:dyDescent="0.2">
      <c r="A29" s="40" t="s">
        <v>14</v>
      </c>
      <c r="B29" s="41" t="s">
        <v>32</v>
      </c>
      <c r="C29" s="106"/>
      <c r="D29" s="81" t="s">
        <v>33</v>
      </c>
      <c r="E29" s="62">
        <f t="shared" si="1"/>
        <v>1184.8</v>
      </c>
      <c r="F29" s="7">
        <f t="shared" ref="F29" si="13">F30</f>
        <v>1184.8</v>
      </c>
      <c r="G29" s="12">
        <f t="shared" ref="G29:V29" si="14">G30</f>
        <v>0</v>
      </c>
      <c r="H29" s="12">
        <v>0</v>
      </c>
      <c r="I29" s="12">
        <f t="shared" si="14"/>
        <v>0</v>
      </c>
      <c r="J29" s="42">
        <f t="shared" si="14"/>
        <v>1184.8</v>
      </c>
      <c r="K29" s="7">
        <f t="shared" si="14"/>
        <v>0</v>
      </c>
      <c r="L29" s="12">
        <f t="shared" si="14"/>
        <v>0</v>
      </c>
      <c r="M29" s="12">
        <f t="shared" si="14"/>
        <v>0</v>
      </c>
      <c r="N29" s="42">
        <f t="shared" si="14"/>
        <v>0</v>
      </c>
      <c r="O29" s="18">
        <f t="shared" si="14"/>
        <v>0</v>
      </c>
      <c r="P29" s="12">
        <f t="shared" si="14"/>
        <v>0</v>
      </c>
      <c r="Q29" s="12">
        <f t="shared" si="14"/>
        <v>0</v>
      </c>
      <c r="R29" s="42">
        <f t="shared" si="14"/>
        <v>0</v>
      </c>
      <c r="S29" s="18">
        <f t="shared" si="14"/>
        <v>0</v>
      </c>
      <c r="T29" s="12">
        <f t="shared" si="14"/>
        <v>0</v>
      </c>
      <c r="U29" s="12">
        <f t="shared" si="14"/>
        <v>0</v>
      </c>
      <c r="V29" s="42">
        <f t="shared" si="14"/>
        <v>0</v>
      </c>
    </row>
    <row r="30" spans="1:22" ht="24" customHeight="1" x14ac:dyDescent="0.2">
      <c r="A30" s="108" t="s">
        <v>17</v>
      </c>
      <c r="B30" s="110" t="s">
        <v>37</v>
      </c>
      <c r="C30" s="70" t="s">
        <v>35</v>
      </c>
      <c r="D30" s="82" t="s">
        <v>38</v>
      </c>
      <c r="E30" s="62">
        <f t="shared" si="1"/>
        <v>1184.8</v>
      </c>
      <c r="F30" s="67">
        <f>SUM(F31:F32)</f>
        <v>1184.8</v>
      </c>
      <c r="G30" s="48">
        <f>SUM(G31:G32)</f>
        <v>0</v>
      </c>
      <c r="H30" s="12">
        <v>0</v>
      </c>
      <c r="I30" s="48">
        <f>SUM(I31:I32)</f>
        <v>0</v>
      </c>
      <c r="J30" s="49">
        <f>F30+G30+I30</f>
        <v>1184.8</v>
      </c>
      <c r="K30" s="67">
        <f>SUM(K31:K32)</f>
        <v>0</v>
      </c>
      <c r="L30" s="48">
        <f>SUM(L31:L32)</f>
        <v>0</v>
      </c>
      <c r="M30" s="48">
        <f>SUM(M31:M32)</f>
        <v>0</v>
      </c>
      <c r="N30" s="49">
        <f t="shared" ref="N30:N41" si="15">K30+L30+M30</f>
        <v>0</v>
      </c>
      <c r="O30" s="65">
        <f>SUM(O31:O32)</f>
        <v>0</v>
      </c>
      <c r="P30" s="48">
        <f>SUM(P31:P32)</f>
        <v>0</v>
      </c>
      <c r="Q30" s="48">
        <f>SUM(Q31:Q32)</f>
        <v>0</v>
      </c>
      <c r="R30" s="49">
        <f>O30+P30+Q30</f>
        <v>0</v>
      </c>
      <c r="S30" s="65">
        <f>SUM(S31:S32)</f>
        <v>0</v>
      </c>
      <c r="T30" s="48">
        <f>SUM(T31:T32)</f>
        <v>0</v>
      </c>
      <c r="U30" s="48">
        <f>SUM(U31:U32)</f>
        <v>0</v>
      </c>
      <c r="V30" s="49">
        <f>S30+T30+U30</f>
        <v>0</v>
      </c>
    </row>
    <row r="31" spans="1:22" ht="17.25" customHeight="1" x14ac:dyDescent="0.2">
      <c r="A31" s="109"/>
      <c r="B31" s="111"/>
      <c r="C31" s="70" t="s">
        <v>39</v>
      </c>
      <c r="D31" s="82"/>
      <c r="E31" s="63">
        <f t="shared" si="1"/>
        <v>250</v>
      </c>
      <c r="F31" s="8">
        <v>250</v>
      </c>
      <c r="G31" s="11">
        <v>0</v>
      </c>
      <c r="H31" s="12">
        <v>0</v>
      </c>
      <c r="I31" s="11">
        <v>0</v>
      </c>
      <c r="J31" s="34">
        <f>F31+G31+I31</f>
        <v>250</v>
      </c>
      <c r="K31" s="8">
        <v>0</v>
      </c>
      <c r="L31" s="11">
        <v>0</v>
      </c>
      <c r="M31" s="11">
        <v>0</v>
      </c>
      <c r="N31" s="34">
        <f t="shared" si="15"/>
        <v>0</v>
      </c>
      <c r="O31" s="6">
        <v>0</v>
      </c>
      <c r="P31" s="11">
        <v>0</v>
      </c>
      <c r="Q31" s="11">
        <v>0</v>
      </c>
      <c r="R31" s="34">
        <f>O31+P31+Q31</f>
        <v>0</v>
      </c>
      <c r="S31" s="6">
        <v>0</v>
      </c>
      <c r="T31" s="11">
        <v>0</v>
      </c>
      <c r="U31" s="11">
        <v>0</v>
      </c>
      <c r="V31" s="34">
        <f>S31+T31+U31</f>
        <v>0</v>
      </c>
    </row>
    <row r="32" spans="1:22" ht="18.75" customHeight="1" x14ac:dyDescent="0.2">
      <c r="A32" s="109"/>
      <c r="B32" s="111"/>
      <c r="C32" s="70" t="s">
        <v>36</v>
      </c>
      <c r="D32" s="83"/>
      <c r="E32" s="63">
        <f t="shared" si="1"/>
        <v>934.8</v>
      </c>
      <c r="F32" s="8">
        <v>934.8</v>
      </c>
      <c r="G32" s="11">
        <v>0</v>
      </c>
      <c r="H32" s="12">
        <v>0</v>
      </c>
      <c r="I32" s="11">
        <v>0</v>
      </c>
      <c r="J32" s="34">
        <f t="shared" ref="J32" si="16">F32+G32+I32</f>
        <v>934.8</v>
      </c>
      <c r="K32" s="8">
        <v>0</v>
      </c>
      <c r="L32" s="11">
        <v>0</v>
      </c>
      <c r="M32" s="11">
        <v>0</v>
      </c>
      <c r="N32" s="34">
        <f t="shared" si="15"/>
        <v>0</v>
      </c>
      <c r="O32" s="6">
        <v>0</v>
      </c>
      <c r="P32" s="11">
        <v>0</v>
      </c>
      <c r="Q32" s="11">
        <v>0</v>
      </c>
      <c r="R32" s="34">
        <f t="shared" ref="R32" si="17">O32+P32+Q32</f>
        <v>0</v>
      </c>
      <c r="S32" s="6">
        <v>0</v>
      </c>
      <c r="T32" s="11">
        <v>0</v>
      </c>
      <c r="U32" s="11">
        <v>0</v>
      </c>
      <c r="V32" s="34">
        <f t="shared" ref="V32:V33" si="18">S32+T32+U32</f>
        <v>0</v>
      </c>
    </row>
    <row r="33" spans="1:22" ht="87" customHeight="1" x14ac:dyDescent="0.2">
      <c r="A33" s="40" t="s">
        <v>24</v>
      </c>
      <c r="B33" s="41" t="s">
        <v>41</v>
      </c>
      <c r="C33" s="70"/>
      <c r="D33" s="81" t="s">
        <v>42</v>
      </c>
      <c r="E33" s="62">
        <f t="shared" si="1"/>
        <v>382765.30000000005</v>
      </c>
      <c r="F33" s="7">
        <f>SUM(F34:F41)</f>
        <v>1876.5</v>
      </c>
      <c r="G33" s="12">
        <f>SUM(G34:G41)</f>
        <v>0</v>
      </c>
      <c r="H33" s="12">
        <v>0</v>
      </c>
      <c r="I33" s="12">
        <f>SUM(I34:I41)</f>
        <v>39515.9</v>
      </c>
      <c r="J33" s="42">
        <f>F33+G33+I33</f>
        <v>41392.400000000001</v>
      </c>
      <c r="K33" s="7">
        <f>SUM(K34:K41)</f>
        <v>1082.7</v>
      </c>
      <c r="L33" s="12">
        <f>SUM(L34:L41)</f>
        <v>0</v>
      </c>
      <c r="M33" s="12">
        <f>SUM(M34:M41)</f>
        <v>112307</v>
      </c>
      <c r="N33" s="42">
        <f t="shared" si="15"/>
        <v>113389.7</v>
      </c>
      <c r="O33" s="18">
        <f>SUM(O34:O41)</f>
        <v>1082.7</v>
      </c>
      <c r="P33" s="12">
        <f>SUM(P34:P41)</f>
        <v>0</v>
      </c>
      <c r="Q33" s="12">
        <f>SUM(Q34:Q41)</f>
        <v>112908.90000000001</v>
      </c>
      <c r="R33" s="42">
        <f t="shared" ref="R33:R57" si="19">O33+P33+Q33</f>
        <v>113991.6</v>
      </c>
      <c r="S33" s="18">
        <f>SUM(S34:S41)</f>
        <v>1082.7</v>
      </c>
      <c r="T33" s="12">
        <f>SUM(T34:T41)</f>
        <v>0</v>
      </c>
      <c r="U33" s="12">
        <f>SUM(U34:U41)</f>
        <v>112908.90000000001</v>
      </c>
      <c r="V33" s="42">
        <f t="shared" si="18"/>
        <v>113991.6</v>
      </c>
    </row>
    <row r="34" spans="1:22" ht="74.25" customHeight="1" x14ac:dyDescent="0.2">
      <c r="A34" s="105" t="s">
        <v>25</v>
      </c>
      <c r="B34" s="69" t="s">
        <v>153</v>
      </c>
      <c r="C34" s="70" t="s">
        <v>138</v>
      </c>
      <c r="D34" s="82" t="s">
        <v>43</v>
      </c>
      <c r="E34" s="62">
        <f t="shared" si="1"/>
        <v>92</v>
      </c>
      <c r="F34" s="8">
        <v>92</v>
      </c>
      <c r="G34" s="11">
        <v>0</v>
      </c>
      <c r="H34" s="12">
        <v>0</v>
      </c>
      <c r="I34" s="11">
        <v>0</v>
      </c>
      <c r="J34" s="34">
        <f>F34+G34+I34</f>
        <v>92</v>
      </c>
      <c r="K34" s="8">
        <v>0</v>
      </c>
      <c r="L34" s="11">
        <v>0</v>
      </c>
      <c r="M34" s="11">
        <v>0</v>
      </c>
      <c r="N34" s="34">
        <f t="shared" si="15"/>
        <v>0</v>
      </c>
      <c r="O34" s="6">
        <v>0</v>
      </c>
      <c r="P34" s="11">
        <v>0</v>
      </c>
      <c r="Q34" s="11">
        <v>0</v>
      </c>
      <c r="R34" s="34">
        <f>O34+P34+Q34</f>
        <v>0</v>
      </c>
      <c r="S34" s="6">
        <v>0</v>
      </c>
      <c r="T34" s="11">
        <v>0</v>
      </c>
      <c r="U34" s="11">
        <v>0</v>
      </c>
      <c r="V34" s="34">
        <f>S34+T34+U34</f>
        <v>0</v>
      </c>
    </row>
    <row r="35" spans="1:22" ht="80.25" customHeight="1" x14ac:dyDescent="0.2">
      <c r="A35" s="105" t="s">
        <v>121</v>
      </c>
      <c r="B35" s="69" t="s">
        <v>154</v>
      </c>
      <c r="C35" s="70" t="s">
        <v>138</v>
      </c>
      <c r="D35" s="82" t="s">
        <v>44</v>
      </c>
      <c r="E35" s="62">
        <f t="shared" si="1"/>
        <v>5032.5999999999995</v>
      </c>
      <c r="F35" s="8">
        <v>1784.5</v>
      </c>
      <c r="G35" s="11">
        <v>0</v>
      </c>
      <c r="H35" s="12">
        <v>0</v>
      </c>
      <c r="I35" s="11">
        <v>0</v>
      </c>
      <c r="J35" s="34">
        <f t="shared" ref="J35:J41" si="20">F35+G35+I35</f>
        <v>1784.5</v>
      </c>
      <c r="K35" s="8">
        <v>1082.7</v>
      </c>
      <c r="L35" s="11">
        <v>0</v>
      </c>
      <c r="M35" s="11">
        <v>0</v>
      </c>
      <c r="N35" s="34">
        <f t="shared" si="15"/>
        <v>1082.7</v>
      </c>
      <c r="O35" s="6">
        <v>1082.7</v>
      </c>
      <c r="P35" s="11">
        <v>0</v>
      </c>
      <c r="Q35" s="11">
        <v>0</v>
      </c>
      <c r="R35" s="34">
        <f t="shared" si="19"/>
        <v>1082.7</v>
      </c>
      <c r="S35" s="6">
        <v>1082.7</v>
      </c>
      <c r="T35" s="11">
        <v>0</v>
      </c>
      <c r="U35" s="11">
        <v>0</v>
      </c>
      <c r="V35" s="34">
        <f t="shared" ref="V35:V45" si="21">S35+T35+U35</f>
        <v>1082.7</v>
      </c>
    </row>
    <row r="36" spans="1:22" ht="30.75" customHeight="1" x14ac:dyDescent="0.2">
      <c r="A36" s="78" t="s">
        <v>122</v>
      </c>
      <c r="B36" s="69" t="s">
        <v>45</v>
      </c>
      <c r="C36" s="70"/>
      <c r="D36" s="82"/>
      <c r="E36" s="62">
        <f t="shared" si="1"/>
        <v>258247</v>
      </c>
      <c r="F36" s="8">
        <v>0</v>
      </c>
      <c r="G36" s="11">
        <v>0</v>
      </c>
      <c r="H36" s="12">
        <v>0</v>
      </c>
      <c r="I36" s="11">
        <v>30694.1</v>
      </c>
      <c r="J36" s="34">
        <f t="shared" si="20"/>
        <v>30694.1</v>
      </c>
      <c r="K36" s="8">
        <v>0</v>
      </c>
      <c r="L36" s="11">
        <v>0</v>
      </c>
      <c r="M36" s="11">
        <v>75509.100000000006</v>
      </c>
      <c r="N36" s="34">
        <f t="shared" si="15"/>
        <v>75509.100000000006</v>
      </c>
      <c r="O36" s="6">
        <v>0</v>
      </c>
      <c r="P36" s="11">
        <v>0</v>
      </c>
      <c r="Q36" s="11">
        <v>76021.899999999994</v>
      </c>
      <c r="R36" s="34">
        <f t="shared" si="19"/>
        <v>76021.899999999994</v>
      </c>
      <c r="S36" s="6">
        <v>0</v>
      </c>
      <c r="T36" s="11">
        <v>0</v>
      </c>
      <c r="U36" s="11">
        <f>Q36</f>
        <v>76021.899999999994</v>
      </c>
      <c r="V36" s="34">
        <f t="shared" si="21"/>
        <v>76021.899999999994</v>
      </c>
    </row>
    <row r="37" spans="1:22" ht="57.75" customHeight="1" x14ac:dyDescent="0.2">
      <c r="A37" s="78" t="s">
        <v>123</v>
      </c>
      <c r="B37" s="69" t="s">
        <v>46</v>
      </c>
      <c r="C37" s="70"/>
      <c r="D37" s="82"/>
      <c r="E37" s="62">
        <f t="shared" si="1"/>
        <v>44861.4</v>
      </c>
      <c r="F37" s="8">
        <v>0</v>
      </c>
      <c r="G37" s="11">
        <v>0</v>
      </c>
      <c r="H37" s="12">
        <v>0</v>
      </c>
      <c r="I37" s="11">
        <v>4017</v>
      </c>
      <c r="J37" s="34">
        <f t="shared" si="20"/>
        <v>4017</v>
      </c>
      <c r="K37" s="8">
        <v>0</v>
      </c>
      <c r="L37" s="11">
        <v>0</v>
      </c>
      <c r="M37" s="11">
        <v>12885.2</v>
      </c>
      <c r="N37" s="34">
        <f t="shared" si="15"/>
        <v>12885.2</v>
      </c>
      <c r="O37" s="6">
        <v>0</v>
      </c>
      <c r="P37" s="11">
        <v>0</v>
      </c>
      <c r="Q37" s="11">
        <v>13979.6</v>
      </c>
      <c r="R37" s="34">
        <f t="shared" si="19"/>
        <v>13979.6</v>
      </c>
      <c r="S37" s="6">
        <v>0</v>
      </c>
      <c r="T37" s="11">
        <v>0</v>
      </c>
      <c r="U37" s="11">
        <f t="shared" ref="U37:U41" si="22">Q37</f>
        <v>13979.6</v>
      </c>
      <c r="V37" s="34">
        <f t="shared" si="21"/>
        <v>13979.6</v>
      </c>
    </row>
    <row r="38" spans="1:22" ht="25.5" x14ac:dyDescent="0.2">
      <c r="A38" s="78" t="s">
        <v>124</v>
      </c>
      <c r="B38" s="69" t="s">
        <v>47</v>
      </c>
      <c r="C38" s="70"/>
      <c r="D38" s="82"/>
      <c r="E38" s="62">
        <f t="shared" si="1"/>
        <v>36073</v>
      </c>
      <c r="F38" s="8">
        <v>0</v>
      </c>
      <c r="G38" s="11">
        <v>0</v>
      </c>
      <c r="H38" s="12">
        <v>0</v>
      </c>
      <c r="I38" s="11">
        <v>1038</v>
      </c>
      <c r="J38" s="34">
        <f t="shared" si="20"/>
        <v>1038</v>
      </c>
      <c r="K38" s="8">
        <v>0</v>
      </c>
      <c r="L38" s="11">
        <v>0</v>
      </c>
      <c r="M38" s="11">
        <v>12403.8</v>
      </c>
      <c r="N38" s="34">
        <f t="shared" si="15"/>
        <v>12403.8</v>
      </c>
      <c r="O38" s="6">
        <v>0</v>
      </c>
      <c r="P38" s="11">
        <v>0</v>
      </c>
      <c r="Q38" s="11">
        <v>11315.6</v>
      </c>
      <c r="R38" s="34">
        <f t="shared" si="19"/>
        <v>11315.6</v>
      </c>
      <c r="S38" s="6">
        <v>0</v>
      </c>
      <c r="T38" s="11">
        <v>0</v>
      </c>
      <c r="U38" s="11">
        <f t="shared" si="22"/>
        <v>11315.6</v>
      </c>
      <c r="V38" s="34">
        <f t="shared" si="21"/>
        <v>11315.6</v>
      </c>
    </row>
    <row r="39" spans="1:22" ht="30.75" customHeight="1" x14ac:dyDescent="0.2">
      <c r="A39" s="78" t="s">
        <v>125</v>
      </c>
      <c r="B39" s="69" t="s">
        <v>48</v>
      </c>
      <c r="C39" s="70"/>
      <c r="D39" s="82"/>
      <c r="E39" s="62">
        <f t="shared" si="1"/>
        <v>4250.3999999999996</v>
      </c>
      <c r="F39" s="8">
        <v>0</v>
      </c>
      <c r="G39" s="11">
        <v>0</v>
      </c>
      <c r="H39" s="12">
        <v>0</v>
      </c>
      <c r="I39" s="11">
        <v>2462.3000000000002</v>
      </c>
      <c r="J39" s="34">
        <f t="shared" si="20"/>
        <v>2462.3000000000002</v>
      </c>
      <c r="K39" s="8">
        <v>0</v>
      </c>
      <c r="L39" s="11">
        <v>0</v>
      </c>
      <c r="M39" s="11">
        <v>576.1</v>
      </c>
      <c r="N39" s="34">
        <f t="shared" si="15"/>
        <v>576.1</v>
      </c>
      <c r="O39" s="6">
        <v>0</v>
      </c>
      <c r="P39" s="11">
        <v>0</v>
      </c>
      <c r="Q39" s="11">
        <v>606</v>
      </c>
      <c r="R39" s="34">
        <f t="shared" si="19"/>
        <v>606</v>
      </c>
      <c r="S39" s="6">
        <v>0</v>
      </c>
      <c r="T39" s="11">
        <v>0</v>
      </c>
      <c r="U39" s="11">
        <f t="shared" si="22"/>
        <v>606</v>
      </c>
      <c r="V39" s="34">
        <f t="shared" si="21"/>
        <v>606</v>
      </c>
    </row>
    <row r="40" spans="1:22" ht="30.75" customHeight="1" x14ac:dyDescent="0.2">
      <c r="A40" s="78" t="s">
        <v>126</v>
      </c>
      <c r="B40" s="69" t="s">
        <v>103</v>
      </c>
      <c r="C40" s="70"/>
      <c r="D40" s="82"/>
      <c r="E40" s="62">
        <f t="shared" si="1"/>
        <v>3194.3</v>
      </c>
      <c r="F40" s="8">
        <v>0</v>
      </c>
      <c r="G40" s="11">
        <v>0</v>
      </c>
      <c r="H40" s="12">
        <v>0</v>
      </c>
      <c r="I40" s="11">
        <v>225</v>
      </c>
      <c r="J40" s="34">
        <f t="shared" si="20"/>
        <v>225</v>
      </c>
      <c r="K40" s="8">
        <v>0</v>
      </c>
      <c r="L40" s="11">
        <v>0</v>
      </c>
      <c r="M40" s="11">
        <v>950.9</v>
      </c>
      <c r="N40" s="34">
        <f t="shared" si="15"/>
        <v>950.9</v>
      </c>
      <c r="O40" s="6">
        <v>0</v>
      </c>
      <c r="P40" s="11">
        <v>0</v>
      </c>
      <c r="Q40" s="11">
        <v>1009.2</v>
      </c>
      <c r="R40" s="34">
        <f t="shared" si="19"/>
        <v>1009.2</v>
      </c>
      <c r="S40" s="6">
        <v>0</v>
      </c>
      <c r="T40" s="11">
        <v>0</v>
      </c>
      <c r="U40" s="11">
        <f t="shared" si="22"/>
        <v>1009.2</v>
      </c>
      <c r="V40" s="34">
        <f t="shared" si="21"/>
        <v>1009.2</v>
      </c>
    </row>
    <row r="41" spans="1:22" ht="30.75" customHeight="1" x14ac:dyDescent="0.2">
      <c r="A41" s="78" t="s">
        <v>127</v>
      </c>
      <c r="B41" s="69" t="s">
        <v>104</v>
      </c>
      <c r="C41" s="70"/>
      <c r="D41" s="82"/>
      <c r="E41" s="62">
        <f t="shared" ref="E41:E69" si="23">J41+N41+R41+V41</f>
        <v>31014.6</v>
      </c>
      <c r="F41" s="8">
        <v>0</v>
      </c>
      <c r="G41" s="11">
        <v>0</v>
      </c>
      <c r="H41" s="12">
        <v>0</v>
      </c>
      <c r="I41" s="11">
        <v>1079.5</v>
      </c>
      <c r="J41" s="34">
        <f t="shared" si="20"/>
        <v>1079.5</v>
      </c>
      <c r="K41" s="8">
        <v>0</v>
      </c>
      <c r="L41" s="11">
        <v>0</v>
      </c>
      <c r="M41" s="11">
        <v>9981.9</v>
      </c>
      <c r="N41" s="34">
        <f t="shared" si="15"/>
        <v>9981.9</v>
      </c>
      <c r="O41" s="6">
        <v>0</v>
      </c>
      <c r="P41" s="11">
        <v>0</v>
      </c>
      <c r="Q41" s="11">
        <v>9976.6</v>
      </c>
      <c r="R41" s="34">
        <f t="shared" si="19"/>
        <v>9976.6</v>
      </c>
      <c r="S41" s="6">
        <v>0</v>
      </c>
      <c r="T41" s="11">
        <v>0</v>
      </c>
      <c r="U41" s="11">
        <f t="shared" si="22"/>
        <v>9976.6</v>
      </c>
      <c r="V41" s="34">
        <f t="shared" si="21"/>
        <v>9976.6</v>
      </c>
    </row>
    <row r="42" spans="1:22" ht="162" customHeight="1" x14ac:dyDescent="0.2">
      <c r="A42" s="40" t="s">
        <v>27</v>
      </c>
      <c r="B42" s="69" t="s">
        <v>49</v>
      </c>
      <c r="C42" s="106"/>
      <c r="D42" s="81"/>
      <c r="E42" s="62">
        <f t="shared" si="23"/>
        <v>0</v>
      </c>
      <c r="F42" s="7">
        <v>0</v>
      </c>
      <c r="G42" s="12">
        <v>0</v>
      </c>
      <c r="H42" s="12">
        <v>0</v>
      </c>
      <c r="I42" s="12">
        <v>0</v>
      </c>
      <c r="J42" s="42">
        <f t="shared" ref="J42:J45" si="24">F42+G42+I42</f>
        <v>0</v>
      </c>
      <c r="K42" s="7">
        <v>0</v>
      </c>
      <c r="L42" s="12">
        <v>0</v>
      </c>
      <c r="M42" s="12">
        <v>0</v>
      </c>
      <c r="N42" s="42">
        <f t="shared" ref="N42:N45" si="25">K42+L42+M42</f>
        <v>0</v>
      </c>
      <c r="O42" s="18">
        <v>0</v>
      </c>
      <c r="P42" s="12">
        <v>0</v>
      </c>
      <c r="Q42" s="12">
        <v>0</v>
      </c>
      <c r="R42" s="42">
        <f t="shared" si="19"/>
        <v>0</v>
      </c>
      <c r="S42" s="18">
        <v>0</v>
      </c>
      <c r="T42" s="12">
        <v>0</v>
      </c>
      <c r="U42" s="12">
        <v>0</v>
      </c>
      <c r="V42" s="42">
        <f t="shared" si="21"/>
        <v>0</v>
      </c>
    </row>
    <row r="43" spans="1:22" ht="81" customHeight="1" x14ac:dyDescent="0.2">
      <c r="A43" s="40" t="s">
        <v>88</v>
      </c>
      <c r="B43" s="69" t="s">
        <v>102</v>
      </c>
      <c r="C43" s="106"/>
      <c r="D43" s="81"/>
      <c r="E43" s="62">
        <f t="shared" si="23"/>
        <v>0</v>
      </c>
      <c r="F43" s="7">
        <v>0</v>
      </c>
      <c r="G43" s="12">
        <v>0</v>
      </c>
      <c r="H43" s="12">
        <v>0</v>
      </c>
      <c r="I43" s="12">
        <v>0</v>
      </c>
      <c r="J43" s="42">
        <f t="shared" si="24"/>
        <v>0</v>
      </c>
      <c r="K43" s="7">
        <v>0</v>
      </c>
      <c r="L43" s="12">
        <v>0</v>
      </c>
      <c r="M43" s="12">
        <v>0</v>
      </c>
      <c r="N43" s="42">
        <f t="shared" si="25"/>
        <v>0</v>
      </c>
      <c r="O43" s="18">
        <v>0</v>
      </c>
      <c r="P43" s="12">
        <v>0</v>
      </c>
      <c r="Q43" s="12">
        <v>0</v>
      </c>
      <c r="R43" s="42">
        <f t="shared" si="19"/>
        <v>0</v>
      </c>
      <c r="S43" s="18">
        <v>0</v>
      </c>
      <c r="T43" s="12">
        <v>0</v>
      </c>
      <c r="U43" s="12">
        <v>0</v>
      </c>
      <c r="V43" s="42">
        <f t="shared" si="21"/>
        <v>0</v>
      </c>
    </row>
    <row r="44" spans="1:22" s="16" customFormat="1" ht="77.25" customHeight="1" x14ac:dyDescent="0.2">
      <c r="A44" s="92" t="s">
        <v>128</v>
      </c>
      <c r="B44" s="50" t="s">
        <v>50</v>
      </c>
      <c r="C44" s="93"/>
      <c r="D44" s="81"/>
      <c r="E44" s="62">
        <f t="shared" si="23"/>
        <v>89622.2</v>
      </c>
      <c r="F44" s="7">
        <f>F45+F51+F53+F56</f>
        <v>0</v>
      </c>
      <c r="G44" s="12">
        <f>G45+G51+G53+G56</f>
        <v>0</v>
      </c>
      <c r="H44" s="12">
        <v>0</v>
      </c>
      <c r="I44" s="20">
        <f>I45+I50+I51+I53+I56</f>
        <v>29623.5</v>
      </c>
      <c r="J44" s="42">
        <f>F44+G44+I44</f>
        <v>29623.5</v>
      </c>
      <c r="K44" s="7">
        <f>K45+K51+K53+K56</f>
        <v>0</v>
      </c>
      <c r="L44" s="12">
        <f>L45+L51+L53+L56</f>
        <v>0</v>
      </c>
      <c r="M44" s="20">
        <f>M45+M50+M51+M53+M56</f>
        <v>21713.300000000003</v>
      </c>
      <c r="N44" s="42">
        <f t="shared" si="25"/>
        <v>21713.300000000003</v>
      </c>
      <c r="O44" s="18">
        <f>O45+O51+O53+O56</f>
        <v>0</v>
      </c>
      <c r="P44" s="12">
        <f>P45+P51+P53+P56</f>
        <v>0</v>
      </c>
      <c r="Q44" s="20">
        <f>Q45+Q50+Q51+Q53+Q56</f>
        <v>19142.7</v>
      </c>
      <c r="R44" s="42">
        <f t="shared" si="19"/>
        <v>19142.7</v>
      </c>
      <c r="S44" s="18">
        <f>S45+S51+S53+S56</f>
        <v>0</v>
      </c>
      <c r="T44" s="12">
        <f>T45+T51+T53+T56</f>
        <v>0</v>
      </c>
      <c r="U44" s="20">
        <f>U45+U50+U51+U53+U56</f>
        <v>19142.7</v>
      </c>
      <c r="V44" s="42">
        <f t="shared" si="21"/>
        <v>19142.7</v>
      </c>
    </row>
    <row r="45" spans="1:22" s="73" customFormat="1" ht="38.25" customHeight="1" x14ac:dyDescent="0.2">
      <c r="A45" s="53" t="s">
        <v>194</v>
      </c>
      <c r="B45" s="41" t="s">
        <v>51</v>
      </c>
      <c r="C45" s="80"/>
      <c r="D45" s="81"/>
      <c r="E45" s="62">
        <f t="shared" si="23"/>
        <v>21146.500000000004</v>
      </c>
      <c r="F45" s="7">
        <v>0</v>
      </c>
      <c r="G45" s="12">
        <v>0</v>
      </c>
      <c r="H45" s="12">
        <v>0</v>
      </c>
      <c r="I45" s="52">
        <f>SUM(I46:I48)</f>
        <v>6016.7</v>
      </c>
      <c r="J45" s="42">
        <f t="shared" si="24"/>
        <v>6016.7</v>
      </c>
      <c r="K45" s="7">
        <v>0</v>
      </c>
      <c r="L45" s="12">
        <v>0</v>
      </c>
      <c r="M45" s="20">
        <f>SUM(M46:M48)</f>
        <v>5059</v>
      </c>
      <c r="N45" s="42">
        <f t="shared" si="25"/>
        <v>5059</v>
      </c>
      <c r="O45" s="18">
        <v>0</v>
      </c>
      <c r="P45" s="12">
        <v>0</v>
      </c>
      <c r="Q45" s="20">
        <f>SUM(Q46:Q48)</f>
        <v>5035.4000000000005</v>
      </c>
      <c r="R45" s="42">
        <f>O45+P45+Q45</f>
        <v>5035.4000000000005</v>
      </c>
      <c r="S45" s="18">
        <v>0</v>
      </c>
      <c r="T45" s="12">
        <v>0</v>
      </c>
      <c r="U45" s="20">
        <f>SUM(U46:U48)</f>
        <v>5035.4000000000005</v>
      </c>
      <c r="V45" s="42">
        <f t="shared" si="21"/>
        <v>5035.4000000000005</v>
      </c>
    </row>
    <row r="46" spans="1:22" ht="34.5" customHeight="1" x14ac:dyDescent="0.2">
      <c r="A46" s="54" t="s">
        <v>195</v>
      </c>
      <c r="B46" s="69" t="s">
        <v>52</v>
      </c>
      <c r="C46" s="51"/>
      <c r="D46" s="81"/>
      <c r="E46" s="63">
        <f t="shared" si="23"/>
        <v>160.50000000000003</v>
      </c>
      <c r="F46" s="7">
        <v>0</v>
      </c>
      <c r="G46" s="12">
        <v>0</v>
      </c>
      <c r="H46" s="12">
        <v>0</v>
      </c>
      <c r="I46" s="19">
        <v>0</v>
      </c>
      <c r="J46" s="34">
        <f t="shared" ref="J46:J48" si="26">F46+G46+I46</f>
        <v>0</v>
      </c>
      <c r="K46" s="7">
        <v>0</v>
      </c>
      <c r="L46" s="12">
        <v>0</v>
      </c>
      <c r="M46" s="19">
        <v>151.9</v>
      </c>
      <c r="N46" s="34">
        <f>M46</f>
        <v>151.9</v>
      </c>
      <c r="O46" s="18">
        <v>0</v>
      </c>
      <c r="P46" s="12">
        <v>0</v>
      </c>
      <c r="Q46" s="19">
        <v>4.3</v>
      </c>
      <c r="R46" s="34">
        <f>Q46</f>
        <v>4.3</v>
      </c>
      <c r="S46" s="18">
        <v>0</v>
      </c>
      <c r="T46" s="12">
        <v>0</v>
      </c>
      <c r="U46" s="19">
        <f>Q46</f>
        <v>4.3</v>
      </c>
      <c r="V46" s="34">
        <f>U46</f>
        <v>4.3</v>
      </c>
    </row>
    <row r="47" spans="1:22" ht="32.25" customHeight="1" x14ac:dyDescent="0.2">
      <c r="A47" s="54" t="s">
        <v>196</v>
      </c>
      <c r="B47" s="69" t="s">
        <v>53</v>
      </c>
      <c r="C47" s="51"/>
      <c r="D47" s="81"/>
      <c r="E47" s="63">
        <f t="shared" si="23"/>
        <v>20714.600000000002</v>
      </c>
      <c r="F47" s="7">
        <v>0</v>
      </c>
      <c r="G47" s="12">
        <v>0</v>
      </c>
      <c r="H47" s="12">
        <v>0</v>
      </c>
      <c r="I47" s="19">
        <v>5745.3</v>
      </c>
      <c r="J47" s="34">
        <f t="shared" si="26"/>
        <v>5745.3</v>
      </c>
      <c r="K47" s="7">
        <v>0</v>
      </c>
      <c r="L47" s="12">
        <v>0</v>
      </c>
      <c r="M47" s="96">
        <v>4907.1000000000004</v>
      </c>
      <c r="N47" s="34">
        <f t="shared" ref="N47:N57" si="27">K47+L47+M47</f>
        <v>4907.1000000000004</v>
      </c>
      <c r="O47" s="18">
        <v>0</v>
      </c>
      <c r="P47" s="12">
        <v>0</v>
      </c>
      <c r="Q47" s="96">
        <v>5031.1000000000004</v>
      </c>
      <c r="R47" s="34">
        <f t="shared" si="19"/>
        <v>5031.1000000000004</v>
      </c>
      <c r="S47" s="18">
        <v>0</v>
      </c>
      <c r="T47" s="12">
        <v>0</v>
      </c>
      <c r="U47" s="19">
        <f>Q47</f>
        <v>5031.1000000000004</v>
      </c>
      <c r="V47" s="34">
        <f t="shared" ref="V47:V57" si="28">S47+T47+U47</f>
        <v>5031.1000000000004</v>
      </c>
    </row>
    <row r="48" spans="1:22" ht="34.5" customHeight="1" x14ac:dyDescent="0.2">
      <c r="A48" s="54" t="s">
        <v>197</v>
      </c>
      <c r="B48" s="69" t="s">
        <v>54</v>
      </c>
      <c r="C48" s="51"/>
      <c r="D48" s="81"/>
      <c r="E48" s="63">
        <f t="shared" si="23"/>
        <v>271.39999999999998</v>
      </c>
      <c r="F48" s="7">
        <v>0</v>
      </c>
      <c r="G48" s="12">
        <v>0</v>
      </c>
      <c r="H48" s="12">
        <v>0</v>
      </c>
      <c r="I48" s="19">
        <v>271.39999999999998</v>
      </c>
      <c r="J48" s="34">
        <f t="shared" si="26"/>
        <v>271.39999999999998</v>
      </c>
      <c r="K48" s="7">
        <v>0</v>
      </c>
      <c r="L48" s="12">
        <v>0</v>
      </c>
      <c r="M48" s="96">
        <v>0</v>
      </c>
      <c r="N48" s="34">
        <f t="shared" si="27"/>
        <v>0</v>
      </c>
      <c r="O48" s="18">
        <v>0</v>
      </c>
      <c r="P48" s="12">
        <v>0</v>
      </c>
      <c r="Q48" s="96">
        <v>0</v>
      </c>
      <c r="R48" s="34">
        <f t="shared" si="19"/>
        <v>0</v>
      </c>
      <c r="S48" s="18">
        <v>0</v>
      </c>
      <c r="T48" s="12">
        <v>0</v>
      </c>
      <c r="U48" s="96">
        <v>0</v>
      </c>
      <c r="V48" s="34">
        <f t="shared" si="28"/>
        <v>0</v>
      </c>
    </row>
    <row r="49" spans="1:22" ht="44.25" hidden="1" customHeight="1" x14ac:dyDescent="0.2">
      <c r="A49" s="54" t="s">
        <v>55</v>
      </c>
      <c r="B49" s="69" t="s">
        <v>56</v>
      </c>
      <c r="C49" s="51"/>
      <c r="D49" s="81"/>
      <c r="E49" s="63">
        <f t="shared" si="23"/>
        <v>0</v>
      </c>
      <c r="F49" s="7">
        <v>0</v>
      </c>
      <c r="G49" s="12">
        <v>0</v>
      </c>
      <c r="H49" s="12">
        <v>0</v>
      </c>
      <c r="I49" s="19">
        <v>0</v>
      </c>
      <c r="J49" s="34">
        <f t="shared" ref="J49:J50" si="29">F49+G49+I49</f>
        <v>0</v>
      </c>
      <c r="K49" s="7">
        <v>0</v>
      </c>
      <c r="L49" s="12">
        <v>0</v>
      </c>
      <c r="M49" s="96">
        <v>0</v>
      </c>
      <c r="N49" s="34">
        <f t="shared" si="27"/>
        <v>0</v>
      </c>
      <c r="O49" s="18">
        <v>0</v>
      </c>
      <c r="P49" s="12">
        <v>0</v>
      </c>
      <c r="Q49" s="96">
        <v>0</v>
      </c>
      <c r="R49" s="34">
        <f t="shared" si="19"/>
        <v>0</v>
      </c>
      <c r="S49" s="18">
        <v>0</v>
      </c>
      <c r="T49" s="12">
        <v>0</v>
      </c>
      <c r="U49" s="96">
        <v>0</v>
      </c>
      <c r="V49" s="34">
        <f t="shared" si="28"/>
        <v>0</v>
      </c>
    </row>
    <row r="50" spans="1:22" s="73" customFormat="1" ht="44.25" customHeight="1" x14ac:dyDescent="0.2">
      <c r="A50" s="53" t="s">
        <v>198</v>
      </c>
      <c r="B50" s="97" t="s">
        <v>161</v>
      </c>
      <c r="C50" s="80"/>
      <c r="D50" s="81"/>
      <c r="E50" s="62">
        <f t="shared" si="23"/>
        <v>13257.500000000002</v>
      </c>
      <c r="F50" s="7">
        <v>0</v>
      </c>
      <c r="G50" s="12">
        <v>0</v>
      </c>
      <c r="H50" s="12">
        <v>0</v>
      </c>
      <c r="I50" s="20">
        <v>7915.1</v>
      </c>
      <c r="J50" s="42">
        <f t="shared" si="29"/>
        <v>7915.1</v>
      </c>
      <c r="K50" s="7">
        <v>0</v>
      </c>
      <c r="L50" s="12">
        <v>0</v>
      </c>
      <c r="M50" s="20">
        <v>2229</v>
      </c>
      <c r="N50" s="42">
        <f t="shared" si="27"/>
        <v>2229</v>
      </c>
      <c r="O50" s="18">
        <v>0</v>
      </c>
      <c r="P50" s="12">
        <v>0</v>
      </c>
      <c r="Q50" s="20">
        <v>1556.7</v>
      </c>
      <c r="R50" s="42">
        <f t="shared" si="19"/>
        <v>1556.7</v>
      </c>
      <c r="S50" s="18">
        <v>0</v>
      </c>
      <c r="T50" s="12">
        <v>0</v>
      </c>
      <c r="U50" s="20">
        <f>Q50</f>
        <v>1556.7</v>
      </c>
      <c r="V50" s="42">
        <f t="shared" si="28"/>
        <v>1556.7</v>
      </c>
    </row>
    <row r="51" spans="1:22" s="73" customFormat="1" ht="52.5" customHeight="1" x14ac:dyDescent="0.2">
      <c r="A51" s="53" t="s">
        <v>199</v>
      </c>
      <c r="B51" s="41" t="s">
        <v>57</v>
      </c>
      <c r="C51" s="80"/>
      <c r="D51" s="81"/>
      <c r="E51" s="62">
        <f t="shared" si="23"/>
        <v>2723.7</v>
      </c>
      <c r="F51" s="7">
        <v>0</v>
      </c>
      <c r="G51" s="12">
        <v>0</v>
      </c>
      <c r="H51" s="12">
        <v>0</v>
      </c>
      <c r="I51" s="52">
        <f>I52</f>
        <v>702.1</v>
      </c>
      <c r="J51" s="42">
        <f t="shared" ref="J51" si="30">F51+G51+I51</f>
        <v>702.1</v>
      </c>
      <c r="K51" s="7">
        <v>0</v>
      </c>
      <c r="L51" s="12">
        <v>0</v>
      </c>
      <c r="M51" s="20">
        <f>M52</f>
        <v>649.6</v>
      </c>
      <c r="N51" s="42">
        <f t="shared" si="27"/>
        <v>649.6</v>
      </c>
      <c r="O51" s="18">
        <v>0</v>
      </c>
      <c r="P51" s="12">
        <v>0</v>
      </c>
      <c r="Q51" s="20">
        <f>Q52</f>
        <v>686</v>
      </c>
      <c r="R51" s="42">
        <f t="shared" si="19"/>
        <v>686</v>
      </c>
      <c r="S51" s="18">
        <v>0</v>
      </c>
      <c r="T51" s="12">
        <v>0</v>
      </c>
      <c r="U51" s="20">
        <f>U52</f>
        <v>686</v>
      </c>
      <c r="V51" s="42">
        <f t="shared" si="28"/>
        <v>686</v>
      </c>
    </row>
    <row r="52" spans="1:22" ht="30" customHeight="1" x14ac:dyDescent="0.2">
      <c r="A52" s="54" t="s">
        <v>200</v>
      </c>
      <c r="B52" s="69" t="s">
        <v>58</v>
      </c>
      <c r="C52" s="51"/>
      <c r="D52" s="81"/>
      <c r="E52" s="63">
        <f t="shared" si="23"/>
        <v>2723.7</v>
      </c>
      <c r="F52" s="7">
        <v>0</v>
      </c>
      <c r="G52" s="12">
        <v>0</v>
      </c>
      <c r="H52" s="12">
        <v>0</v>
      </c>
      <c r="I52" s="19">
        <v>702.1</v>
      </c>
      <c r="J52" s="34">
        <f t="shared" ref="J52:J53" si="31">F52+G52+I52</f>
        <v>702.1</v>
      </c>
      <c r="K52" s="7">
        <v>0</v>
      </c>
      <c r="L52" s="12">
        <v>0</v>
      </c>
      <c r="M52" s="96">
        <v>649.6</v>
      </c>
      <c r="N52" s="34">
        <f t="shared" si="27"/>
        <v>649.6</v>
      </c>
      <c r="O52" s="18">
        <v>0</v>
      </c>
      <c r="P52" s="12">
        <v>0</v>
      </c>
      <c r="Q52" s="96">
        <v>686</v>
      </c>
      <c r="R52" s="34">
        <f t="shared" si="19"/>
        <v>686</v>
      </c>
      <c r="S52" s="18">
        <v>0</v>
      </c>
      <c r="T52" s="12">
        <v>0</v>
      </c>
      <c r="U52" s="96">
        <f>Q52</f>
        <v>686</v>
      </c>
      <c r="V52" s="34">
        <f t="shared" si="28"/>
        <v>686</v>
      </c>
    </row>
    <row r="53" spans="1:22" s="73" customFormat="1" ht="45" customHeight="1" x14ac:dyDescent="0.2">
      <c r="A53" s="53" t="s">
        <v>201</v>
      </c>
      <c r="B53" s="41" t="s">
        <v>59</v>
      </c>
      <c r="C53" s="80"/>
      <c r="D53" s="81"/>
      <c r="E53" s="62">
        <f t="shared" si="23"/>
        <v>38408.800000000003</v>
      </c>
      <c r="F53" s="7">
        <v>0</v>
      </c>
      <c r="G53" s="12">
        <v>0</v>
      </c>
      <c r="H53" s="12">
        <v>0</v>
      </c>
      <c r="I53" s="20">
        <f>I54+I55</f>
        <v>11342.7</v>
      </c>
      <c r="J53" s="42">
        <f t="shared" si="31"/>
        <v>11342.7</v>
      </c>
      <c r="K53" s="7">
        <v>0</v>
      </c>
      <c r="L53" s="12">
        <v>0</v>
      </c>
      <c r="M53" s="20">
        <f>M54+M55</f>
        <v>10630.7</v>
      </c>
      <c r="N53" s="42">
        <f t="shared" si="27"/>
        <v>10630.7</v>
      </c>
      <c r="O53" s="18">
        <v>0</v>
      </c>
      <c r="P53" s="12">
        <v>0</v>
      </c>
      <c r="Q53" s="20">
        <f>Q54+Q55</f>
        <v>8217.7000000000007</v>
      </c>
      <c r="R53" s="42">
        <f t="shared" si="19"/>
        <v>8217.7000000000007</v>
      </c>
      <c r="S53" s="18">
        <v>0</v>
      </c>
      <c r="T53" s="12">
        <v>0</v>
      </c>
      <c r="U53" s="20">
        <f>U54+U55</f>
        <v>8217.7000000000007</v>
      </c>
      <c r="V53" s="42">
        <f t="shared" si="28"/>
        <v>8217.7000000000007</v>
      </c>
    </row>
    <row r="54" spans="1:22" ht="34.5" hidden="1" customHeight="1" x14ac:dyDescent="0.2">
      <c r="A54" s="54" t="s">
        <v>60</v>
      </c>
      <c r="B54" s="69" t="s">
        <v>61</v>
      </c>
      <c r="C54" s="51"/>
      <c r="D54" s="81"/>
      <c r="E54" s="63" t="e">
        <f t="shared" si="23"/>
        <v>#REF!</v>
      </c>
      <c r="F54" s="7">
        <v>0</v>
      </c>
      <c r="G54" s="12">
        <v>0</v>
      </c>
      <c r="H54" s="12">
        <v>0</v>
      </c>
      <c r="I54" s="19">
        <v>0</v>
      </c>
      <c r="J54" s="34" t="e">
        <f>F54+G54+#REF!+I54</f>
        <v>#REF!</v>
      </c>
      <c r="K54" s="7">
        <v>0</v>
      </c>
      <c r="L54" s="12">
        <v>0</v>
      </c>
      <c r="M54" s="96">
        <v>0</v>
      </c>
      <c r="N54" s="34">
        <f t="shared" si="27"/>
        <v>0</v>
      </c>
      <c r="O54" s="18">
        <v>0</v>
      </c>
      <c r="P54" s="12">
        <v>0</v>
      </c>
      <c r="Q54" s="96">
        <v>0</v>
      </c>
      <c r="R54" s="34">
        <f t="shared" si="19"/>
        <v>0</v>
      </c>
      <c r="S54" s="18">
        <v>0</v>
      </c>
      <c r="T54" s="12">
        <v>0</v>
      </c>
      <c r="U54" s="96">
        <v>0</v>
      </c>
      <c r="V54" s="34">
        <f t="shared" si="28"/>
        <v>0</v>
      </c>
    </row>
    <row r="55" spans="1:22" ht="38.25" customHeight="1" x14ac:dyDescent="0.2">
      <c r="A55" s="54" t="s">
        <v>202</v>
      </c>
      <c r="B55" s="69" t="s">
        <v>62</v>
      </c>
      <c r="C55" s="51"/>
      <c r="D55" s="81"/>
      <c r="E55" s="63">
        <f t="shared" si="23"/>
        <v>38408.800000000003</v>
      </c>
      <c r="F55" s="7">
        <v>0</v>
      </c>
      <c r="G55" s="12">
        <v>0</v>
      </c>
      <c r="H55" s="12">
        <v>0</v>
      </c>
      <c r="I55" s="19">
        <v>11342.7</v>
      </c>
      <c r="J55" s="34">
        <f t="shared" ref="J55:J56" si="32">F55+G55+I55</f>
        <v>11342.7</v>
      </c>
      <c r="K55" s="7">
        <v>0</v>
      </c>
      <c r="L55" s="12">
        <v>0</v>
      </c>
      <c r="M55" s="96">
        <v>10630.7</v>
      </c>
      <c r="N55" s="34">
        <f t="shared" si="27"/>
        <v>10630.7</v>
      </c>
      <c r="O55" s="18">
        <v>0</v>
      </c>
      <c r="P55" s="12">
        <v>0</v>
      </c>
      <c r="Q55" s="96">
        <v>8217.7000000000007</v>
      </c>
      <c r="R55" s="34">
        <f t="shared" si="19"/>
        <v>8217.7000000000007</v>
      </c>
      <c r="S55" s="18">
        <v>0</v>
      </c>
      <c r="T55" s="12">
        <v>0</v>
      </c>
      <c r="U55" s="96">
        <f>Q55</f>
        <v>8217.7000000000007</v>
      </c>
      <c r="V55" s="34">
        <f t="shared" si="28"/>
        <v>8217.7000000000007</v>
      </c>
    </row>
    <row r="56" spans="1:22" s="73" customFormat="1" ht="44.25" customHeight="1" x14ac:dyDescent="0.2">
      <c r="A56" s="53" t="s">
        <v>203</v>
      </c>
      <c r="B56" s="41" t="s">
        <v>63</v>
      </c>
      <c r="C56" s="80"/>
      <c r="D56" s="81"/>
      <c r="E56" s="62">
        <f t="shared" si="23"/>
        <v>14085.699999999999</v>
      </c>
      <c r="F56" s="7">
        <v>0</v>
      </c>
      <c r="G56" s="12">
        <v>0</v>
      </c>
      <c r="H56" s="12">
        <v>0</v>
      </c>
      <c r="I56" s="52">
        <f>I57</f>
        <v>3646.9</v>
      </c>
      <c r="J56" s="42">
        <f t="shared" si="32"/>
        <v>3646.9</v>
      </c>
      <c r="K56" s="7">
        <v>0</v>
      </c>
      <c r="L56" s="12">
        <v>0</v>
      </c>
      <c r="M56" s="20">
        <f>M57</f>
        <v>3145</v>
      </c>
      <c r="N56" s="42">
        <f t="shared" si="27"/>
        <v>3145</v>
      </c>
      <c r="O56" s="18">
        <v>0</v>
      </c>
      <c r="P56" s="12">
        <v>0</v>
      </c>
      <c r="Q56" s="20">
        <f>Q57</f>
        <v>3646.9</v>
      </c>
      <c r="R56" s="42">
        <f t="shared" si="19"/>
        <v>3646.9</v>
      </c>
      <c r="S56" s="18">
        <v>0</v>
      </c>
      <c r="T56" s="12">
        <v>0</v>
      </c>
      <c r="U56" s="20">
        <f>U57</f>
        <v>3646.9</v>
      </c>
      <c r="V56" s="42">
        <f t="shared" si="28"/>
        <v>3646.9</v>
      </c>
    </row>
    <row r="57" spans="1:22" ht="60.75" customHeight="1" x14ac:dyDescent="0.2">
      <c r="A57" s="54" t="s">
        <v>204</v>
      </c>
      <c r="B57" s="69" t="s">
        <v>64</v>
      </c>
      <c r="C57" s="51"/>
      <c r="D57" s="81"/>
      <c r="E57" s="63">
        <f t="shared" si="23"/>
        <v>14085.699999999999</v>
      </c>
      <c r="F57" s="7">
        <v>0</v>
      </c>
      <c r="G57" s="12">
        <v>0</v>
      </c>
      <c r="H57" s="12">
        <v>0</v>
      </c>
      <c r="I57" s="19">
        <v>3646.9</v>
      </c>
      <c r="J57" s="34">
        <f t="shared" ref="J57" si="33">F57+G57+I57</f>
        <v>3646.9</v>
      </c>
      <c r="K57" s="7">
        <v>0</v>
      </c>
      <c r="L57" s="12">
        <v>0</v>
      </c>
      <c r="M57" s="96">
        <v>3145</v>
      </c>
      <c r="N57" s="34">
        <f t="shared" si="27"/>
        <v>3145</v>
      </c>
      <c r="O57" s="18">
        <v>0</v>
      </c>
      <c r="P57" s="12">
        <v>0</v>
      </c>
      <c r="Q57" s="96">
        <v>3646.9</v>
      </c>
      <c r="R57" s="34">
        <f t="shared" si="19"/>
        <v>3646.9</v>
      </c>
      <c r="S57" s="18">
        <v>0</v>
      </c>
      <c r="T57" s="12">
        <v>0</v>
      </c>
      <c r="U57" s="96">
        <f>Q57</f>
        <v>3646.9</v>
      </c>
      <c r="V57" s="34">
        <f t="shared" si="28"/>
        <v>3646.9</v>
      </c>
    </row>
    <row r="58" spans="1:22" ht="120.75" customHeight="1" x14ac:dyDescent="0.2">
      <c r="A58" s="98" t="s">
        <v>28</v>
      </c>
      <c r="B58" s="32" t="s">
        <v>152</v>
      </c>
      <c r="C58" s="55"/>
      <c r="D58" s="81" t="s">
        <v>90</v>
      </c>
      <c r="E58" s="62">
        <f t="shared" si="23"/>
        <v>1003221.8</v>
      </c>
      <c r="F58" s="7">
        <f>F59+F69</f>
        <v>1003221.8</v>
      </c>
      <c r="G58" s="12">
        <f t="shared" ref="G58:V58" si="34">G59</f>
        <v>0</v>
      </c>
      <c r="H58" s="12">
        <v>0</v>
      </c>
      <c r="I58" s="13">
        <f t="shared" si="34"/>
        <v>0</v>
      </c>
      <c r="J58" s="42">
        <f>J59+J69</f>
        <v>1003221.8</v>
      </c>
      <c r="K58" s="7">
        <f>K59+K69</f>
        <v>0</v>
      </c>
      <c r="L58" s="12">
        <f t="shared" si="34"/>
        <v>0</v>
      </c>
      <c r="M58" s="13">
        <f t="shared" si="34"/>
        <v>0</v>
      </c>
      <c r="N58" s="102">
        <f>N59+N69</f>
        <v>0</v>
      </c>
      <c r="O58" s="18">
        <f t="shared" si="34"/>
        <v>0</v>
      </c>
      <c r="P58" s="12">
        <f t="shared" si="34"/>
        <v>0</v>
      </c>
      <c r="Q58" s="13">
        <f t="shared" si="34"/>
        <v>0</v>
      </c>
      <c r="R58" s="34">
        <f t="shared" si="34"/>
        <v>0</v>
      </c>
      <c r="S58" s="18">
        <f t="shared" si="34"/>
        <v>0</v>
      </c>
      <c r="T58" s="12">
        <f t="shared" si="34"/>
        <v>0</v>
      </c>
      <c r="U58" s="13">
        <f t="shared" si="34"/>
        <v>0</v>
      </c>
      <c r="V58" s="34">
        <f t="shared" si="34"/>
        <v>0</v>
      </c>
    </row>
    <row r="59" spans="1:22" s="73" customFormat="1" ht="48.75" customHeight="1" x14ac:dyDescent="0.2">
      <c r="A59" s="53" t="s">
        <v>31</v>
      </c>
      <c r="B59" s="56" t="s">
        <v>89</v>
      </c>
      <c r="C59" s="71"/>
      <c r="D59" s="81" t="s">
        <v>91</v>
      </c>
      <c r="E59" s="62">
        <f t="shared" si="23"/>
        <v>828092.60000000009</v>
      </c>
      <c r="F59" s="7">
        <f>SUM(F60:F68)</f>
        <v>828092.60000000009</v>
      </c>
      <c r="G59" s="12">
        <f t="shared" ref="G59:R59" si="35">SUM(G60:G63)</f>
        <v>0</v>
      </c>
      <c r="H59" s="12">
        <v>0</v>
      </c>
      <c r="I59" s="72">
        <f t="shared" si="35"/>
        <v>0</v>
      </c>
      <c r="J59" s="42">
        <f>SUM(J60:J68)</f>
        <v>828092.60000000009</v>
      </c>
      <c r="K59" s="7">
        <f>SUM(K60:K68)</f>
        <v>0</v>
      </c>
      <c r="L59" s="12">
        <f t="shared" si="35"/>
        <v>0</v>
      </c>
      <c r="M59" s="72">
        <f t="shared" si="35"/>
        <v>0</v>
      </c>
      <c r="N59" s="102">
        <f>SUM(N60:N68)</f>
        <v>0</v>
      </c>
      <c r="O59" s="18">
        <f t="shared" si="35"/>
        <v>0</v>
      </c>
      <c r="P59" s="12">
        <f t="shared" si="35"/>
        <v>0</v>
      </c>
      <c r="Q59" s="12">
        <f t="shared" si="35"/>
        <v>0</v>
      </c>
      <c r="R59" s="42">
        <f t="shared" si="35"/>
        <v>0</v>
      </c>
      <c r="S59" s="12">
        <f t="shared" ref="S59:V59" si="36">SUM(S60:S63)</f>
        <v>0</v>
      </c>
      <c r="T59" s="12">
        <f t="shared" si="36"/>
        <v>0</v>
      </c>
      <c r="U59" s="12">
        <f t="shared" si="36"/>
        <v>0</v>
      </c>
      <c r="V59" s="42">
        <f t="shared" si="36"/>
        <v>0</v>
      </c>
    </row>
    <row r="60" spans="1:22" ht="28.5" customHeight="1" x14ac:dyDescent="0.2">
      <c r="A60" s="54" t="s">
        <v>34</v>
      </c>
      <c r="B60" s="57" t="s">
        <v>22</v>
      </c>
      <c r="C60" s="132" t="s">
        <v>138</v>
      </c>
      <c r="D60" s="82" t="s">
        <v>92</v>
      </c>
      <c r="E60" s="63">
        <f t="shared" si="23"/>
        <v>86130.6</v>
      </c>
      <c r="F60" s="99">
        <v>86130.6</v>
      </c>
      <c r="G60" s="12">
        <v>0</v>
      </c>
      <c r="H60" s="12">
        <v>0</v>
      </c>
      <c r="I60" s="13">
        <v>0</v>
      </c>
      <c r="J60" s="34">
        <f t="shared" ref="J60:J63" si="37">SUM(F60:I60)</f>
        <v>86130.6</v>
      </c>
      <c r="K60" s="8">
        <v>0</v>
      </c>
      <c r="L60" s="12">
        <v>0</v>
      </c>
      <c r="M60" s="12">
        <v>0</v>
      </c>
      <c r="N60" s="34">
        <f t="shared" ref="N60:N70" si="38">SUM(K60:M60)</f>
        <v>0</v>
      </c>
      <c r="O60" s="18">
        <v>0</v>
      </c>
      <c r="P60" s="12">
        <v>0</v>
      </c>
      <c r="Q60" s="12">
        <v>0</v>
      </c>
      <c r="R60" s="42">
        <v>0</v>
      </c>
      <c r="S60" s="12">
        <v>0</v>
      </c>
      <c r="T60" s="12">
        <v>0</v>
      </c>
      <c r="U60" s="12">
        <v>0</v>
      </c>
      <c r="V60" s="42">
        <v>0</v>
      </c>
    </row>
    <row r="61" spans="1:22" ht="41.25" customHeight="1" x14ac:dyDescent="0.2">
      <c r="A61" s="54" t="s">
        <v>129</v>
      </c>
      <c r="B61" s="57" t="s">
        <v>95</v>
      </c>
      <c r="C61" s="133"/>
      <c r="D61" s="82" t="s">
        <v>93</v>
      </c>
      <c r="E61" s="63">
        <f t="shared" si="23"/>
        <v>263096.60000000003</v>
      </c>
      <c r="F61" s="99">
        <v>263096.60000000003</v>
      </c>
      <c r="G61" s="12">
        <v>0</v>
      </c>
      <c r="H61" s="12">
        <v>0</v>
      </c>
      <c r="I61" s="13">
        <v>0</v>
      </c>
      <c r="J61" s="34">
        <f t="shared" si="37"/>
        <v>263096.60000000003</v>
      </c>
      <c r="K61" s="8">
        <v>0</v>
      </c>
      <c r="L61" s="12">
        <v>0</v>
      </c>
      <c r="M61" s="12">
        <v>0</v>
      </c>
      <c r="N61" s="34">
        <f t="shared" si="38"/>
        <v>0</v>
      </c>
      <c r="O61" s="18">
        <v>0</v>
      </c>
      <c r="P61" s="12">
        <v>0</v>
      </c>
      <c r="Q61" s="12">
        <v>0</v>
      </c>
      <c r="R61" s="42">
        <v>0</v>
      </c>
      <c r="S61" s="12">
        <v>0</v>
      </c>
      <c r="T61" s="12">
        <v>0</v>
      </c>
      <c r="U61" s="12">
        <v>0</v>
      </c>
      <c r="V61" s="42">
        <v>0</v>
      </c>
    </row>
    <row r="62" spans="1:22" ht="41.25" customHeight="1" x14ac:dyDescent="0.2">
      <c r="A62" s="54" t="s">
        <v>130</v>
      </c>
      <c r="B62" s="57" t="s">
        <v>96</v>
      </c>
      <c r="C62" s="133"/>
      <c r="D62" s="82" t="s">
        <v>94</v>
      </c>
      <c r="E62" s="63">
        <f t="shared" si="23"/>
        <v>6633.2000000000007</v>
      </c>
      <c r="F62" s="8">
        <v>6633.2000000000007</v>
      </c>
      <c r="G62" s="12">
        <v>0</v>
      </c>
      <c r="H62" s="12">
        <v>0</v>
      </c>
      <c r="I62" s="13">
        <v>0</v>
      </c>
      <c r="J62" s="34">
        <f t="shared" si="37"/>
        <v>6633.2000000000007</v>
      </c>
      <c r="K62" s="8">
        <v>0</v>
      </c>
      <c r="L62" s="12">
        <v>0</v>
      </c>
      <c r="M62" s="12">
        <v>0</v>
      </c>
      <c r="N62" s="34">
        <f t="shared" si="38"/>
        <v>0</v>
      </c>
      <c r="O62" s="18">
        <v>0</v>
      </c>
      <c r="P62" s="12">
        <v>0</v>
      </c>
      <c r="Q62" s="12">
        <v>0</v>
      </c>
      <c r="R62" s="42">
        <v>0</v>
      </c>
      <c r="S62" s="12">
        <v>0</v>
      </c>
      <c r="T62" s="12">
        <v>0</v>
      </c>
      <c r="U62" s="12">
        <v>0</v>
      </c>
      <c r="V62" s="42">
        <v>0</v>
      </c>
    </row>
    <row r="63" spans="1:22" ht="41.25" customHeight="1" x14ac:dyDescent="0.2">
      <c r="A63" s="54" t="s">
        <v>131</v>
      </c>
      <c r="B63" s="57" t="s">
        <v>160</v>
      </c>
      <c r="C63" s="133"/>
      <c r="D63" s="82" t="s">
        <v>173</v>
      </c>
      <c r="E63" s="63">
        <f t="shared" si="23"/>
        <v>54499.6</v>
      </c>
      <c r="F63" s="8">
        <v>54499.6</v>
      </c>
      <c r="G63" s="12">
        <v>0</v>
      </c>
      <c r="H63" s="12">
        <v>0</v>
      </c>
      <c r="I63" s="13">
        <v>0</v>
      </c>
      <c r="J63" s="34">
        <f t="shared" si="37"/>
        <v>54499.6</v>
      </c>
      <c r="K63" s="8">
        <v>0</v>
      </c>
      <c r="L63" s="12">
        <v>0</v>
      </c>
      <c r="M63" s="12">
        <v>0</v>
      </c>
      <c r="N63" s="34">
        <f t="shared" si="38"/>
        <v>0</v>
      </c>
      <c r="O63" s="18">
        <v>0</v>
      </c>
      <c r="P63" s="12">
        <v>0</v>
      </c>
      <c r="Q63" s="12">
        <v>0</v>
      </c>
      <c r="R63" s="42">
        <v>0</v>
      </c>
      <c r="S63" s="12">
        <v>0</v>
      </c>
      <c r="T63" s="12">
        <v>0</v>
      </c>
      <c r="U63" s="12">
        <v>0</v>
      </c>
      <c r="V63" s="42">
        <v>0</v>
      </c>
    </row>
    <row r="64" spans="1:22" ht="41.25" customHeight="1" x14ac:dyDescent="0.2">
      <c r="A64" s="54" t="s">
        <v>163</v>
      </c>
      <c r="B64" s="57" t="s">
        <v>18</v>
      </c>
      <c r="C64" s="133"/>
      <c r="D64" s="82" t="s">
        <v>162</v>
      </c>
      <c r="E64" s="63">
        <f t="shared" si="23"/>
        <v>248281.9</v>
      </c>
      <c r="F64" s="8">
        <v>248281.9</v>
      </c>
      <c r="G64" s="12">
        <v>0</v>
      </c>
      <c r="H64" s="12">
        <v>0</v>
      </c>
      <c r="I64" s="13">
        <v>0</v>
      </c>
      <c r="J64" s="34">
        <f t="shared" ref="J64" si="39">SUM(F64:I64)</f>
        <v>248281.9</v>
      </c>
      <c r="K64" s="8">
        <v>0</v>
      </c>
      <c r="L64" s="12">
        <v>0</v>
      </c>
      <c r="M64" s="12">
        <v>0</v>
      </c>
      <c r="N64" s="34">
        <f t="shared" si="38"/>
        <v>0</v>
      </c>
      <c r="O64" s="18">
        <v>0</v>
      </c>
      <c r="P64" s="12">
        <v>0</v>
      </c>
      <c r="Q64" s="12">
        <v>0</v>
      </c>
      <c r="R64" s="42">
        <v>0</v>
      </c>
      <c r="S64" s="12">
        <v>0</v>
      </c>
      <c r="T64" s="12">
        <v>0</v>
      </c>
      <c r="U64" s="12">
        <v>0</v>
      </c>
      <c r="V64" s="42">
        <v>0</v>
      </c>
    </row>
    <row r="65" spans="1:22" ht="41.25" customHeight="1" x14ac:dyDescent="0.2">
      <c r="A65" s="54" t="s">
        <v>169</v>
      </c>
      <c r="B65" s="57" t="s">
        <v>100</v>
      </c>
      <c r="C65" s="133"/>
      <c r="D65" s="82" t="s">
        <v>134</v>
      </c>
      <c r="E65" s="63">
        <f t="shared" si="23"/>
        <v>144964.20000000001</v>
      </c>
      <c r="F65" s="8">
        <v>144964.20000000001</v>
      </c>
      <c r="G65" s="12">
        <v>0</v>
      </c>
      <c r="H65" s="12">
        <v>0</v>
      </c>
      <c r="I65" s="13">
        <v>0</v>
      </c>
      <c r="J65" s="34">
        <f t="shared" ref="J65:J68" si="40">SUM(F65:I65)</f>
        <v>144964.20000000001</v>
      </c>
      <c r="K65" s="8">
        <v>0</v>
      </c>
      <c r="L65" s="12">
        <v>0</v>
      </c>
      <c r="M65" s="12">
        <v>0</v>
      </c>
      <c r="N65" s="34">
        <f t="shared" si="38"/>
        <v>0</v>
      </c>
      <c r="O65" s="18">
        <v>0</v>
      </c>
      <c r="P65" s="12">
        <v>0</v>
      </c>
      <c r="Q65" s="12">
        <v>0</v>
      </c>
      <c r="R65" s="42">
        <v>0</v>
      </c>
      <c r="S65" s="12">
        <v>0</v>
      </c>
      <c r="T65" s="12">
        <v>0</v>
      </c>
      <c r="U65" s="12">
        <v>0</v>
      </c>
      <c r="V65" s="42">
        <v>0</v>
      </c>
    </row>
    <row r="66" spans="1:22" ht="41.25" customHeight="1" x14ac:dyDescent="0.2">
      <c r="A66" s="54" t="s">
        <v>170</v>
      </c>
      <c r="B66" s="57" t="s">
        <v>101</v>
      </c>
      <c r="C66" s="133"/>
      <c r="D66" s="82" t="s">
        <v>174</v>
      </c>
      <c r="E66" s="63">
        <f t="shared" si="23"/>
        <v>18134.900000000001</v>
      </c>
      <c r="F66" s="8">
        <v>18134.900000000001</v>
      </c>
      <c r="G66" s="12">
        <v>0</v>
      </c>
      <c r="H66" s="12">
        <v>0</v>
      </c>
      <c r="I66" s="13">
        <v>0</v>
      </c>
      <c r="J66" s="34">
        <f t="shared" si="40"/>
        <v>18134.900000000001</v>
      </c>
      <c r="K66" s="8">
        <v>0</v>
      </c>
      <c r="L66" s="12">
        <v>0</v>
      </c>
      <c r="M66" s="12">
        <v>0</v>
      </c>
      <c r="N66" s="34">
        <f t="shared" si="38"/>
        <v>0</v>
      </c>
      <c r="O66" s="18">
        <v>0</v>
      </c>
      <c r="P66" s="12">
        <v>0</v>
      </c>
      <c r="Q66" s="12">
        <v>0</v>
      </c>
      <c r="R66" s="42">
        <v>0</v>
      </c>
      <c r="S66" s="12">
        <v>0</v>
      </c>
      <c r="T66" s="12">
        <v>0</v>
      </c>
      <c r="U66" s="12">
        <v>0</v>
      </c>
      <c r="V66" s="42">
        <v>0</v>
      </c>
    </row>
    <row r="67" spans="1:22" ht="41.25" customHeight="1" x14ac:dyDescent="0.2">
      <c r="A67" s="54" t="s">
        <v>171</v>
      </c>
      <c r="B67" s="57" t="s">
        <v>164</v>
      </c>
      <c r="C67" s="133"/>
      <c r="D67" s="82" t="s">
        <v>175</v>
      </c>
      <c r="E67" s="63">
        <f t="shared" si="23"/>
        <v>2733.9</v>
      </c>
      <c r="F67" s="8">
        <v>2733.9</v>
      </c>
      <c r="G67" s="12">
        <v>0</v>
      </c>
      <c r="H67" s="12">
        <v>0</v>
      </c>
      <c r="I67" s="13">
        <v>0</v>
      </c>
      <c r="J67" s="34">
        <f t="shared" si="40"/>
        <v>2733.9</v>
      </c>
      <c r="K67" s="8">
        <v>0</v>
      </c>
      <c r="L67" s="12">
        <v>0</v>
      </c>
      <c r="M67" s="12">
        <v>0</v>
      </c>
      <c r="N67" s="34">
        <f t="shared" si="38"/>
        <v>0</v>
      </c>
      <c r="O67" s="18">
        <v>0</v>
      </c>
      <c r="P67" s="12">
        <v>0</v>
      </c>
      <c r="Q67" s="12">
        <v>0</v>
      </c>
      <c r="R67" s="42">
        <v>0</v>
      </c>
      <c r="S67" s="12">
        <v>0</v>
      </c>
      <c r="T67" s="12">
        <v>0</v>
      </c>
      <c r="U67" s="12">
        <v>0</v>
      </c>
      <c r="V67" s="42">
        <v>0</v>
      </c>
    </row>
    <row r="68" spans="1:22" ht="41.25" customHeight="1" x14ac:dyDescent="0.2">
      <c r="A68" s="54" t="s">
        <v>172</v>
      </c>
      <c r="B68" s="57" t="s">
        <v>177</v>
      </c>
      <c r="C68" s="134"/>
      <c r="D68" s="82" t="s">
        <v>176</v>
      </c>
      <c r="E68" s="63">
        <f t="shared" si="23"/>
        <v>3617.7</v>
      </c>
      <c r="F68" s="8">
        <v>3617.7</v>
      </c>
      <c r="G68" s="12">
        <v>0</v>
      </c>
      <c r="H68" s="12">
        <v>0</v>
      </c>
      <c r="I68" s="13">
        <v>0</v>
      </c>
      <c r="J68" s="34">
        <f t="shared" si="40"/>
        <v>3617.7</v>
      </c>
      <c r="K68" s="8">
        <v>0</v>
      </c>
      <c r="L68" s="12">
        <v>0</v>
      </c>
      <c r="M68" s="12">
        <v>0</v>
      </c>
      <c r="N68" s="34">
        <f t="shared" si="38"/>
        <v>0</v>
      </c>
      <c r="O68" s="18">
        <v>0</v>
      </c>
      <c r="P68" s="12">
        <v>0</v>
      </c>
      <c r="Q68" s="12">
        <v>0</v>
      </c>
      <c r="R68" s="42">
        <v>0</v>
      </c>
      <c r="S68" s="12">
        <v>0</v>
      </c>
      <c r="T68" s="12">
        <v>0</v>
      </c>
      <c r="U68" s="12">
        <v>0</v>
      </c>
      <c r="V68" s="42">
        <v>0</v>
      </c>
    </row>
    <row r="69" spans="1:22" s="73" customFormat="1" ht="48.75" customHeight="1" x14ac:dyDescent="0.2">
      <c r="A69" s="53" t="s">
        <v>40</v>
      </c>
      <c r="B69" s="56" t="s">
        <v>184</v>
      </c>
      <c r="C69" s="71"/>
      <c r="D69" s="81" t="s">
        <v>133</v>
      </c>
      <c r="E69" s="62">
        <f t="shared" si="23"/>
        <v>175129.2</v>
      </c>
      <c r="F69" s="7">
        <f>F70</f>
        <v>175129.2</v>
      </c>
      <c r="G69" s="12">
        <v>0</v>
      </c>
      <c r="H69" s="12">
        <v>0</v>
      </c>
      <c r="I69" s="72">
        <v>0</v>
      </c>
      <c r="J69" s="42">
        <f>F69+G69+I69</f>
        <v>175129.2</v>
      </c>
      <c r="K69" s="7">
        <f>K70</f>
        <v>0</v>
      </c>
      <c r="L69" s="12">
        <v>0</v>
      </c>
      <c r="M69" s="72">
        <v>0</v>
      </c>
      <c r="N69" s="42">
        <f t="shared" si="38"/>
        <v>0</v>
      </c>
      <c r="O69" s="18">
        <v>0</v>
      </c>
      <c r="P69" s="12">
        <v>0</v>
      </c>
      <c r="Q69" s="12">
        <v>0</v>
      </c>
      <c r="R69" s="42">
        <v>0</v>
      </c>
      <c r="S69" s="12">
        <v>0</v>
      </c>
      <c r="T69" s="12">
        <v>0</v>
      </c>
      <c r="U69" s="12">
        <v>0</v>
      </c>
      <c r="V69" s="42">
        <v>0</v>
      </c>
    </row>
    <row r="70" spans="1:22" s="89" customFormat="1" ht="152.25" customHeight="1" x14ac:dyDescent="0.2">
      <c r="A70" s="54" t="s">
        <v>132</v>
      </c>
      <c r="B70" s="57" t="s">
        <v>185</v>
      </c>
      <c r="C70" s="70" t="s">
        <v>138</v>
      </c>
      <c r="D70" s="82" t="s">
        <v>105</v>
      </c>
      <c r="E70" s="63">
        <f t="shared" ref="E70:E84" si="41">J70+N70+R70+V70</f>
        <v>175129.2</v>
      </c>
      <c r="F70" s="8">
        <v>175129.2</v>
      </c>
      <c r="G70" s="11">
        <v>0</v>
      </c>
      <c r="H70" s="12">
        <v>0</v>
      </c>
      <c r="I70" s="13">
        <v>0</v>
      </c>
      <c r="J70" s="34">
        <f>F70+G70+I70</f>
        <v>175129.2</v>
      </c>
      <c r="K70" s="8">
        <v>0</v>
      </c>
      <c r="L70" s="11">
        <v>0</v>
      </c>
      <c r="M70" s="13">
        <v>0</v>
      </c>
      <c r="N70" s="34">
        <f t="shared" si="38"/>
        <v>0</v>
      </c>
      <c r="O70" s="6">
        <v>0</v>
      </c>
      <c r="P70" s="11">
        <v>0</v>
      </c>
      <c r="Q70" s="11">
        <v>0</v>
      </c>
      <c r="R70" s="34">
        <f>Q70+P70+O70</f>
        <v>0</v>
      </c>
      <c r="S70" s="6">
        <v>0</v>
      </c>
      <c r="T70" s="11">
        <v>0</v>
      </c>
      <c r="U70" s="11">
        <v>0</v>
      </c>
      <c r="V70" s="34">
        <f>U70+T70+S70</f>
        <v>0</v>
      </c>
    </row>
    <row r="71" spans="1:22" ht="29.25" customHeight="1" x14ac:dyDescent="0.2">
      <c r="A71" s="33" t="s">
        <v>65</v>
      </c>
      <c r="B71" s="35" t="s">
        <v>66</v>
      </c>
      <c r="C71" s="70"/>
      <c r="D71" s="82"/>
      <c r="E71" s="62">
        <f t="shared" si="41"/>
        <v>632544.70000000007</v>
      </c>
      <c r="F71" s="7">
        <f t="shared" ref="F71:V71" si="42">F72</f>
        <v>131089</v>
      </c>
      <c r="G71" s="12">
        <f t="shared" si="42"/>
        <v>0</v>
      </c>
      <c r="H71" s="12">
        <v>0</v>
      </c>
      <c r="I71" s="12">
        <f t="shared" si="42"/>
        <v>0</v>
      </c>
      <c r="J71" s="42">
        <f t="shared" si="42"/>
        <v>131089</v>
      </c>
      <c r="K71" s="7">
        <f t="shared" si="42"/>
        <v>167117.9</v>
      </c>
      <c r="L71" s="12">
        <f t="shared" si="42"/>
        <v>0</v>
      </c>
      <c r="M71" s="12">
        <f t="shared" si="42"/>
        <v>0</v>
      </c>
      <c r="N71" s="42">
        <f t="shared" si="42"/>
        <v>167117.9</v>
      </c>
      <c r="O71" s="18">
        <f t="shared" si="42"/>
        <v>167168.9</v>
      </c>
      <c r="P71" s="12">
        <f t="shared" si="42"/>
        <v>0</v>
      </c>
      <c r="Q71" s="12">
        <f t="shared" si="42"/>
        <v>0</v>
      </c>
      <c r="R71" s="42">
        <f t="shared" si="42"/>
        <v>167168.9</v>
      </c>
      <c r="S71" s="18">
        <f t="shared" si="42"/>
        <v>167168.9</v>
      </c>
      <c r="T71" s="12">
        <f t="shared" si="42"/>
        <v>0</v>
      </c>
      <c r="U71" s="12">
        <f t="shared" si="42"/>
        <v>0</v>
      </c>
      <c r="V71" s="42">
        <f t="shared" si="42"/>
        <v>167168.9</v>
      </c>
    </row>
    <row r="72" spans="1:22" ht="76.5" customHeight="1" x14ac:dyDescent="0.2">
      <c r="A72" s="33" t="s">
        <v>67</v>
      </c>
      <c r="B72" s="79" t="s">
        <v>68</v>
      </c>
      <c r="C72" s="70" t="s">
        <v>138</v>
      </c>
      <c r="D72" s="82" t="s">
        <v>97</v>
      </c>
      <c r="E72" s="62">
        <f t="shared" si="41"/>
        <v>632544.70000000007</v>
      </c>
      <c r="F72" s="8">
        <v>131089</v>
      </c>
      <c r="G72" s="11">
        <v>0</v>
      </c>
      <c r="H72" s="12">
        <v>0</v>
      </c>
      <c r="I72" s="11">
        <v>0</v>
      </c>
      <c r="J72" s="34">
        <f t="shared" ref="J72" si="43">F72+G72+I72</f>
        <v>131089</v>
      </c>
      <c r="K72" s="8">
        <v>167117.9</v>
      </c>
      <c r="L72" s="11">
        <v>0</v>
      </c>
      <c r="M72" s="11">
        <v>0</v>
      </c>
      <c r="N72" s="34">
        <f>K72+L72+M72</f>
        <v>167117.9</v>
      </c>
      <c r="O72" s="6">
        <v>167168.9</v>
      </c>
      <c r="P72" s="11">
        <v>0</v>
      </c>
      <c r="Q72" s="11">
        <v>0</v>
      </c>
      <c r="R72" s="34">
        <f t="shared" ref="R72" si="44">O72+P72+Q72</f>
        <v>167168.9</v>
      </c>
      <c r="S72" s="6">
        <f>O72</f>
        <v>167168.9</v>
      </c>
      <c r="T72" s="11">
        <v>0</v>
      </c>
      <c r="U72" s="11">
        <v>0</v>
      </c>
      <c r="V72" s="34">
        <f t="shared" ref="V72" si="45">S72+T72+U72</f>
        <v>167168.9</v>
      </c>
    </row>
    <row r="73" spans="1:22" ht="36" customHeight="1" x14ac:dyDescent="0.2">
      <c r="A73" s="33" t="s">
        <v>69</v>
      </c>
      <c r="B73" s="35" t="s">
        <v>70</v>
      </c>
      <c r="C73" s="70"/>
      <c r="D73" s="82"/>
      <c r="E73" s="62">
        <f t="shared" si="41"/>
        <v>170041.4</v>
      </c>
      <c r="F73" s="7">
        <f t="shared" ref="F73:V73" si="46">F74</f>
        <v>0</v>
      </c>
      <c r="G73" s="12">
        <f t="shared" si="46"/>
        <v>34149.199999999997</v>
      </c>
      <c r="H73" s="12">
        <v>0</v>
      </c>
      <c r="I73" s="12">
        <f t="shared" si="46"/>
        <v>0</v>
      </c>
      <c r="J73" s="42">
        <f t="shared" si="46"/>
        <v>34149.199999999997</v>
      </c>
      <c r="K73" s="7">
        <f t="shared" si="46"/>
        <v>0</v>
      </c>
      <c r="L73" s="12">
        <f t="shared" si="46"/>
        <v>45297.4</v>
      </c>
      <c r="M73" s="12">
        <f t="shared" si="46"/>
        <v>0</v>
      </c>
      <c r="N73" s="42">
        <f t="shared" si="46"/>
        <v>45297.4</v>
      </c>
      <c r="O73" s="18">
        <f t="shared" si="46"/>
        <v>0</v>
      </c>
      <c r="P73" s="12">
        <f t="shared" si="46"/>
        <v>45297.4</v>
      </c>
      <c r="Q73" s="12">
        <f t="shared" si="46"/>
        <v>0</v>
      </c>
      <c r="R73" s="42">
        <f t="shared" si="46"/>
        <v>45297.4</v>
      </c>
      <c r="S73" s="18">
        <f t="shared" si="46"/>
        <v>0</v>
      </c>
      <c r="T73" s="12">
        <f t="shared" si="46"/>
        <v>45297.4</v>
      </c>
      <c r="U73" s="12">
        <f t="shared" si="46"/>
        <v>0</v>
      </c>
      <c r="V73" s="42">
        <f t="shared" si="46"/>
        <v>45297.4</v>
      </c>
    </row>
    <row r="74" spans="1:22" ht="56.25" customHeight="1" x14ac:dyDescent="0.2">
      <c r="A74" s="33" t="s">
        <v>71</v>
      </c>
      <c r="B74" s="79" t="s">
        <v>72</v>
      </c>
      <c r="C74" s="70" t="s">
        <v>99</v>
      </c>
      <c r="D74" s="82" t="s">
        <v>73</v>
      </c>
      <c r="E74" s="62">
        <f t="shared" si="41"/>
        <v>170041.4</v>
      </c>
      <c r="F74" s="8">
        <v>0</v>
      </c>
      <c r="G74" s="11">
        <v>34149.199999999997</v>
      </c>
      <c r="H74" s="12">
        <v>0</v>
      </c>
      <c r="I74" s="11">
        <v>0</v>
      </c>
      <c r="J74" s="34">
        <f t="shared" ref="J74" si="47">F74+G74+I74</f>
        <v>34149.199999999997</v>
      </c>
      <c r="K74" s="8">
        <v>0</v>
      </c>
      <c r="L74" s="11">
        <v>45297.4</v>
      </c>
      <c r="M74" s="11">
        <v>0</v>
      </c>
      <c r="N74" s="34">
        <f>K74+L74+M74</f>
        <v>45297.4</v>
      </c>
      <c r="O74" s="6">
        <v>0</v>
      </c>
      <c r="P74" s="11">
        <v>45297.4</v>
      </c>
      <c r="Q74" s="11">
        <v>0</v>
      </c>
      <c r="R74" s="34">
        <f t="shared" ref="R74" si="48">O74+P74+Q74</f>
        <v>45297.4</v>
      </c>
      <c r="S74" s="6">
        <v>0</v>
      </c>
      <c r="T74" s="11">
        <v>45297.4</v>
      </c>
      <c r="U74" s="11">
        <v>0</v>
      </c>
      <c r="V74" s="34">
        <f t="shared" ref="V74" si="49">S74+T74+U74</f>
        <v>45297.4</v>
      </c>
    </row>
    <row r="75" spans="1:22" ht="35.25" customHeight="1" x14ac:dyDescent="0.2">
      <c r="A75" s="33" t="s">
        <v>74</v>
      </c>
      <c r="B75" s="35" t="s">
        <v>77</v>
      </c>
      <c r="C75" s="70"/>
      <c r="D75" s="82"/>
      <c r="E75" s="62">
        <f t="shared" si="41"/>
        <v>8027.5000000000009</v>
      </c>
      <c r="F75" s="7">
        <f t="shared" ref="F75:S79" si="50">F76</f>
        <v>1590.1000000000001</v>
      </c>
      <c r="G75" s="12">
        <f t="shared" si="50"/>
        <v>0</v>
      </c>
      <c r="H75" s="12">
        <v>0</v>
      </c>
      <c r="I75" s="12">
        <f t="shared" si="50"/>
        <v>0</v>
      </c>
      <c r="J75" s="42">
        <f t="shared" si="50"/>
        <v>1590.1000000000001</v>
      </c>
      <c r="K75" s="7">
        <f t="shared" si="50"/>
        <v>2145.8000000000002</v>
      </c>
      <c r="L75" s="12">
        <f>L76</f>
        <v>0</v>
      </c>
      <c r="M75" s="12">
        <f>M76</f>
        <v>0</v>
      </c>
      <c r="N75" s="42">
        <f>N76</f>
        <v>2145.8000000000002</v>
      </c>
      <c r="O75" s="18">
        <f t="shared" ref="O75" si="51">O76</f>
        <v>2145.8000000000002</v>
      </c>
      <c r="P75" s="12">
        <f>P76</f>
        <v>0</v>
      </c>
      <c r="Q75" s="12">
        <f>Q76</f>
        <v>0</v>
      </c>
      <c r="R75" s="42">
        <f>R76</f>
        <v>2145.8000000000002</v>
      </c>
      <c r="S75" s="18">
        <f t="shared" ref="S75" si="52">S76</f>
        <v>2145.8000000000002</v>
      </c>
      <c r="T75" s="12">
        <f>T76</f>
        <v>0</v>
      </c>
      <c r="U75" s="12">
        <f>U76</f>
        <v>0</v>
      </c>
      <c r="V75" s="42">
        <f>V76</f>
        <v>2145.8000000000002</v>
      </c>
    </row>
    <row r="76" spans="1:22" ht="142.5" customHeight="1" x14ac:dyDescent="0.2">
      <c r="A76" s="68" t="s">
        <v>75</v>
      </c>
      <c r="B76" s="94" t="s">
        <v>135</v>
      </c>
      <c r="C76" s="70" t="s">
        <v>138</v>
      </c>
      <c r="D76" s="82" t="s">
        <v>79</v>
      </c>
      <c r="E76" s="62">
        <f t="shared" si="41"/>
        <v>8027.5000000000009</v>
      </c>
      <c r="F76" s="8">
        <v>1590.1000000000001</v>
      </c>
      <c r="G76" s="11">
        <v>0</v>
      </c>
      <c r="H76" s="12">
        <v>0</v>
      </c>
      <c r="I76" s="11">
        <v>0</v>
      </c>
      <c r="J76" s="34">
        <f t="shared" ref="J76" si="53">F76+G76+I76</f>
        <v>1590.1000000000001</v>
      </c>
      <c r="K76" s="8">
        <v>2145.8000000000002</v>
      </c>
      <c r="L76" s="11">
        <v>0</v>
      </c>
      <c r="M76" s="11">
        <v>0</v>
      </c>
      <c r="N76" s="34">
        <f>K76+L76+M76</f>
        <v>2145.8000000000002</v>
      </c>
      <c r="O76" s="6">
        <v>2145.8000000000002</v>
      </c>
      <c r="P76" s="11">
        <v>0</v>
      </c>
      <c r="Q76" s="11">
        <v>0</v>
      </c>
      <c r="R76" s="34">
        <f t="shared" ref="R76" si="54">O76+P76+Q76</f>
        <v>2145.8000000000002</v>
      </c>
      <c r="S76" s="6">
        <v>2145.8000000000002</v>
      </c>
      <c r="T76" s="11">
        <v>0</v>
      </c>
      <c r="U76" s="11">
        <v>0</v>
      </c>
      <c r="V76" s="34">
        <f t="shared" ref="V76" si="55">S76+T76+U76</f>
        <v>2145.8000000000002</v>
      </c>
    </row>
    <row r="77" spans="1:22" ht="36" customHeight="1" x14ac:dyDescent="0.2">
      <c r="A77" s="33" t="s">
        <v>76</v>
      </c>
      <c r="B77" s="35" t="s">
        <v>80</v>
      </c>
      <c r="C77" s="70"/>
      <c r="D77" s="82"/>
      <c r="E77" s="62">
        <f t="shared" si="41"/>
        <v>20488</v>
      </c>
      <c r="F77" s="7">
        <f t="shared" si="50"/>
        <v>5122</v>
      </c>
      <c r="G77" s="12">
        <f t="shared" si="50"/>
        <v>0</v>
      </c>
      <c r="H77" s="12">
        <v>0</v>
      </c>
      <c r="I77" s="12">
        <f t="shared" si="50"/>
        <v>0</v>
      </c>
      <c r="J77" s="42">
        <f t="shared" si="50"/>
        <v>5122</v>
      </c>
      <c r="K77" s="7">
        <f t="shared" ref="K77:V77" si="56">K78</f>
        <v>5122</v>
      </c>
      <c r="L77" s="12">
        <f t="shared" si="56"/>
        <v>0</v>
      </c>
      <c r="M77" s="12">
        <f t="shared" si="56"/>
        <v>0</v>
      </c>
      <c r="N77" s="42">
        <f t="shared" si="56"/>
        <v>5122</v>
      </c>
      <c r="O77" s="18">
        <f t="shared" si="56"/>
        <v>5122</v>
      </c>
      <c r="P77" s="12">
        <f t="shared" si="56"/>
        <v>0</v>
      </c>
      <c r="Q77" s="12">
        <f t="shared" si="56"/>
        <v>0</v>
      </c>
      <c r="R77" s="42">
        <f t="shared" si="56"/>
        <v>5122</v>
      </c>
      <c r="S77" s="18">
        <f t="shared" si="56"/>
        <v>5122</v>
      </c>
      <c r="T77" s="12">
        <f t="shared" si="56"/>
        <v>0</v>
      </c>
      <c r="U77" s="12">
        <f t="shared" si="56"/>
        <v>0</v>
      </c>
      <c r="V77" s="42">
        <f t="shared" si="56"/>
        <v>5122</v>
      </c>
    </row>
    <row r="78" spans="1:22" ht="137.25" customHeight="1" x14ac:dyDescent="0.2">
      <c r="A78" s="33" t="s">
        <v>78</v>
      </c>
      <c r="B78" s="79" t="s">
        <v>182</v>
      </c>
      <c r="C78" s="70" t="s">
        <v>99</v>
      </c>
      <c r="D78" s="82" t="s">
        <v>81</v>
      </c>
      <c r="E78" s="62">
        <f t="shared" si="41"/>
        <v>20488</v>
      </c>
      <c r="F78" s="8">
        <v>5122</v>
      </c>
      <c r="G78" s="11">
        <v>0</v>
      </c>
      <c r="H78" s="12">
        <v>0</v>
      </c>
      <c r="I78" s="11">
        <v>0</v>
      </c>
      <c r="J78" s="34">
        <f t="shared" ref="J78:J82" si="57">F78+G78+I78</f>
        <v>5122</v>
      </c>
      <c r="K78" s="8">
        <v>5122</v>
      </c>
      <c r="L78" s="11">
        <v>0</v>
      </c>
      <c r="M78" s="11">
        <v>0</v>
      </c>
      <c r="N78" s="34">
        <f>K78+L78+M78</f>
        <v>5122</v>
      </c>
      <c r="O78" s="6">
        <v>5122</v>
      </c>
      <c r="P78" s="11">
        <v>0</v>
      </c>
      <c r="Q78" s="11">
        <v>0</v>
      </c>
      <c r="R78" s="34">
        <f t="shared" ref="R78" si="58">O78+P78+Q78</f>
        <v>5122</v>
      </c>
      <c r="S78" s="6">
        <v>5122</v>
      </c>
      <c r="T78" s="11">
        <v>0</v>
      </c>
      <c r="U78" s="11">
        <v>0</v>
      </c>
      <c r="V78" s="34">
        <f t="shared" ref="V78" si="59">S78+T78+U78</f>
        <v>5122</v>
      </c>
    </row>
    <row r="79" spans="1:22" ht="36" customHeight="1" x14ac:dyDescent="0.2">
      <c r="A79" s="33" t="s">
        <v>136</v>
      </c>
      <c r="B79" s="35" t="s">
        <v>141</v>
      </c>
      <c r="C79" s="70"/>
      <c r="D79" s="82"/>
      <c r="E79" s="62">
        <f t="shared" si="41"/>
        <v>107676.7</v>
      </c>
      <c r="F79" s="7">
        <f t="shared" si="50"/>
        <v>107676.7</v>
      </c>
      <c r="G79" s="12">
        <f t="shared" si="50"/>
        <v>0</v>
      </c>
      <c r="H79" s="12">
        <v>0</v>
      </c>
      <c r="I79" s="12">
        <f t="shared" si="50"/>
        <v>0</v>
      </c>
      <c r="J79" s="42">
        <f t="shared" si="50"/>
        <v>107676.7</v>
      </c>
      <c r="K79" s="7">
        <f t="shared" si="50"/>
        <v>0</v>
      </c>
      <c r="L79" s="12">
        <f t="shared" si="50"/>
        <v>0</v>
      </c>
      <c r="M79" s="12">
        <f t="shared" si="50"/>
        <v>0</v>
      </c>
      <c r="N79" s="42">
        <f t="shared" si="50"/>
        <v>0</v>
      </c>
      <c r="O79" s="18">
        <f t="shared" si="50"/>
        <v>0</v>
      </c>
      <c r="P79" s="12">
        <f t="shared" si="50"/>
        <v>0</v>
      </c>
      <c r="Q79" s="12">
        <f t="shared" si="50"/>
        <v>0</v>
      </c>
      <c r="R79" s="42">
        <f t="shared" si="50"/>
        <v>0</v>
      </c>
      <c r="S79" s="18">
        <f t="shared" si="50"/>
        <v>0</v>
      </c>
      <c r="T79" s="12">
        <f t="shared" ref="T79:V79" si="60">T80</f>
        <v>0</v>
      </c>
      <c r="U79" s="12">
        <f t="shared" si="60"/>
        <v>0</v>
      </c>
      <c r="V79" s="42">
        <f t="shared" si="60"/>
        <v>0</v>
      </c>
    </row>
    <row r="80" spans="1:22" ht="153.75" customHeight="1" x14ac:dyDescent="0.2">
      <c r="A80" s="33" t="s">
        <v>137</v>
      </c>
      <c r="B80" s="79" t="s">
        <v>183</v>
      </c>
      <c r="C80" s="70" t="s">
        <v>140</v>
      </c>
      <c r="D80" s="82" t="s">
        <v>142</v>
      </c>
      <c r="E80" s="62">
        <f t="shared" si="41"/>
        <v>107676.7</v>
      </c>
      <c r="F80" s="8">
        <v>107676.7</v>
      </c>
      <c r="G80" s="11">
        <v>0</v>
      </c>
      <c r="H80" s="12">
        <v>0</v>
      </c>
      <c r="I80" s="11">
        <v>0</v>
      </c>
      <c r="J80" s="34">
        <f>F80</f>
        <v>107676.7</v>
      </c>
      <c r="K80" s="8">
        <v>0</v>
      </c>
      <c r="L80" s="11">
        <v>0</v>
      </c>
      <c r="M80" s="11">
        <v>0</v>
      </c>
      <c r="N80" s="34">
        <f>K80+L80+M80</f>
        <v>0</v>
      </c>
      <c r="O80" s="6">
        <v>0</v>
      </c>
      <c r="P80" s="11">
        <v>0</v>
      </c>
      <c r="Q80" s="11">
        <v>0</v>
      </c>
      <c r="R80" s="34">
        <f t="shared" ref="R80" si="61">O80+P80+Q80</f>
        <v>0</v>
      </c>
      <c r="S80" s="6">
        <v>0</v>
      </c>
      <c r="T80" s="11">
        <v>0</v>
      </c>
      <c r="U80" s="11">
        <v>0</v>
      </c>
      <c r="V80" s="34">
        <f t="shared" ref="V80" si="62">S80+T80+U80</f>
        <v>0</v>
      </c>
    </row>
    <row r="81" spans="1:22" ht="36" customHeight="1" x14ac:dyDescent="0.2">
      <c r="A81" s="33" t="s">
        <v>143</v>
      </c>
      <c r="B81" s="35" t="s">
        <v>149</v>
      </c>
      <c r="C81" s="70"/>
      <c r="D81" s="82"/>
      <c r="E81" s="62">
        <f t="shared" si="41"/>
        <v>13445.4</v>
      </c>
      <c r="F81" s="7">
        <f>F82</f>
        <v>1773.6</v>
      </c>
      <c r="G81" s="12">
        <f>G82</f>
        <v>0</v>
      </c>
      <c r="H81" s="12">
        <v>0</v>
      </c>
      <c r="I81" s="12">
        <f>I82</f>
        <v>0</v>
      </c>
      <c r="J81" s="42">
        <f t="shared" si="57"/>
        <v>1773.6</v>
      </c>
      <c r="K81" s="7">
        <f>K82</f>
        <v>3890.6</v>
      </c>
      <c r="L81" s="12">
        <v>0</v>
      </c>
      <c r="M81" s="12">
        <v>0</v>
      </c>
      <c r="N81" s="42">
        <f>K81+L81+M81</f>
        <v>3890.6</v>
      </c>
      <c r="O81" s="18">
        <f>O82</f>
        <v>3890.6</v>
      </c>
      <c r="P81" s="12">
        <v>0</v>
      </c>
      <c r="Q81" s="12">
        <v>0</v>
      </c>
      <c r="R81" s="42">
        <f t="shared" ref="R81:R84" si="63">O81+P81+Q81</f>
        <v>3890.6</v>
      </c>
      <c r="S81" s="18">
        <f>S82</f>
        <v>3890.6</v>
      </c>
      <c r="T81" s="12">
        <v>0</v>
      </c>
      <c r="U81" s="12">
        <v>0</v>
      </c>
      <c r="V81" s="42">
        <f t="shared" ref="V81:V84" si="64">S81+T81+U81</f>
        <v>3890.6</v>
      </c>
    </row>
    <row r="82" spans="1:22" ht="88.5" customHeight="1" x14ac:dyDescent="0.2">
      <c r="A82" s="33" t="s">
        <v>144</v>
      </c>
      <c r="B82" s="79" t="s">
        <v>155</v>
      </c>
      <c r="C82" s="70" t="s">
        <v>99</v>
      </c>
      <c r="D82" s="82" t="s">
        <v>150</v>
      </c>
      <c r="E82" s="62">
        <f t="shared" si="41"/>
        <v>13445.4</v>
      </c>
      <c r="F82" s="8">
        <v>1773.6</v>
      </c>
      <c r="G82" s="11">
        <v>0</v>
      </c>
      <c r="H82" s="12">
        <v>0</v>
      </c>
      <c r="I82" s="11">
        <v>0</v>
      </c>
      <c r="J82" s="34">
        <f t="shared" si="57"/>
        <v>1773.6</v>
      </c>
      <c r="K82" s="8">
        <v>3890.6</v>
      </c>
      <c r="L82" s="11">
        <v>0</v>
      </c>
      <c r="M82" s="11">
        <v>0</v>
      </c>
      <c r="N82" s="34">
        <f>K82+L82+M82</f>
        <v>3890.6</v>
      </c>
      <c r="O82" s="6">
        <v>3890.6</v>
      </c>
      <c r="P82" s="11">
        <v>0</v>
      </c>
      <c r="Q82" s="11">
        <v>0</v>
      </c>
      <c r="R82" s="34">
        <f t="shared" si="63"/>
        <v>3890.6</v>
      </c>
      <c r="S82" s="6">
        <v>3890.6</v>
      </c>
      <c r="T82" s="11">
        <v>0</v>
      </c>
      <c r="U82" s="11">
        <v>0</v>
      </c>
      <c r="V82" s="34">
        <f t="shared" si="64"/>
        <v>3890.6</v>
      </c>
    </row>
    <row r="83" spans="1:22" ht="36" customHeight="1" x14ac:dyDescent="0.2">
      <c r="A83" s="33" t="s">
        <v>147</v>
      </c>
      <c r="B83" s="35" t="s">
        <v>178</v>
      </c>
      <c r="C83" s="70"/>
      <c r="D83" s="82"/>
      <c r="E83" s="62">
        <f t="shared" si="41"/>
        <v>1013913</v>
      </c>
      <c r="F83" s="7">
        <f>F84</f>
        <v>118450.40000000001</v>
      </c>
      <c r="G83" s="12">
        <f>G84</f>
        <v>333139.40000000002</v>
      </c>
      <c r="H83" s="12">
        <f>H84</f>
        <v>562323.19999999995</v>
      </c>
      <c r="I83" s="12">
        <f>I84</f>
        <v>0</v>
      </c>
      <c r="J83" s="42">
        <f>F83+G83+H83+I83</f>
        <v>1013913</v>
      </c>
      <c r="K83" s="7">
        <f>K84</f>
        <v>0</v>
      </c>
      <c r="L83" s="12">
        <f>L84</f>
        <v>0</v>
      </c>
      <c r="M83" s="12">
        <v>0</v>
      </c>
      <c r="N83" s="42">
        <f>K83+L83+M83</f>
        <v>0</v>
      </c>
      <c r="O83" s="18">
        <f>O84</f>
        <v>0</v>
      </c>
      <c r="P83" s="12">
        <v>0</v>
      </c>
      <c r="Q83" s="12">
        <v>0</v>
      </c>
      <c r="R83" s="42">
        <f t="shared" ref="R83" si="65">O83+P83+Q83</f>
        <v>0</v>
      </c>
      <c r="S83" s="18">
        <f>S84</f>
        <v>0</v>
      </c>
      <c r="T83" s="12">
        <v>0</v>
      </c>
      <c r="U83" s="12">
        <v>0</v>
      </c>
      <c r="V83" s="42">
        <f t="shared" ref="V83" si="66">S83+T83+U83</f>
        <v>0</v>
      </c>
    </row>
    <row r="84" spans="1:22" ht="212.25" customHeight="1" x14ac:dyDescent="0.2">
      <c r="A84" s="33" t="s">
        <v>148</v>
      </c>
      <c r="B84" s="79" t="s">
        <v>179</v>
      </c>
      <c r="C84" s="70" t="s">
        <v>140</v>
      </c>
      <c r="D84" s="82" t="s">
        <v>186</v>
      </c>
      <c r="E84" s="62">
        <f t="shared" si="41"/>
        <v>1013913</v>
      </c>
      <c r="F84" s="8">
        <v>118450.40000000001</v>
      </c>
      <c r="G84" s="11">
        <v>333139.40000000002</v>
      </c>
      <c r="H84" s="11">
        <v>562323.19999999995</v>
      </c>
      <c r="I84" s="11">
        <v>0</v>
      </c>
      <c r="J84" s="34">
        <f>F84+G84+H84+I84</f>
        <v>1013913</v>
      </c>
      <c r="K84" s="8">
        <v>0</v>
      </c>
      <c r="L84" s="11">
        <v>0</v>
      </c>
      <c r="M84" s="11">
        <v>0</v>
      </c>
      <c r="N84" s="34">
        <f>K84+L84+M84</f>
        <v>0</v>
      </c>
      <c r="O84" s="6"/>
      <c r="P84" s="11">
        <v>0</v>
      </c>
      <c r="Q84" s="11">
        <v>0</v>
      </c>
      <c r="R84" s="34">
        <f t="shared" si="63"/>
        <v>0</v>
      </c>
      <c r="S84" s="6">
        <v>0</v>
      </c>
      <c r="T84" s="11">
        <v>0</v>
      </c>
      <c r="U84" s="11">
        <v>0</v>
      </c>
      <c r="V84" s="34">
        <f t="shared" si="64"/>
        <v>0</v>
      </c>
    </row>
    <row r="85" spans="1:22" ht="33.75" customHeight="1" thickBot="1" x14ac:dyDescent="0.25">
      <c r="A85" s="58"/>
      <c r="B85" s="59" t="s">
        <v>82</v>
      </c>
      <c r="C85" s="60"/>
      <c r="D85" s="84"/>
      <c r="E85" s="85">
        <f>J85+N85+R85+V85</f>
        <v>4476927.8000000007</v>
      </c>
      <c r="F85" s="86">
        <f>F13+F28+F58+F71+F73+F75+F77+F79+F81+F83</f>
        <v>1515942.6</v>
      </c>
      <c r="G85" s="87">
        <f>G13+G28+G71+G73+G75+G77+G83</f>
        <v>432638.9</v>
      </c>
      <c r="H85" s="87">
        <f>H83</f>
        <v>562323.19999999995</v>
      </c>
      <c r="I85" s="87">
        <f>I13+I28+I71+I73+I75+I77</f>
        <v>69139.399999999994</v>
      </c>
      <c r="J85" s="88">
        <f>J13+J28+J58+J71+J73+J75+J77+J79+J81+J83</f>
        <v>2580044.1</v>
      </c>
      <c r="K85" s="86">
        <f>K13+K28+K58+K71+K73+K75+K77+K79+K81+K83</f>
        <v>470270.3</v>
      </c>
      <c r="L85" s="87">
        <f>L13+L28+L71+L73+L75+L77+L83</f>
        <v>56719.100000000006</v>
      </c>
      <c r="M85" s="87">
        <f>M13+M28+M71+M73+M75+M77</f>
        <v>134020.29999999999</v>
      </c>
      <c r="N85" s="88">
        <f>N13+N28+N58+N71+N73+N75+N77+N79+N81+N83</f>
        <v>661009.70000000007</v>
      </c>
      <c r="O85" s="101">
        <f>O13+O28+O58+O71+O73+O75+O77+O79+O81+O83</f>
        <v>429367.8</v>
      </c>
      <c r="P85" s="87">
        <f>P13+P28+P71+P73+P75+P77</f>
        <v>56719.100000000006</v>
      </c>
      <c r="Q85" s="87">
        <f>Q13+Q28+Q71+Q73+Q75+Q77</f>
        <v>132051.6</v>
      </c>
      <c r="R85" s="88">
        <f>R13+R28+R58+R71+R73+R75+R77+R79+R81+R83</f>
        <v>618138.50000000012</v>
      </c>
      <c r="S85" s="86">
        <f>S13+S28+S58+S71+S73+S75+S77+S79+S81+S83</f>
        <v>428964.8</v>
      </c>
      <c r="T85" s="87">
        <f>T13+T28+T71+T73+T75+T77</f>
        <v>56719.100000000006</v>
      </c>
      <c r="U85" s="87">
        <f>U13+U28+U71+U73+U75+U77</f>
        <v>132051.6</v>
      </c>
      <c r="V85" s="88">
        <f>V13+V28+V58+V71+V73+V75+V77+V79+V81+V83</f>
        <v>617735.50000000012</v>
      </c>
    </row>
    <row r="87" spans="1:22" ht="14.25" x14ac:dyDescent="0.2">
      <c r="B87" s="131"/>
      <c r="C87" s="131"/>
      <c r="D87" s="131"/>
      <c r="E87" s="131"/>
      <c r="K87" s="10"/>
    </row>
    <row r="88" spans="1:22" ht="23.25" customHeight="1" x14ac:dyDescent="0.2">
      <c r="B88" s="130"/>
      <c r="C88" s="130"/>
      <c r="D88" s="130"/>
      <c r="E88" s="130"/>
      <c r="F88" s="9"/>
      <c r="G88" s="9"/>
      <c r="H88" s="9"/>
      <c r="I88" s="9"/>
      <c r="J88" s="22"/>
    </row>
    <row r="89" spans="1:22" ht="18" x14ac:dyDescent="0.25">
      <c r="B89" s="23"/>
      <c r="C89" s="24"/>
      <c r="D89" s="23"/>
      <c r="E89" s="21"/>
    </row>
    <row r="90" spans="1:22" ht="18" x14ac:dyDescent="0.25">
      <c r="B90" s="23"/>
      <c r="C90" s="24"/>
      <c r="D90" s="23"/>
      <c r="E90" s="25"/>
      <c r="J90" s="10"/>
      <c r="N90" s="10"/>
      <c r="R90" s="10"/>
      <c r="V90" s="10"/>
    </row>
    <row r="91" spans="1:22" ht="18" x14ac:dyDescent="0.25">
      <c r="B91" s="23"/>
      <c r="C91" s="24"/>
      <c r="D91" s="23"/>
      <c r="E91" s="21"/>
      <c r="J91" s="10"/>
      <c r="N91" s="10"/>
      <c r="R91" s="10"/>
      <c r="V91" s="10"/>
    </row>
    <row r="92" spans="1:22" ht="18" x14ac:dyDescent="0.25">
      <c r="B92" s="23"/>
      <c r="C92" s="24"/>
      <c r="D92" s="23"/>
      <c r="E92" s="25"/>
    </row>
    <row r="93" spans="1:22" ht="18" x14ac:dyDescent="0.25">
      <c r="B93" s="23"/>
      <c r="C93" s="24"/>
      <c r="D93" s="23"/>
      <c r="E93" s="26"/>
    </row>
    <row r="94" spans="1:22" ht="18" x14ac:dyDescent="0.25">
      <c r="B94" s="23"/>
      <c r="C94" s="24"/>
      <c r="D94" s="23"/>
      <c r="E94" s="23"/>
    </row>
    <row r="95" spans="1:22" ht="18" x14ac:dyDescent="0.25">
      <c r="B95" s="23"/>
      <c r="C95" s="24"/>
      <c r="D95" s="23"/>
      <c r="E95" s="23"/>
    </row>
    <row r="96" spans="1:22" ht="18" x14ac:dyDescent="0.25">
      <c r="B96" s="23"/>
      <c r="C96" s="24"/>
      <c r="D96" s="23"/>
      <c r="E96" s="23"/>
    </row>
    <row r="97" spans="2:5" ht="18" x14ac:dyDescent="0.25">
      <c r="B97" s="23"/>
      <c r="C97" s="24"/>
      <c r="D97" s="23"/>
      <c r="E97" s="23"/>
    </row>
    <row r="98" spans="2:5" ht="18" x14ac:dyDescent="0.25">
      <c r="B98" s="23"/>
      <c r="C98" s="24"/>
      <c r="D98" s="23"/>
      <c r="E98" s="23"/>
    </row>
    <row r="99" spans="2:5" ht="18" x14ac:dyDescent="0.25">
      <c r="B99" s="23"/>
      <c r="C99" s="24"/>
      <c r="D99" s="23"/>
      <c r="E99" s="23"/>
    </row>
    <row r="100" spans="2:5" ht="18" x14ac:dyDescent="0.25">
      <c r="B100" s="23"/>
      <c r="C100" s="24"/>
      <c r="D100" s="23"/>
      <c r="E100" s="23"/>
    </row>
    <row r="101" spans="2:5" ht="18" x14ac:dyDescent="0.25">
      <c r="B101" s="23"/>
      <c r="C101" s="24"/>
      <c r="D101" s="23"/>
      <c r="E101" s="23"/>
    </row>
  </sheetData>
  <mergeCells count="40">
    <mergeCell ref="Q1:V1"/>
    <mergeCell ref="Q2:V2"/>
    <mergeCell ref="A4:V4"/>
    <mergeCell ref="A5:V5"/>
    <mergeCell ref="S7:V7"/>
    <mergeCell ref="O7:R7"/>
    <mergeCell ref="D7:D8"/>
    <mergeCell ref="U9:U11"/>
    <mergeCell ref="V9:V11"/>
    <mergeCell ref="Q9:Q11"/>
    <mergeCell ref="P9:P11"/>
    <mergeCell ref="R9:R11"/>
    <mergeCell ref="S9:S11"/>
    <mergeCell ref="T9:T11"/>
    <mergeCell ref="N9:N11"/>
    <mergeCell ref="K8:N8"/>
    <mergeCell ref="M9:M11"/>
    <mergeCell ref="B88:E88"/>
    <mergeCell ref="O8:R8"/>
    <mergeCell ref="O9:O11"/>
    <mergeCell ref="B87:E87"/>
    <mergeCell ref="F9:F11"/>
    <mergeCell ref="D9:D11"/>
    <mergeCell ref="F8:J8"/>
    <mergeCell ref="G9:G11"/>
    <mergeCell ref="C60:C68"/>
    <mergeCell ref="H9:H11"/>
    <mergeCell ref="A30:A32"/>
    <mergeCell ref="B30:B32"/>
    <mergeCell ref="L9:L11"/>
    <mergeCell ref="K9:K11"/>
    <mergeCell ref="A7:A11"/>
    <mergeCell ref="B7:B11"/>
    <mergeCell ref="C7:C11"/>
    <mergeCell ref="E7:E11"/>
    <mergeCell ref="F7:J7"/>
    <mergeCell ref="K7:N7"/>
    <mergeCell ref="I9:I11"/>
    <mergeCell ref="J9:J11"/>
    <mergeCell ref="S8:V8"/>
  </mergeCells>
  <printOptions horizontalCentered="1"/>
  <pageMargins left="3.937007874015748E-2" right="3.937007874015748E-2" top="3.937007874015748E-2" bottom="3.937007874015748E-2" header="0.19685039370078741" footer="0.15748031496062992"/>
  <pageSetup paperSize="9" scale="40" fitToHeight="0" orientation="landscape" r:id="rId1"/>
  <rowBreaks count="3" manualBreakCount="3">
    <brk id="27" max="21" man="1"/>
    <brk id="52" max="21" man="1"/>
    <brk id="74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№2 </vt:lpstr>
      <vt:lpstr>'Прил №2 '!Заголовки_для_печати</vt:lpstr>
      <vt:lpstr>'Прил №2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ZobnevaTN</dc:creator>
  <cp:lastModifiedBy>Верещагина Наталья Владимировна</cp:lastModifiedBy>
  <cp:lastPrinted>2025-11-10T04:46:13Z</cp:lastPrinted>
  <dcterms:created xsi:type="dcterms:W3CDTF">2019-11-11T03:21:59Z</dcterms:created>
  <dcterms:modified xsi:type="dcterms:W3CDTF">2025-11-28T04:27:22Z</dcterms:modified>
</cp:coreProperties>
</file>