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-135" yWindow="4815" windowWidth="18165" windowHeight="6660" tabRatio="880" activeTab="17"/>
  </bookViews>
  <sheets>
    <sheet name="Янв" sheetId="16" r:id="rId1"/>
    <sheet name="Фев" sheetId="32" r:id="rId2"/>
    <sheet name="КомТур. МАрт" sheetId="40" r:id="rId3"/>
    <sheet name="Мар" sheetId="31" r:id="rId4"/>
    <sheet name="Апр" sheetId="30" r:id="rId5"/>
    <sheet name="КомТур. Май" sheetId="43" r:id="rId6"/>
    <sheet name="Май" sheetId="29" r:id="rId7"/>
    <sheet name="Июн" sheetId="28" r:id="rId8"/>
    <sheet name="Июл" sheetId="27" r:id="rId9"/>
    <sheet name="Авг" sheetId="22" r:id="rId10"/>
    <sheet name="Сен" sheetId="34" r:id="rId11"/>
    <sheet name="Окт" sheetId="35" r:id="rId12"/>
    <sheet name="КомТур. Ноябрь" sheetId="44" r:id="rId13"/>
    <sheet name="Ноя" sheetId="25" r:id="rId14"/>
    <sheet name="Город.Тур. Декабрь" sheetId="38" r:id="rId15"/>
    <sheet name="Абсол.Чемп" sheetId="41" r:id="rId16"/>
    <sheet name="Свод" sheetId="37" r:id="rId17"/>
    <sheet name="Рейтинг" sheetId="21" r:id="rId18"/>
  </sheets>
  <definedNames>
    <definedName name="_xlnm._FilterDatabase" localSheetId="16" hidden="1">Свод!$A$1:$N$278</definedName>
    <definedName name="_xlnm.Print_Area" localSheetId="14">'Город.Тур. Декабрь'!$A$50:$J$84</definedName>
    <definedName name="_xlnm.Print_Area" localSheetId="11">Окт!$A$1:$N$16</definedName>
    <definedName name="_xlnm.Print_Area" localSheetId="17">Рейтинг!$A$1:$R$53</definedName>
  </definedNames>
  <calcPr calcId="152511"/>
</workbook>
</file>

<file path=xl/calcChain.xml><?xml version="1.0" encoding="utf-8"?>
<calcChain xmlns="http://schemas.openxmlformats.org/spreadsheetml/2006/main">
  <c r="H31" i="41" l="1"/>
  <c r="I31" i="41" s="1"/>
  <c r="H42" i="41"/>
  <c r="I42" i="41" s="1"/>
  <c r="H41" i="41"/>
  <c r="I41" i="41" s="1"/>
  <c r="H40" i="41"/>
  <c r="I39" i="41"/>
  <c r="H39" i="41"/>
  <c r="H38" i="41"/>
  <c r="H37" i="41"/>
  <c r="I37" i="41" s="1"/>
  <c r="H36" i="41"/>
  <c r="I36" i="41" s="1"/>
  <c r="H35" i="41"/>
  <c r="I35" i="41" s="1"/>
  <c r="H34" i="41"/>
  <c r="I34" i="41" s="1"/>
  <c r="H33" i="41"/>
  <c r="I33" i="41"/>
  <c r="H32" i="41"/>
  <c r="I32" i="41" s="1"/>
  <c r="I38" i="41"/>
  <c r="I40" i="41"/>
  <c r="K13" i="37"/>
  <c r="K24" i="37"/>
  <c r="K57" i="37"/>
  <c r="K63" i="37"/>
  <c r="K87" i="37"/>
  <c r="K149" i="37"/>
  <c r="K171" i="37"/>
  <c r="K175" i="37"/>
  <c r="K187" i="37"/>
  <c r="K193" i="37"/>
  <c r="K254" i="37"/>
  <c r="K257" i="37"/>
  <c r="K182" i="37"/>
  <c r="K203" i="37"/>
  <c r="K204" i="37"/>
  <c r="K219" i="37"/>
  <c r="K227" i="37"/>
  <c r="K244" i="37"/>
  <c r="K245" i="37"/>
  <c r="K248" i="37"/>
  <c r="K253" i="37"/>
  <c r="K256" i="37"/>
  <c r="K259" i="37"/>
  <c r="K262" i="37"/>
  <c r="K195" i="37"/>
  <c r="K205" i="37"/>
  <c r="K228" i="37"/>
  <c r="K249" i="37"/>
  <c r="K263" i="37"/>
  <c r="K267" i="37"/>
  <c r="K271" i="37"/>
  <c r="K272" i="37"/>
  <c r="K278" i="37"/>
  <c r="J278" i="37"/>
  <c r="L278" i="37" s="1"/>
  <c r="J272" i="37"/>
  <c r="L272" i="37"/>
  <c r="J271" i="37"/>
  <c r="L271" i="37"/>
  <c r="J267" i="37"/>
  <c r="L267" i="37" s="1"/>
  <c r="J263" i="37"/>
  <c r="L263" i="37"/>
  <c r="J249" i="37"/>
  <c r="L249" i="37"/>
  <c r="J228" i="37"/>
  <c r="L228" i="37"/>
  <c r="J205" i="37"/>
  <c r="L205" i="37" s="1"/>
  <c r="J195" i="37"/>
  <c r="L195" i="37"/>
  <c r="J262" i="37"/>
  <c r="L262" i="37"/>
  <c r="J259" i="37"/>
  <c r="L259" i="37"/>
  <c r="J256" i="37"/>
  <c r="L256" i="37" s="1"/>
  <c r="J253" i="37"/>
  <c r="L253" i="37"/>
  <c r="J248" i="37"/>
  <c r="L248" i="37"/>
  <c r="J245" i="37"/>
  <c r="L245" i="37"/>
  <c r="J244" i="37"/>
  <c r="L244" i="37" s="1"/>
  <c r="J227" i="37"/>
  <c r="L227" i="37"/>
  <c r="J219" i="37"/>
  <c r="L219" i="37"/>
  <c r="J204" i="37"/>
  <c r="L204" i="37"/>
  <c r="J203" i="37"/>
  <c r="L203" i="37" s="1"/>
  <c r="J182" i="37"/>
  <c r="L182" i="37"/>
  <c r="J257" i="37"/>
  <c r="L257" i="37"/>
  <c r="J254" i="37"/>
  <c r="L254" i="37"/>
  <c r="J193" i="37"/>
  <c r="L193" i="37" s="1"/>
  <c r="J187" i="37"/>
  <c r="L187" i="37"/>
  <c r="J175" i="37"/>
  <c r="L175" i="37"/>
  <c r="J171" i="37"/>
  <c r="L171" i="37"/>
  <c r="J149" i="37"/>
  <c r="L149" i="37" s="1"/>
  <c r="J87" i="37"/>
  <c r="L87" i="37"/>
  <c r="J63" i="37"/>
  <c r="L63" i="37"/>
  <c r="J57" i="37"/>
  <c r="L57" i="37"/>
  <c r="J24" i="37"/>
  <c r="L24" i="37" s="1"/>
  <c r="J13" i="37"/>
  <c r="L13" i="37"/>
  <c r="C24" i="21"/>
  <c r="A2" i="21"/>
  <c r="C2" i="21"/>
  <c r="A3" i="21"/>
  <c r="C3" i="21"/>
  <c r="A4" i="21" s="1"/>
  <c r="C4" i="21"/>
  <c r="C5" i="21"/>
  <c r="A6" i="21" s="1"/>
  <c r="C6" i="21"/>
  <c r="C7" i="21"/>
  <c r="C8" i="21"/>
  <c r="C9" i="21"/>
  <c r="A10" i="21" s="1"/>
  <c r="C10" i="21"/>
  <c r="A11" i="21" s="1"/>
  <c r="C11" i="21"/>
  <c r="A12" i="21"/>
  <c r="C12" i="21"/>
  <c r="A13" i="21" s="1"/>
  <c r="C13" i="21"/>
  <c r="A14" i="21" s="1"/>
  <c r="C14" i="21"/>
  <c r="A15" i="21" s="1"/>
  <c r="C15" i="21"/>
  <c r="A16" i="21"/>
  <c r="C16" i="21"/>
  <c r="A17" i="21" s="1"/>
  <c r="C17" i="21"/>
  <c r="A18" i="21" s="1"/>
  <c r="C18" i="21"/>
  <c r="A19" i="21" s="1"/>
  <c r="C19" i="21"/>
  <c r="A20" i="21"/>
  <c r="C20" i="21"/>
  <c r="C21" i="21"/>
  <c r="A22" i="21"/>
  <c r="C22" i="21"/>
  <c r="A23" i="21"/>
  <c r="C23" i="21"/>
  <c r="A24" i="21"/>
  <c r="C25" i="21"/>
  <c r="A25" i="21" s="1"/>
  <c r="C26" i="21"/>
  <c r="C27" i="21"/>
  <c r="A27" i="21" s="1"/>
  <c r="C28" i="21"/>
  <c r="A29" i="21" s="1"/>
  <c r="C29" i="21"/>
  <c r="A30" i="21"/>
  <c r="C30" i="21"/>
  <c r="A31" i="21" s="1"/>
  <c r="C31" i="21"/>
  <c r="C32" i="21"/>
  <c r="A33" i="21"/>
  <c r="C33" i="21"/>
  <c r="C34" i="21"/>
  <c r="C35" i="21"/>
  <c r="C36" i="21"/>
  <c r="C37" i="21"/>
  <c r="C38" i="21"/>
  <c r="A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J2" i="37"/>
  <c r="K2" i="37"/>
  <c r="L2" i="37"/>
  <c r="J3" i="37"/>
  <c r="K3" i="37"/>
  <c r="L3" i="37"/>
  <c r="J4" i="37"/>
  <c r="L4" i="37" s="1"/>
  <c r="K4" i="37"/>
  <c r="J6" i="37"/>
  <c r="K6" i="37"/>
  <c r="L6" i="37"/>
  <c r="J7" i="37"/>
  <c r="L7" i="37" s="1"/>
  <c r="K7" i="37"/>
  <c r="J14" i="37"/>
  <c r="L14" i="37" s="1"/>
  <c r="K14" i="37"/>
  <c r="J17" i="37"/>
  <c r="K17" i="37"/>
  <c r="L17" i="37"/>
  <c r="M17" i="37"/>
  <c r="J18" i="37"/>
  <c r="L18" i="37" s="1"/>
  <c r="K18" i="37"/>
  <c r="J19" i="37"/>
  <c r="K19" i="37"/>
  <c r="L19" i="37"/>
  <c r="J20" i="37"/>
  <c r="L20" i="37" s="1"/>
  <c r="K20" i="37"/>
  <c r="J21" i="37"/>
  <c r="L21" i="37" s="1"/>
  <c r="K21" i="37"/>
  <c r="J22" i="37"/>
  <c r="K22" i="37"/>
  <c r="L22" i="37"/>
  <c r="J25" i="37"/>
  <c r="K25" i="37"/>
  <c r="L25" i="37"/>
  <c r="J27" i="37"/>
  <c r="K27" i="37"/>
  <c r="L27" i="37"/>
  <c r="J31" i="37"/>
  <c r="L31" i="37" s="1"/>
  <c r="K31" i="37"/>
  <c r="J33" i="37"/>
  <c r="K33" i="37"/>
  <c r="L33" i="37"/>
  <c r="J34" i="37"/>
  <c r="K34" i="37"/>
  <c r="L34" i="37"/>
  <c r="J35" i="37"/>
  <c r="L35" i="37" s="1"/>
  <c r="K35" i="37"/>
  <c r="J37" i="37"/>
  <c r="L37" i="37" s="1"/>
  <c r="K37" i="37"/>
  <c r="M37" i="37"/>
  <c r="J39" i="37"/>
  <c r="K39" i="37"/>
  <c r="L39" i="37"/>
  <c r="J45" i="37"/>
  <c r="L45" i="37" s="1"/>
  <c r="K45" i="37"/>
  <c r="M45" i="37"/>
  <c r="J46" i="37"/>
  <c r="K46" i="37"/>
  <c r="L46" i="37"/>
  <c r="J47" i="37"/>
  <c r="K47" i="37"/>
  <c r="L47" i="37"/>
  <c r="J49" i="37"/>
  <c r="K49" i="37"/>
  <c r="L49" i="37"/>
  <c r="J54" i="37"/>
  <c r="L54" i="37" s="1"/>
  <c r="K54" i="37"/>
  <c r="J55" i="37"/>
  <c r="L55" i="37" s="1"/>
  <c r="K55" i="37"/>
  <c r="J59" i="37"/>
  <c r="K59" i="37"/>
  <c r="L59" i="37"/>
  <c r="J60" i="37"/>
  <c r="L60" i="37" s="1"/>
  <c r="K60" i="37"/>
  <c r="J61" i="37"/>
  <c r="L61" i="37" s="1"/>
  <c r="K61" i="37"/>
  <c r="M61" i="37"/>
  <c r="J65" i="37"/>
  <c r="L65" i="37" s="1"/>
  <c r="K65" i="37"/>
  <c r="M65" i="37"/>
  <c r="J67" i="37"/>
  <c r="L67" i="37" s="1"/>
  <c r="K67" i="37"/>
  <c r="J68" i="37"/>
  <c r="K68" i="37"/>
  <c r="L68" i="37"/>
  <c r="J69" i="37"/>
  <c r="K69" i="37"/>
  <c r="L69" i="37"/>
  <c r="J70" i="37"/>
  <c r="K70" i="37"/>
  <c r="L70" i="37"/>
  <c r="J72" i="37"/>
  <c r="L72" i="37" s="1"/>
  <c r="K72" i="37"/>
  <c r="J74" i="37"/>
  <c r="L74" i="37" s="1"/>
  <c r="K74" i="37"/>
  <c r="J76" i="37"/>
  <c r="K76" i="37"/>
  <c r="L76" i="37"/>
  <c r="J77" i="37"/>
  <c r="L77" i="37" s="1"/>
  <c r="K77" i="37"/>
  <c r="M77" i="37"/>
  <c r="J78" i="37"/>
  <c r="K78" i="37"/>
  <c r="L78" i="37"/>
  <c r="J79" i="37"/>
  <c r="K79" i="37"/>
  <c r="L79" i="37"/>
  <c r="J80" i="37"/>
  <c r="L80" i="37" s="1"/>
  <c r="K80" i="37"/>
  <c r="J83" i="37"/>
  <c r="K83" i="37"/>
  <c r="L83" i="37"/>
  <c r="J86" i="37"/>
  <c r="L86" i="37" s="1"/>
  <c r="K86" i="37"/>
  <c r="J88" i="37"/>
  <c r="L88" i="37" s="1"/>
  <c r="K88" i="37"/>
  <c r="M88" i="37"/>
  <c r="J89" i="37"/>
  <c r="K89" i="37"/>
  <c r="L89" i="37"/>
  <c r="J90" i="37"/>
  <c r="L90" i="37" s="1"/>
  <c r="K90" i="37"/>
  <c r="J92" i="37"/>
  <c r="K92" i="37"/>
  <c r="L92" i="37"/>
  <c r="J94" i="37"/>
  <c r="K94" i="37"/>
  <c r="L94" i="37"/>
  <c r="J96" i="37"/>
  <c r="K96" i="37"/>
  <c r="L96" i="37"/>
  <c r="J97" i="37"/>
  <c r="K97" i="37"/>
  <c r="L97" i="37"/>
  <c r="J98" i="37"/>
  <c r="K98" i="37"/>
  <c r="L98" i="37"/>
  <c r="M98" i="37"/>
  <c r="J99" i="37"/>
  <c r="K99" i="37"/>
  <c r="L99" i="37"/>
  <c r="J102" i="37"/>
  <c r="L102" i="37" s="1"/>
  <c r="K102" i="37"/>
  <c r="J103" i="37"/>
  <c r="L103" i="37" s="1"/>
  <c r="K103" i="37"/>
  <c r="J109" i="37"/>
  <c r="K109" i="37"/>
  <c r="L109" i="37"/>
  <c r="M109" i="37"/>
  <c r="J110" i="37"/>
  <c r="L110" i="37" s="1"/>
  <c r="K110" i="37"/>
  <c r="M110" i="37"/>
  <c r="J112" i="37"/>
  <c r="K112" i="37"/>
  <c r="L112" i="37"/>
  <c r="J119" i="37"/>
  <c r="K119" i="37"/>
  <c r="L119" i="37"/>
  <c r="J120" i="37"/>
  <c r="K120" i="37"/>
  <c r="L120" i="37"/>
  <c r="J123" i="37"/>
  <c r="L123" i="37" s="1"/>
  <c r="K123" i="37"/>
  <c r="J133" i="37"/>
  <c r="L133" i="37" s="1"/>
  <c r="K133" i="37"/>
  <c r="J134" i="37"/>
  <c r="K134" i="37"/>
  <c r="L134" i="37"/>
  <c r="J135" i="37"/>
  <c r="L135" i="37" s="1"/>
  <c r="K135" i="37"/>
  <c r="M135" i="37"/>
  <c r="J136" i="37"/>
  <c r="K136" i="37"/>
  <c r="L136" i="37"/>
  <c r="J137" i="37"/>
  <c r="L137" i="37" s="1"/>
  <c r="K137" i="37"/>
  <c r="M137" i="37"/>
  <c r="J139" i="37"/>
  <c r="K139" i="37"/>
  <c r="L139" i="37"/>
  <c r="J141" i="37"/>
  <c r="K141" i="37"/>
  <c r="L141" i="37"/>
  <c r="J142" i="37"/>
  <c r="K142" i="37"/>
  <c r="L142" i="37"/>
  <c r="J148" i="37"/>
  <c r="K148" i="37"/>
  <c r="L148" i="37"/>
  <c r="J152" i="37"/>
  <c r="K152" i="37"/>
  <c r="L152" i="37"/>
  <c r="J153" i="37"/>
  <c r="K153" i="37"/>
  <c r="L153" i="37"/>
  <c r="J156" i="37"/>
  <c r="K156" i="37"/>
  <c r="L156" i="37"/>
  <c r="J158" i="37"/>
  <c r="L158" i="37" s="1"/>
  <c r="K158" i="37"/>
  <c r="J159" i="37"/>
  <c r="K159" i="37"/>
  <c r="L159" i="37"/>
  <c r="J163" i="37"/>
  <c r="K163" i="37"/>
  <c r="L163" i="37"/>
  <c r="J167" i="37"/>
  <c r="K167" i="37"/>
  <c r="L167" i="37"/>
  <c r="J172" i="37"/>
  <c r="K172" i="37"/>
  <c r="L172" i="37"/>
  <c r="J174" i="37"/>
  <c r="K174" i="37"/>
  <c r="L174" i="37"/>
  <c r="J176" i="37"/>
  <c r="K176" i="37"/>
  <c r="L176" i="37"/>
  <c r="J179" i="37"/>
  <c r="K179" i="37"/>
  <c r="L179" i="37"/>
  <c r="J180" i="37"/>
  <c r="L180" i="37" s="1"/>
  <c r="K180" i="37"/>
  <c r="M180" i="37"/>
  <c r="K183" i="37"/>
  <c r="J184" i="37"/>
  <c r="K184" i="37"/>
  <c r="L184" i="37"/>
  <c r="K186" i="37"/>
  <c r="J188" i="37"/>
  <c r="K188" i="37"/>
  <c r="L188" i="37"/>
  <c r="J189" i="37"/>
  <c r="K189" i="37"/>
  <c r="L189" i="37"/>
  <c r="J192" i="37"/>
  <c r="L192" i="37" s="1"/>
  <c r="K192" i="37"/>
  <c r="J194" i="37"/>
  <c r="L194" i="37" s="1"/>
  <c r="K194" i="37"/>
  <c r="K196" i="37"/>
  <c r="J197" i="37"/>
  <c r="K197" i="37"/>
  <c r="L197" i="37"/>
  <c r="J202" i="37"/>
  <c r="K202" i="37"/>
  <c r="L202" i="37"/>
  <c r="J206" i="37"/>
  <c r="K206" i="37"/>
  <c r="L206" i="37"/>
  <c r="K207" i="37"/>
  <c r="J209" i="37"/>
  <c r="K209" i="37"/>
  <c r="L209" i="37"/>
  <c r="J213" i="37"/>
  <c r="L213" i="37" s="1"/>
  <c r="K213" i="37"/>
  <c r="J217" i="37"/>
  <c r="K217" i="37"/>
  <c r="L217" i="37"/>
  <c r="J221" i="37"/>
  <c r="K221" i="37"/>
  <c r="L221" i="37"/>
  <c r="J222" i="37"/>
  <c r="K222" i="37"/>
  <c r="L222" i="37"/>
  <c r="K223" i="37"/>
  <c r="J224" i="37"/>
  <c r="L224" i="37" s="1"/>
  <c r="K224" i="37"/>
  <c r="K229" i="37"/>
  <c r="K231" i="37"/>
  <c r="J232" i="37"/>
  <c r="K232" i="37"/>
  <c r="L232" i="37"/>
  <c r="J233" i="37"/>
  <c r="L233" i="37" s="1"/>
  <c r="K233" i="37"/>
  <c r="M233" i="37"/>
  <c r="J235" i="37"/>
  <c r="K235" i="37"/>
  <c r="L235" i="37"/>
  <c r="J242" i="37"/>
  <c r="K242" i="37"/>
  <c r="L242" i="37"/>
  <c r="J246" i="37"/>
  <c r="L246" i="37" s="1"/>
  <c r="K246" i="37"/>
  <c r="J247" i="37"/>
  <c r="K247" i="37"/>
  <c r="L247" i="37"/>
  <c r="J251" i="37"/>
  <c r="L251" i="37" s="1"/>
  <c r="K251" i="37"/>
  <c r="M251" i="37"/>
  <c r="J255" i="37"/>
  <c r="K255" i="37"/>
  <c r="L255" i="37"/>
  <c r="K261" i="37"/>
  <c r="J264" i="37"/>
  <c r="K264" i="37"/>
  <c r="L264" i="37"/>
  <c r="J265" i="37"/>
  <c r="L265" i="37" s="1"/>
  <c r="K265" i="37"/>
  <c r="J268" i="37"/>
  <c r="K268" i="37"/>
  <c r="L268" i="37"/>
  <c r="J277" i="37"/>
  <c r="K277" i="37"/>
  <c r="L277" i="37"/>
  <c r="F5" i="38"/>
  <c r="G5" i="38" s="1"/>
  <c r="N5" i="38"/>
  <c r="O5" i="38"/>
  <c r="F6" i="38"/>
  <c r="G6" i="38" s="1"/>
  <c r="N6" i="38"/>
  <c r="O6" i="38"/>
  <c r="F7" i="38"/>
  <c r="G7" i="38" s="1"/>
  <c r="N7" i="38"/>
  <c r="O7" i="38"/>
  <c r="F8" i="38"/>
  <c r="G8" i="38" s="1"/>
  <c r="N8" i="38"/>
  <c r="O8" i="38"/>
  <c r="F9" i="38"/>
  <c r="G9" i="38" s="1"/>
  <c r="N9" i="38"/>
  <c r="O9" i="38"/>
  <c r="F10" i="38"/>
  <c r="G10" i="38" s="1"/>
  <c r="N10" i="38"/>
  <c r="O10" i="38"/>
  <c r="F11" i="38"/>
  <c r="G11" i="38" s="1"/>
  <c r="N11" i="38"/>
  <c r="O11" i="38"/>
  <c r="F12" i="38"/>
  <c r="G12" i="38" s="1"/>
  <c r="N12" i="38"/>
  <c r="O12" i="38"/>
  <c r="F13" i="38"/>
  <c r="G13" i="38" s="1"/>
  <c r="N13" i="38"/>
  <c r="O13" i="38"/>
  <c r="F14" i="38"/>
  <c r="G14" i="38" s="1"/>
  <c r="N14" i="38"/>
  <c r="O14" i="38"/>
  <c r="F15" i="38"/>
  <c r="G15" i="38" s="1"/>
  <c r="N15" i="38"/>
  <c r="O15" i="38"/>
  <c r="F16" i="38"/>
  <c r="G16" i="38" s="1"/>
  <c r="N16" i="38"/>
  <c r="O16" i="38"/>
  <c r="F17" i="38"/>
  <c r="G17" i="38" s="1"/>
  <c r="N17" i="38"/>
  <c r="O17" i="38"/>
  <c r="F18" i="38"/>
  <c r="G18" i="38" s="1"/>
  <c r="N18" i="38"/>
  <c r="O18" i="38"/>
  <c r="F19" i="38"/>
  <c r="G19" i="38" s="1"/>
  <c r="N19" i="38"/>
  <c r="O19" i="38"/>
  <c r="F20" i="38"/>
  <c r="G20" i="38" s="1"/>
  <c r="F21" i="38"/>
  <c r="G21" i="38"/>
  <c r="F22" i="38"/>
  <c r="G22" i="38" s="1"/>
  <c r="F27" i="38"/>
  <c r="G27" i="38"/>
  <c r="N27" i="38"/>
  <c r="O27" i="38" s="1"/>
  <c r="F28" i="38"/>
  <c r="G28" i="38"/>
  <c r="N28" i="38"/>
  <c r="O28" i="38" s="1"/>
  <c r="F29" i="38"/>
  <c r="G29" i="38"/>
  <c r="N29" i="38"/>
  <c r="O29" i="38" s="1"/>
  <c r="F30" i="38"/>
  <c r="G30" i="38"/>
  <c r="N30" i="38"/>
  <c r="O30" i="38" s="1"/>
  <c r="F31" i="38"/>
  <c r="G31" i="38"/>
  <c r="N31" i="38"/>
  <c r="O31" i="38" s="1"/>
  <c r="F32" i="38"/>
  <c r="G32" i="38"/>
  <c r="N32" i="38"/>
  <c r="O32" i="38" s="1"/>
  <c r="F33" i="38"/>
  <c r="G33" i="38"/>
  <c r="N33" i="38"/>
  <c r="O33" i="38" s="1"/>
  <c r="F34" i="38"/>
  <c r="G34" i="38"/>
  <c r="N34" i="38"/>
  <c r="O34" i="38" s="1"/>
  <c r="F35" i="38"/>
  <c r="G35" i="38"/>
  <c r="N35" i="38"/>
  <c r="O35" i="38" s="1"/>
  <c r="F36" i="38"/>
  <c r="G36" i="38"/>
  <c r="N36" i="38"/>
  <c r="O36" i="38" s="1"/>
  <c r="F37" i="38"/>
  <c r="G37" i="38"/>
  <c r="N37" i="38"/>
  <c r="O37" i="38" s="1"/>
  <c r="F38" i="38"/>
  <c r="G38" i="38"/>
  <c r="N38" i="38"/>
  <c r="O38" i="38" s="1"/>
  <c r="F43" i="38"/>
  <c r="G43" i="38"/>
  <c r="N43" i="38"/>
  <c r="O43" i="38" s="1"/>
  <c r="F44" i="38"/>
  <c r="G44" i="38"/>
  <c r="N44" i="38"/>
  <c r="O44" i="38" s="1"/>
  <c r="F45" i="38"/>
  <c r="G45" i="38"/>
  <c r="N45" i="38"/>
  <c r="O45" i="38" s="1"/>
  <c r="F46" i="38"/>
  <c r="G46" i="38"/>
  <c r="N46" i="38"/>
  <c r="O46" i="38" s="1"/>
  <c r="F47" i="38"/>
  <c r="G47" i="38"/>
  <c r="N47" i="38"/>
  <c r="O47" i="38" s="1"/>
  <c r="F48" i="38"/>
  <c r="G48" i="38"/>
  <c r="N48" i="38"/>
  <c r="O48" i="38" s="1"/>
  <c r="F52" i="38"/>
  <c r="G52" i="38"/>
  <c r="F53" i="38"/>
  <c r="G53" i="38" s="1"/>
  <c r="F54" i="38"/>
  <c r="G54" i="38"/>
  <c r="F55" i="38"/>
  <c r="G55" i="38" s="1"/>
  <c r="F56" i="38"/>
  <c r="G56" i="38"/>
  <c r="F57" i="38"/>
  <c r="G57" i="38" s="1"/>
  <c r="F58" i="38"/>
  <c r="G58" i="38"/>
  <c r="F59" i="38"/>
  <c r="G59" i="38" s="1"/>
  <c r="F60" i="38"/>
  <c r="G60" i="38"/>
  <c r="F61" i="38"/>
  <c r="G61" i="38" s="1"/>
  <c r="F62" i="38"/>
  <c r="G62" i="38"/>
  <c r="F63" i="38"/>
  <c r="G63" i="38" s="1"/>
  <c r="F64" i="38"/>
  <c r="G64" i="38"/>
  <c r="F65" i="38"/>
  <c r="G65" i="38" s="1"/>
  <c r="F66" i="38"/>
  <c r="G66" i="38"/>
  <c r="F67" i="38"/>
  <c r="G67" i="38" s="1"/>
  <c r="F68" i="38"/>
  <c r="G68" i="38"/>
  <c r="F69" i="38"/>
  <c r="G69" i="38" s="1"/>
  <c r="F70" i="38"/>
  <c r="G70" i="38"/>
  <c r="F71" i="38"/>
  <c r="G71" i="38" s="1"/>
  <c r="F72" i="38"/>
  <c r="G72" i="38"/>
  <c r="F73" i="38"/>
  <c r="G73" i="38" s="1"/>
  <c r="F74" i="38"/>
  <c r="G74" i="38"/>
  <c r="F75" i="38"/>
  <c r="G75" i="38" s="1"/>
  <c r="F76" i="38"/>
  <c r="G76" i="38"/>
  <c r="F77" i="38"/>
  <c r="G77" i="38" s="1"/>
  <c r="F78" i="38"/>
  <c r="G78" i="38"/>
  <c r="F79" i="38"/>
  <c r="G79" i="38" s="1"/>
  <c r="F80" i="38"/>
  <c r="G80" i="38"/>
  <c r="F81" i="38"/>
  <c r="G81" i="38" s="1"/>
  <c r="F82" i="38"/>
  <c r="G82" i="38"/>
  <c r="F83" i="38"/>
  <c r="G83" i="38" s="1"/>
  <c r="F84" i="38"/>
  <c r="G84" i="38"/>
  <c r="J2" i="25"/>
  <c r="L2" i="25" s="1"/>
  <c r="M3" i="25" s="1"/>
  <c r="K2" i="25"/>
  <c r="M2" i="25"/>
  <c r="J3" i="25"/>
  <c r="K3" i="25"/>
  <c r="L3" i="25"/>
  <c r="J4" i="25"/>
  <c r="L4" i="25" s="1"/>
  <c r="M4" i="25" s="1"/>
  <c r="K4" i="25"/>
  <c r="J5" i="25"/>
  <c r="K5" i="25"/>
  <c r="L5" i="25"/>
  <c r="J6" i="25"/>
  <c r="L6" i="25" s="1"/>
  <c r="M6" i="25" s="1"/>
  <c r="K6" i="25"/>
  <c r="J7" i="25"/>
  <c r="K7" i="25"/>
  <c r="L7" i="25"/>
  <c r="M7" i="25"/>
  <c r="J8" i="25"/>
  <c r="L8" i="25" s="1"/>
  <c r="M8" i="25" s="1"/>
  <c r="K8" i="25"/>
  <c r="J9" i="25"/>
  <c r="K9" i="25"/>
  <c r="L9" i="25"/>
  <c r="M9" i="25"/>
  <c r="J10" i="25"/>
  <c r="L10" i="25" s="1"/>
  <c r="K10" i="25"/>
  <c r="J11" i="25"/>
  <c r="K11" i="25"/>
  <c r="L11" i="25"/>
  <c r="J12" i="25"/>
  <c r="L12" i="25" s="1"/>
  <c r="K12" i="25"/>
  <c r="J13" i="25"/>
  <c r="K13" i="25"/>
  <c r="L13" i="25"/>
  <c r="J14" i="25"/>
  <c r="L14" i="25" s="1"/>
  <c r="K14" i="25"/>
  <c r="J15" i="25"/>
  <c r="K15" i="25"/>
  <c r="L15" i="25"/>
  <c r="M15" i="25"/>
  <c r="J16" i="25"/>
  <c r="L16" i="25" s="1"/>
  <c r="K16" i="25"/>
  <c r="J17" i="25"/>
  <c r="K17" i="25"/>
  <c r="L17" i="25"/>
  <c r="M17" i="25"/>
  <c r="J18" i="25"/>
  <c r="L18" i="25" s="1"/>
  <c r="M18" i="25" s="1"/>
  <c r="K18" i="25"/>
  <c r="J19" i="25"/>
  <c r="K19" i="25"/>
  <c r="L19" i="25"/>
  <c r="J20" i="25"/>
  <c r="L20" i="25" s="1"/>
  <c r="M20" i="25" s="1"/>
  <c r="K20" i="25"/>
  <c r="G5" i="44"/>
  <c r="H5" i="44" s="1"/>
  <c r="P5" i="44"/>
  <c r="Q5" i="44"/>
  <c r="W5" i="44"/>
  <c r="X5" i="44"/>
  <c r="G6" i="44"/>
  <c r="H6" i="44"/>
  <c r="P6" i="44"/>
  <c r="Q6" i="44"/>
  <c r="W6" i="44"/>
  <c r="X6" i="44"/>
  <c r="G7" i="44"/>
  <c r="H7" i="44" s="1"/>
  <c r="P7" i="44"/>
  <c r="Q7" i="44"/>
  <c r="W7" i="44"/>
  <c r="X7" i="44"/>
  <c r="G8" i="44"/>
  <c r="H8" i="44"/>
  <c r="P8" i="44"/>
  <c r="Q8" i="44"/>
  <c r="W8" i="44"/>
  <c r="X8" i="44"/>
  <c r="G9" i="44"/>
  <c r="H9" i="44" s="1"/>
  <c r="P9" i="44"/>
  <c r="Q9" i="44"/>
  <c r="W9" i="44"/>
  <c r="X9" i="44"/>
  <c r="G10" i="44"/>
  <c r="H10" i="44"/>
  <c r="P10" i="44"/>
  <c r="Q10" i="44"/>
  <c r="W10" i="44"/>
  <c r="X10" i="44"/>
  <c r="G11" i="44"/>
  <c r="H11" i="44" s="1"/>
  <c r="P11" i="44"/>
  <c r="Q11" i="44"/>
  <c r="W11" i="44"/>
  <c r="X11" i="44"/>
  <c r="G12" i="44"/>
  <c r="H12" i="44"/>
  <c r="P12" i="44"/>
  <c r="Q12" i="44"/>
  <c r="W12" i="44"/>
  <c r="X12" i="44"/>
  <c r="G13" i="44"/>
  <c r="H13" i="44" s="1"/>
  <c r="P13" i="44"/>
  <c r="Q13" i="44"/>
  <c r="W13" i="44"/>
  <c r="X13" i="44"/>
  <c r="G14" i="44"/>
  <c r="H14" i="44"/>
  <c r="P14" i="44"/>
  <c r="Q14" i="44"/>
  <c r="W14" i="44"/>
  <c r="X14" i="44"/>
  <c r="G15" i="44"/>
  <c r="H15" i="44" s="1"/>
  <c r="P15" i="44"/>
  <c r="Q15" i="44"/>
  <c r="G16" i="44"/>
  <c r="H16" i="44" s="1"/>
  <c r="P16" i="44"/>
  <c r="Q16" i="44"/>
  <c r="G17" i="44"/>
  <c r="H17" i="44" s="1"/>
  <c r="P17" i="44"/>
  <c r="Q17" i="44"/>
  <c r="G18" i="44"/>
  <c r="H18" i="44" s="1"/>
  <c r="P18" i="44"/>
  <c r="Q18" i="44"/>
  <c r="G19" i="44"/>
  <c r="H19" i="44" s="1"/>
  <c r="P19" i="44"/>
  <c r="Q19" i="44"/>
  <c r="G20" i="44"/>
  <c r="H20" i="44" s="1"/>
  <c r="P20" i="44"/>
  <c r="Q20" i="44"/>
  <c r="G21" i="44"/>
  <c r="H21" i="44" s="1"/>
  <c r="P21" i="44"/>
  <c r="Q21" i="44"/>
  <c r="G22" i="44"/>
  <c r="H22" i="44" s="1"/>
  <c r="P22" i="44"/>
  <c r="Q22" i="44"/>
  <c r="G23" i="44"/>
  <c r="H23" i="44" s="1"/>
  <c r="G24" i="44"/>
  <c r="H24" i="44"/>
  <c r="G25" i="44"/>
  <c r="H25" i="44" s="1"/>
  <c r="G26" i="44"/>
  <c r="H26" i="44"/>
  <c r="G27" i="44"/>
  <c r="H27" i="44" s="1"/>
  <c r="G28" i="44"/>
  <c r="H28" i="44"/>
  <c r="G29" i="44"/>
  <c r="H29" i="44" s="1"/>
  <c r="G30" i="44"/>
  <c r="H30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J2" i="35"/>
  <c r="K2" i="35"/>
  <c r="L2" i="35"/>
  <c r="M2" i="35"/>
  <c r="J3" i="35"/>
  <c r="L3" i="35" s="1"/>
  <c r="M3" i="35" s="1"/>
  <c r="K3" i="35"/>
  <c r="J4" i="35"/>
  <c r="K4" i="35"/>
  <c r="L4" i="35"/>
  <c r="M4" i="35"/>
  <c r="J5" i="35"/>
  <c r="L5" i="35" s="1"/>
  <c r="M5" i="35" s="1"/>
  <c r="K5" i="35"/>
  <c r="J6" i="35"/>
  <c r="K6" i="35"/>
  <c r="L6" i="35"/>
  <c r="M6" i="35"/>
  <c r="J7" i="35"/>
  <c r="L7" i="35" s="1"/>
  <c r="M7" i="35" s="1"/>
  <c r="K7" i="35"/>
  <c r="J8" i="35"/>
  <c r="K8" i="35"/>
  <c r="L8" i="35"/>
  <c r="J9" i="35"/>
  <c r="L9" i="35" s="1"/>
  <c r="M9" i="35" s="1"/>
  <c r="K9" i="35"/>
  <c r="J10" i="35"/>
  <c r="K10" i="35"/>
  <c r="L10" i="35"/>
  <c r="M10" i="35"/>
  <c r="J11" i="35"/>
  <c r="L11" i="35" s="1"/>
  <c r="M11" i="35" s="1"/>
  <c r="K11" i="35"/>
  <c r="J12" i="35"/>
  <c r="K12" i="35"/>
  <c r="L12" i="35"/>
  <c r="M12" i="35"/>
  <c r="J13" i="35"/>
  <c r="L13" i="35" s="1"/>
  <c r="M13" i="35" s="1"/>
  <c r="K13" i="35"/>
  <c r="J14" i="35"/>
  <c r="K14" i="35"/>
  <c r="L14" i="35"/>
  <c r="M14" i="35"/>
  <c r="J15" i="35"/>
  <c r="L15" i="35" s="1"/>
  <c r="M15" i="35" s="1"/>
  <c r="K15" i="35"/>
  <c r="J16" i="35"/>
  <c r="K16" i="35"/>
  <c r="L16" i="35"/>
  <c r="J2" i="34"/>
  <c r="L2" i="34" s="1"/>
  <c r="K2" i="34"/>
  <c r="M2" i="34"/>
  <c r="A3" i="34"/>
  <c r="A4" i="34" s="1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J3" i="34"/>
  <c r="K3" i="34"/>
  <c r="L3" i="34"/>
  <c r="M4" i="34" s="1"/>
  <c r="J4" i="34"/>
  <c r="L4" i="34" s="1"/>
  <c r="K4" i="34"/>
  <c r="J5" i="34"/>
  <c r="L5" i="34" s="1"/>
  <c r="M6" i="34" s="1"/>
  <c r="K5" i="34"/>
  <c r="J6" i="34"/>
  <c r="K6" i="34"/>
  <c r="L6" i="34"/>
  <c r="M7" i="34" s="1"/>
  <c r="J7" i="34"/>
  <c r="K7" i="34"/>
  <c r="L7" i="34"/>
  <c r="M8" i="34" s="1"/>
  <c r="J8" i="34"/>
  <c r="K8" i="34"/>
  <c r="L8" i="34"/>
  <c r="J9" i="34"/>
  <c r="L9" i="34" s="1"/>
  <c r="M10" i="34" s="1"/>
  <c r="K9" i="34"/>
  <c r="J10" i="34"/>
  <c r="L10" i="34" s="1"/>
  <c r="K10" i="34"/>
  <c r="J11" i="34"/>
  <c r="K11" i="34"/>
  <c r="L11" i="34"/>
  <c r="J12" i="34"/>
  <c r="L12" i="34" s="1"/>
  <c r="M13" i="34" s="1"/>
  <c r="M14" i="34" s="1"/>
  <c r="K12" i="34"/>
  <c r="J13" i="34"/>
  <c r="L13" i="34" s="1"/>
  <c r="K13" i="34"/>
  <c r="J14" i="34"/>
  <c r="K14" i="34"/>
  <c r="L14" i="34"/>
  <c r="M15" i="34" s="1"/>
  <c r="J15" i="34"/>
  <c r="K15" i="34"/>
  <c r="L15" i="34"/>
  <c r="M16" i="34" s="1"/>
  <c r="J16" i="34"/>
  <c r="K16" i="34"/>
  <c r="L16" i="34"/>
  <c r="M17" i="34" s="1"/>
  <c r="J17" i="34"/>
  <c r="L17" i="34" s="1"/>
  <c r="K17" i="34"/>
  <c r="J2" i="22"/>
  <c r="L2" i="22" s="1"/>
  <c r="M3" i="22" s="1"/>
  <c r="K2" i="22"/>
  <c r="M2" i="22"/>
  <c r="A3" i="22"/>
  <c r="J3" i="22"/>
  <c r="K3" i="22"/>
  <c r="L3" i="22"/>
  <c r="M4" i="22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J4" i="22"/>
  <c r="K4" i="22"/>
  <c r="L4" i="22"/>
  <c r="M5" i="22" s="1"/>
  <c r="J5" i="22"/>
  <c r="K5" i="22"/>
  <c r="L5" i="22"/>
  <c r="J6" i="22"/>
  <c r="L6" i="22" s="1"/>
  <c r="M7" i="22" s="1"/>
  <c r="K6" i="22"/>
  <c r="J7" i="22"/>
  <c r="L7" i="22" s="1"/>
  <c r="K7" i="22"/>
  <c r="J8" i="22"/>
  <c r="K8" i="22"/>
  <c r="L8" i="22"/>
  <c r="J9" i="22"/>
  <c r="L9" i="22" s="1"/>
  <c r="M10" i="22" s="1"/>
  <c r="K9" i="22"/>
  <c r="J10" i="22"/>
  <c r="L10" i="22" s="1"/>
  <c r="K10" i="22"/>
  <c r="J11" i="22"/>
  <c r="K11" i="22"/>
  <c r="L11" i="22"/>
  <c r="M12" i="22" s="1"/>
  <c r="M11" i="22"/>
  <c r="J12" i="22"/>
  <c r="K12" i="22"/>
  <c r="L12" i="22"/>
  <c r="M13" i="22" s="1"/>
  <c r="J13" i="22"/>
  <c r="K13" i="22"/>
  <c r="L13" i="22"/>
  <c r="J14" i="22"/>
  <c r="L14" i="22" s="1"/>
  <c r="K14" i="22"/>
  <c r="J2" i="27"/>
  <c r="L2" i="27" s="1"/>
  <c r="M3" i="27" s="1"/>
  <c r="K2" i="27"/>
  <c r="M2" i="27"/>
  <c r="A3" i="27"/>
  <c r="J3" i="27"/>
  <c r="K3" i="27"/>
  <c r="L3" i="27"/>
  <c r="M4" i="27" s="1"/>
  <c r="A4" i="27"/>
  <c r="A5" i="27" s="1"/>
  <c r="A6" i="27" s="1"/>
  <c r="J4" i="27"/>
  <c r="K4" i="27"/>
  <c r="L4" i="27"/>
  <c r="J5" i="27"/>
  <c r="K5" i="27"/>
  <c r="L5" i="27"/>
  <c r="M6" i="27" s="1"/>
  <c r="J6" i="27"/>
  <c r="L6" i="27" s="1"/>
  <c r="K6" i="27"/>
  <c r="A7" i="27"/>
  <c r="A8" i="27" s="1"/>
  <c r="A9" i="27" s="1"/>
  <c r="A10" i="27" s="1"/>
  <c r="A11" i="27" s="1"/>
  <c r="J7" i="27"/>
  <c r="L7" i="27" s="1"/>
  <c r="K7" i="27"/>
  <c r="J8" i="27"/>
  <c r="K8" i="27"/>
  <c r="L8" i="27"/>
  <c r="M9" i="27" s="1"/>
  <c r="J9" i="27"/>
  <c r="L9" i="27" s="1"/>
  <c r="M10" i="27" s="1"/>
  <c r="K9" i="27"/>
  <c r="J10" i="27"/>
  <c r="L10" i="27" s="1"/>
  <c r="M11" i="27" s="1"/>
  <c r="K10" i="27"/>
  <c r="J11" i="27"/>
  <c r="K11" i="27"/>
  <c r="L11" i="27"/>
  <c r="J2" i="28"/>
  <c r="L2" i="28" s="1"/>
  <c r="M3" i="28" s="1"/>
  <c r="K2" i="28"/>
  <c r="M2" i="28"/>
  <c r="A3" i="28"/>
  <c r="J3" i="28"/>
  <c r="K3" i="28"/>
  <c r="L3" i="28"/>
  <c r="M4" i="28" s="1"/>
  <c r="A4" i="28"/>
  <c r="J4" i="28"/>
  <c r="L4" i="28" s="1"/>
  <c r="M5" i="28" s="1"/>
  <c r="M6" i="28" s="1"/>
  <c r="K4" i="28"/>
  <c r="A5" i="28"/>
  <c r="J5" i="28"/>
  <c r="L5" i="28" s="1"/>
  <c r="K5" i="28"/>
  <c r="A6" i="28"/>
  <c r="J6" i="28"/>
  <c r="K6" i="28"/>
  <c r="L6" i="28"/>
  <c r="M7" i="28" s="1"/>
  <c r="A7" i="28"/>
  <c r="A8" i="28" s="1"/>
  <c r="A9" i="28" s="1"/>
  <c r="A10" i="28" s="1"/>
  <c r="A11" i="28" s="1"/>
  <c r="A12" i="28" s="1"/>
  <c r="A13" i="28" s="1"/>
  <c r="A14" i="28" s="1"/>
  <c r="J7" i="28"/>
  <c r="K7" i="28"/>
  <c r="L7" i="28"/>
  <c r="M8" i="28" s="1"/>
  <c r="J8" i="28"/>
  <c r="K8" i="28"/>
  <c r="L8" i="28"/>
  <c r="M9" i="28" s="1"/>
  <c r="J9" i="28"/>
  <c r="L9" i="28" s="1"/>
  <c r="K9" i="28"/>
  <c r="J10" i="28"/>
  <c r="L10" i="28" s="1"/>
  <c r="M11" i="28" s="1"/>
  <c r="K10" i="28"/>
  <c r="J11" i="28"/>
  <c r="K11" i="28"/>
  <c r="L11" i="28"/>
  <c r="J12" i="28"/>
  <c r="L12" i="28" s="1"/>
  <c r="K12" i="28"/>
  <c r="J13" i="28"/>
  <c r="L13" i="28" s="1"/>
  <c r="M14" i="28" s="1"/>
  <c r="K13" i="28"/>
  <c r="J14" i="28"/>
  <c r="K14" i="28"/>
  <c r="L14" i="28"/>
  <c r="J2" i="29"/>
  <c r="L2" i="29" s="1"/>
  <c r="K2" i="29"/>
  <c r="M2" i="29"/>
  <c r="A3" i="29"/>
  <c r="J3" i="29"/>
  <c r="K3" i="29"/>
  <c r="L3" i="29"/>
  <c r="M4" i="29" s="1"/>
  <c r="A4" i="29"/>
  <c r="J4" i="29"/>
  <c r="L4" i="29" s="1"/>
  <c r="K4" i="29"/>
  <c r="A5" i="29"/>
  <c r="J5" i="29"/>
  <c r="L5" i="29" s="1"/>
  <c r="K5" i="29"/>
  <c r="A6" i="29"/>
  <c r="J6" i="29"/>
  <c r="K6" i="29"/>
  <c r="L6" i="29"/>
  <c r="M6" i="29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J7" i="29"/>
  <c r="K7" i="29"/>
  <c r="L7" i="29"/>
  <c r="M8" i="29" s="1"/>
  <c r="J8" i="29"/>
  <c r="K8" i="29"/>
  <c r="L8" i="29"/>
  <c r="J9" i="29"/>
  <c r="L9" i="29" s="1"/>
  <c r="M9" i="29" s="1"/>
  <c r="K9" i="29"/>
  <c r="J10" i="29"/>
  <c r="L10" i="29" s="1"/>
  <c r="M11" i="29" s="1"/>
  <c r="K10" i="29"/>
  <c r="J11" i="29"/>
  <c r="K11" i="29"/>
  <c r="L11" i="29"/>
  <c r="M12" i="29" s="1"/>
  <c r="J12" i="29"/>
  <c r="L12" i="29" s="1"/>
  <c r="M13" i="29" s="1"/>
  <c r="K12" i="29"/>
  <c r="J13" i="29"/>
  <c r="L13" i="29" s="1"/>
  <c r="K13" i="29"/>
  <c r="J14" i="29"/>
  <c r="K14" i="29"/>
  <c r="L14" i="29"/>
  <c r="M14" i="29"/>
  <c r="J15" i="29"/>
  <c r="K15" i="29"/>
  <c r="L15" i="29"/>
  <c r="J16" i="29"/>
  <c r="L16" i="29" s="1"/>
  <c r="M17" i="29" s="1"/>
  <c r="K16" i="29"/>
  <c r="J17" i="29"/>
  <c r="L17" i="29" s="1"/>
  <c r="M18" i="29" s="1"/>
  <c r="K17" i="29"/>
  <c r="J18" i="29"/>
  <c r="L18" i="29" s="1"/>
  <c r="M19" i="29" s="1"/>
  <c r="K18" i="29"/>
  <c r="J19" i="29"/>
  <c r="K19" i="29"/>
  <c r="L19" i="29"/>
  <c r="F5" i="43"/>
  <c r="G5" i="43"/>
  <c r="P5" i="43"/>
  <c r="Q5" i="43"/>
  <c r="W5" i="43"/>
  <c r="X5" i="43"/>
  <c r="F6" i="43"/>
  <c r="G6" i="43"/>
  <c r="P6" i="43"/>
  <c r="Q6" i="43"/>
  <c r="W6" i="43"/>
  <c r="X6" i="43"/>
  <c r="F7" i="43"/>
  <c r="G7" i="43"/>
  <c r="P7" i="43"/>
  <c r="Q7" i="43"/>
  <c r="W7" i="43"/>
  <c r="X7" i="43"/>
  <c r="F8" i="43"/>
  <c r="G8" i="43"/>
  <c r="P8" i="43"/>
  <c r="Q8" i="43"/>
  <c r="W8" i="43"/>
  <c r="X8" i="43"/>
  <c r="F9" i="43"/>
  <c r="G9" i="43"/>
  <c r="P9" i="43"/>
  <c r="Q9" i="43"/>
  <c r="W9" i="43"/>
  <c r="X9" i="43"/>
  <c r="F10" i="43"/>
  <c r="G10" i="43"/>
  <c r="P10" i="43"/>
  <c r="Q10" i="43"/>
  <c r="W10" i="43"/>
  <c r="X10" i="43"/>
  <c r="F11" i="43"/>
  <c r="G11" i="43"/>
  <c r="P11" i="43"/>
  <c r="Q11" i="43"/>
  <c r="W11" i="43"/>
  <c r="X11" i="43"/>
  <c r="F12" i="43"/>
  <c r="G12" i="43"/>
  <c r="P12" i="43"/>
  <c r="Q12" i="43"/>
  <c r="W12" i="43"/>
  <c r="X12" i="43"/>
  <c r="F13" i="43"/>
  <c r="G13" i="43"/>
  <c r="P13" i="43"/>
  <c r="Q13" i="43"/>
  <c r="F14" i="43"/>
  <c r="G14" i="43"/>
  <c r="P14" i="43"/>
  <c r="Q14" i="43"/>
  <c r="F15" i="43"/>
  <c r="G15" i="43"/>
  <c r="P15" i="43"/>
  <c r="Q15" i="43"/>
  <c r="F16" i="43"/>
  <c r="G16" i="43"/>
  <c r="P16" i="43"/>
  <c r="Q16" i="43"/>
  <c r="F17" i="43"/>
  <c r="G17" i="43"/>
  <c r="F18" i="43"/>
  <c r="G18" i="43"/>
  <c r="F19" i="43"/>
  <c r="G19" i="43"/>
  <c r="F20" i="43"/>
  <c r="G20" i="43"/>
  <c r="F21" i="43"/>
  <c r="G21" i="43"/>
  <c r="F26" i="43"/>
  <c r="G26" i="43"/>
  <c r="F27" i="43"/>
  <c r="G27" i="43"/>
  <c r="F28" i="43"/>
  <c r="G28" i="43"/>
  <c r="F29" i="43"/>
  <c r="G29" i="43"/>
  <c r="F30" i="43"/>
  <c r="G30" i="43"/>
  <c r="F31" i="43"/>
  <c r="G31" i="43"/>
  <c r="F32" i="43"/>
  <c r="G32" i="43"/>
  <c r="F33" i="43"/>
  <c r="G33" i="43"/>
  <c r="F34" i="43"/>
  <c r="G34" i="43"/>
  <c r="F35" i="43"/>
  <c r="G35" i="43"/>
  <c r="F36" i="43"/>
  <c r="G36" i="43"/>
  <c r="F37" i="43"/>
  <c r="G37" i="43"/>
  <c r="F38" i="43"/>
  <c r="G38" i="43"/>
  <c r="F39" i="43"/>
  <c r="G39" i="43"/>
  <c r="F40" i="43"/>
  <c r="G40" i="43"/>
  <c r="F41" i="43"/>
  <c r="G41" i="43"/>
  <c r="F42" i="43"/>
  <c r="G42" i="43"/>
  <c r="J2" i="30"/>
  <c r="K2" i="30"/>
  <c r="L2" i="30"/>
  <c r="M2" i="30"/>
  <c r="A3" i="30"/>
  <c r="J3" i="30"/>
  <c r="L3" i="30" s="1"/>
  <c r="M4" i="30" s="1"/>
  <c r="K3" i="30"/>
  <c r="A4" i="30"/>
  <c r="J4" i="30"/>
  <c r="L4" i="30" s="1"/>
  <c r="K4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J5" i="30"/>
  <c r="K5" i="30"/>
  <c r="L5" i="30"/>
  <c r="M6" i="30" s="1"/>
  <c r="M5" i="30"/>
  <c r="J6" i="30"/>
  <c r="K6" i="30"/>
  <c r="L6" i="30"/>
  <c r="J7" i="30"/>
  <c r="K7" i="30"/>
  <c r="L7" i="30"/>
  <c r="M8" i="30" s="1"/>
  <c r="J8" i="30"/>
  <c r="L8" i="30" s="1"/>
  <c r="M9" i="30" s="1"/>
  <c r="K8" i="30"/>
  <c r="J9" i="30"/>
  <c r="L9" i="30" s="1"/>
  <c r="K9" i="30"/>
  <c r="J10" i="30"/>
  <c r="K10" i="30"/>
  <c r="L10" i="30"/>
  <c r="M10" i="30"/>
  <c r="J11" i="30"/>
  <c r="L11" i="30" s="1"/>
  <c r="M12" i="30" s="1"/>
  <c r="K11" i="30"/>
  <c r="J12" i="30"/>
  <c r="L12" i="30" s="1"/>
  <c r="K12" i="30"/>
  <c r="J13" i="30"/>
  <c r="K13" i="30"/>
  <c r="L13" i="30"/>
  <c r="M13" i="30" s="1"/>
  <c r="J14" i="30"/>
  <c r="K14" i="30"/>
  <c r="L14" i="30"/>
  <c r="M15" i="30" s="1"/>
  <c r="J15" i="30"/>
  <c r="K15" i="30"/>
  <c r="L15" i="30"/>
  <c r="J16" i="30"/>
  <c r="L16" i="30" s="1"/>
  <c r="K16" i="30"/>
  <c r="M16" i="30"/>
  <c r="J17" i="30"/>
  <c r="K17" i="30"/>
  <c r="L17" i="30"/>
  <c r="M17" i="30" s="1"/>
  <c r="J18" i="30"/>
  <c r="K18" i="30"/>
  <c r="L18" i="30"/>
  <c r="M18" i="30"/>
  <c r="J2" i="31"/>
  <c r="K2" i="31"/>
  <c r="L2" i="31"/>
  <c r="M2" i="31"/>
  <c r="A3" i="31"/>
  <c r="J3" i="31"/>
  <c r="K3" i="31"/>
  <c r="L3" i="31"/>
  <c r="M4" i="31" s="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J4" i="31"/>
  <c r="L4" i="31" s="1"/>
  <c r="M5" i="31" s="1"/>
  <c r="K4" i="31"/>
  <c r="J5" i="31"/>
  <c r="K5" i="31"/>
  <c r="L5" i="31"/>
  <c r="M6" i="31" s="1"/>
  <c r="J6" i="31"/>
  <c r="L6" i="31" s="1"/>
  <c r="M7" i="31" s="1"/>
  <c r="K6" i="31"/>
  <c r="J7" i="31"/>
  <c r="L7" i="31" s="1"/>
  <c r="M8" i="31" s="1"/>
  <c r="K7" i="31"/>
  <c r="J8" i="31"/>
  <c r="L8" i="31" s="1"/>
  <c r="K8" i="31"/>
  <c r="J9" i="31"/>
  <c r="L9" i="31" s="1"/>
  <c r="K9" i="31"/>
  <c r="J10" i="31"/>
  <c r="K10" i="31"/>
  <c r="L10" i="31"/>
  <c r="M11" i="31" s="1"/>
  <c r="J11" i="31"/>
  <c r="L11" i="31" s="1"/>
  <c r="K11" i="31"/>
  <c r="J12" i="31"/>
  <c r="L12" i="31" s="1"/>
  <c r="K12" i="31"/>
  <c r="J13" i="31"/>
  <c r="L13" i="31" s="1"/>
  <c r="M14" i="31" s="1"/>
  <c r="K13" i="31"/>
  <c r="J14" i="31"/>
  <c r="K14" i="31"/>
  <c r="L14" i="31"/>
  <c r="J15" i="31"/>
  <c r="K15" i="31"/>
  <c r="L15" i="31"/>
  <c r="J16" i="31"/>
  <c r="L16" i="31" s="1"/>
  <c r="M17" i="31" s="1"/>
  <c r="K16" i="31"/>
  <c r="J17" i="31"/>
  <c r="L17" i="31" s="1"/>
  <c r="M18" i="31" s="1"/>
  <c r="K17" i="31"/>
  <c r="J18" i="31"/>
  <c r="K18" i="31"/>
  <c r="L18" i="31"/>
  <c r="J19" i="31"/>
  <c r="L19" i="31" s="1"/>
  <c r="K19" i="31"/>
  <c r="J2" i="32"/>
  <c r="K2" i="32"/>
  <c r="L2" i="32"/>
  <c r="M3" i="32" s="1"/>
  <c r="M2" i="32"/>
  <c r="A3" i="32"/>
  <c r="J3" i="32"/>
  <c r="L3" i="32" s="1"/>
  <c r="K3" i="32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J4" i="32"/>
  <c r="L4" i="32" s="1"/>
  <c r="M5" i="32" s="1"/>
  <c r="K4" i="32"/>
  <c r="J5" i="32"/>
  <c r="K5" i="32"/>
  <c r="L5" i="32"/>
  <c r="J6" i="32"/>
  <c r="L6" i="32" s="1"/>
  <c r="K6" i="32"/>
  <c r="J7" i="32"/>
  <c r="L7" i="32" s="1"/>
  <c r="M8" i="32" s="1"/>
  <c r="K7" i="32"/>
  <c r="J8" i="32"/>
  <c r="L8" i="32" s="1"/>
  <c r="M9" i="32" s="1"/>
  <c r="K8" i="32"/>
  <c r="J9" i="32"/>
  <c r="K9" i="32"/>
  <c r="L9" i="32"/>
  <c r="M10" i="32" s="1"/>
  <c r="J10" i="32"/>
  <c r="K10" i="32"/>
  <c r="L10" i="32"/>
  <c r="J11" i="32"/>
  <c r="L11" i="32" s="1"/>
  <c r="K11" i="32"/>
  <c r="J12" i="32"/>
  <c r="L12" i="32" s="1"/>
  <c r="K12" i="32"/>
  <c r="J13" i="32"/>
  <c r="K13" i="32"/>
  <c r="L13" i="32"/>
  <c r="M14" i="32" s="1"/>
  <c r="J14" i="32"/>
  <c r="L14" i="32" s="1"/>
  <c r="K14" i="32"/>
  <c r="J15" i="32"/>
  <c r="L15" i="32" s="1"/>
  <c r="M16" i="32" s="1"/>
  <c r="K15" i="32"/>
  <c r="J16" i="32"/>
  <c r="L16" i="32" s="1"/>
  <c r="M17" i="32" s="1"/>
  <c r="K16" i="32"/>
  <c r="J17" i="32"/>
  <c r="K17" i="32"/>
  <c r="L17" i="32"/>
  <c r="M18" i="32" s="1"/>
  <c r="J18" i="32"/>
  <c r="K18" i="32"/>
  <c r="L18" i="32"/>
  <c r="J2" i="16"/>
  <c r="L2" i="16" s="1"/>
  <c r="K2" i="16"/>
  <c r="M2" i="16"/>
  <c r="A3" i="16"/>
  <c r="J3" i="16"/>
  <c r="L3" i="16" s="1"/>
  <c r="M4" i="16" s="1"/>
  <c r="K3" i="16"/>
  <c r="A4" i="16"/>
  <c r="J4" i="16"/>
  <c r="L4" i="16" s="1"/>
  <c r="M5" i="16" s="1"/>
  <c r="K4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J5" i="16"/>
  <c r="K5" i="16"/>
  <c r="L5" i="16"/>
  <c r="M6" i="16" s="1"/>
  <c r="J6" i="16"/>
  <c r="K6" i="16"/>
  <c r="L6" i="16"/>
  <c r="M7" i="16" s="1"/>
  <c r="J7" i="16"/>
  <c r="L7" i="16" s="1"/>
  <c r="K7" i="16"/>
  <c r="J8" i="16"/>
  <c r="L8" i="16" s="1"/>
  <c r="M9" i="16" s="1"/>
  <c r="K8" i="16"/>
  <c r="J9" i="16"/>
  <c r="K9" i="16"/>
  <c r="L9" i="16"/>
  <c r="M10" i="16" s="1"/>
  <c r="J10" i="16"/>
  <c r="L10" i="16" s="1"/>
  <c r="M11" i="16" s="1"/>
  <c r="K10" i="16"/>
  <c r="J11" i="16"/>
  <c r="L11" i="16" s="1"/>
  <c r="K11" i="16"/>
  <c r="J12" i="16"/>
  <c r="L12" i="16" s="1"/>
  <c r="M13" i="16" s="1"/>
  <c r="K12" i="16"/>
  <c r="J13" i="16"/>
  <c r="K13" i="16"/>
  <c r="L13" i="16"/>
  <c r="J14" i="16"/>
  <c r="K14" i="16"/>
  <c r="L14" i="16"/>
  <c r="J15" i="16"/>
  <c r="L15" i="16" s="1"/>
  <c r="M16" i="16" s="1"/>
  <c r="K15" i="16"/>
  <c r="J16" i="16"/>
  <c r="L16" i="16" s="1"/>
  <c r="M17" i="16" s="1"/>
  <c r="K16" i="16"/>
  <c r="J17" i="16"/>
  <c r="K17" i="16"/>
  <c r="L17" i="16"/>
  <c r="J18" i="16"/>
  <c r="L18" i="16" s="1"/>
  <c r="K18" i="16"/>
  <c r="A5" i="21"/>
  <c r="A26" i="21"/>
  <c r="A21" i="21"/>
  <c r="A9" i="21"/>
  <c r="A40" i="21"/>
  <c r="A39" i="21"/>
  <c r="M15" i="16" l="1"/>
  <c r="M7" i="32"/>
  <c r="M4" i="32"/>
  <c r="M19" i="31"/>
  <c r="M13" i="31"/>
  <c r="M18" i="16"/>
  <c r="M12" i="16"/>
  <c r="M8" i="16"/>
  <c r="M3" i="16"/>
  <c r="M6" i="32"/>
  <c r="M9" i="31"/>
  <c r="M10" i="31" s="1"/>
  <c r="M14" i="16"/>
  <c r="M13" i="32"/>
  <c r="M15" i="31"/>
  <c r="M16" i="31" s="1"/>
  <c r="M12" i="31"/>
  <c r="M12" i="32"/>
  <c r="M15" i="32"/>
  <c r="M11" i="32"/>
  <c r="M16" i="29"/>
  <c r="M14" i="22"/>
  <c r="M7" i="29"/>
  <c r="M5" i="29"/>
  <c r="M11" i="34"/>
  <c r="M3" i="34"/>
  <c r="M19" i="25"/>
  <c r="M12" i="25"/>
  <c r="M14" i="25"/>
  <c r="M10" i="29"/>
  <c r="M13" i="28"/>
  <c r="M5" i="27"/>
  <c r="M8" i="22"/>
  <c r="M5" i="34"/>
  <c r="M16" i="35"/>
  <c r="M8" i="35"/>
  <c r="M16" i="25"/>
  <c r="M7" i="30"/>
  <c r="M3" i="30"/>
  <c r="M3" i="29"/>
  <c r="M10" i="28"/>
  <c r="M13" i="25"/>
  <c r="M5" i="25"/>
  <c r="A35" i="21"/>
  <c r="A37" i="21"/>
  <c r="A34" i="21"/>
  <c r="M3" i="31"/>
  <c r="M14" i="30"/>
  <c r="M12" i="28"/>
  <c r="M15" i="29"/>
  <c r="M12" i="34"/>
  <c r="M9" i="34"/>
  <c r="A8" i="21"/>
  <c r="A7" i="21"/>
  <c r="M11" i="30"/>
  <c r="M8" i="27"/>
  <c r="M7" i="27"/>
  <c r="M9" i="22"/>
  <c r="M6" i="22"/>
  <c r="M10" i="25"/>
  <c r="M11" i="25" s="1"/>
</calcChain>
</file>

<file path=xl/sharedStrings.xml><?xml version="1.0" encoding="utf-8"?>
<sst xmlns="http://schemas.openxmlformats.org/spreadsheetml/2006/main" count="1225" uniqueCount="127">
  <si>
    <t>Средний</t>
  </si>
  <si>
    <t>Сумма</t>
  </si>
  <si>
    <t>Дата</t>
  </si>
  <si>
    <t>Игра 1</t>
  </si>
  <si>
    <t>Игра 2</t>
  </si>
  <si>
    <t>Игра 3</t>
  </si>
  <si>
    <t>Фамилия</t>
  </si>
  <si>
    <t>Гандикап</t>
  </si>
  <si>
    <t>Место в тот день</t>
  </si>
  <si>
    <t>Место</t>
  </si>
  <si>
    <t>Дор.№</t>
  </si>
  <si>
    <t>Игрок №</t>
  </si>
  <si>
    <t>Максимум</t>
  </si>
  <si>
    <t>Игра 4</t>
  </si>
  <si>
    <t>Очки</t>
  </si>
  <si>
    <t>Тарасова Оксана</t>
  </si>
  <si>
    <t>Степанов Андрей</t>
  </si>
  <si>
    <t>Чуруксаева Людмила</t>
  </si>
  <si>
    <t>Петряев Юрий</t>
  </si>
  <si>
    <t>Оловянникова Елена</t>
  </si>
  <si>
    <t>Куздеубаев Болат</t>
  </si>
  <si>
    <t>Крапивко Елена</t>
  </si>
  <si>
    <t>Дикушникова Ольга</t>
  </si>
  <si>
    <t>Чернявскис Янис</t>
  </si>
  <si>
    <t>Чернявскис Алексей</t>
  </si>
  <si>
    <t>Бурнаев Роман</t>
  </si>
  <si>
    <t>Шенцев Сергей</t>
  </si>
  <si>
    <t>Махотина Олеся</t>
  </si>
  <si>
    <t>Пушкарев Александр</t>
  </si>
  <si>
    <t>Герасимова Бэлла</t>
  </si>
  <si>
    <t>Чернявскис Александр</t>
  </si>
  <si>
    <t>Лопатин Евгений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</si>
  <si>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</si>
  <si>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</si>
  <si>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</si>
  <si>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</si>
  <si>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</si>
  <si>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</si>
  <si>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</si>
  <si>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</si>
  <si>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</si>
  <si>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</si>
  <si>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</si>
  <si>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</si>
  <si>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</si>
  <si>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Основная игра</t>
  </si>
  <si>
    <t>Ганд.</t>
  </si>
  <si>
    <t>Сумм</t>
  </si>
  <si>
    <t>Дорожка</t>
  </si>
  <si>
    <t>Игрок</t>
  </si>
  <si>
    <t>ФИО</t>
  </si>
  <si>
    <t>Цырульник Игорь</t>
  </si>
  <si>
    <t>Савченко Ирина</t>
  </si>
  <si>
    <t>Гамов Евгений</t>
  </si>
  <si>
    <t>Ермолаев Кирилл</t>
  </si>
  <si>
    <t>Губин Игорь</t>
  </si>
  <si>
    <t>Максимов Юрий</t>
  </si>
  <si>
    <t>Цырульник Виола</t>
  </si>
  <si>
    <t>Гаврицков Владимир</t>
  </si>
  <si>
    <t>Вербицкий Сергей</t>
  </si>
  <si>
    <t>Коммерческий турнир 01.03.2015</t>
  </si>
  <si>
    <t>Спор за место</t>
  </si>
  <si>
    <t>Эмерих Эдуард</t>
  </si>
  <si>
    <t>Ченрявскис Александр</t>
  </si>
  <si>
    <t>Котов  Евгений</t>
  </si>
  <si>
    <t>Веремейчик Сергей</t>
  </si>
  <si>
    <t>Солонков Владимир</t>
  </si>
  <si>
    <t>Тимохин Владимир</t>
  </si>
  <si>
    <t>Алиев Адил</t>
  </si>
  <si>
    <t>Чигиринский Дмитрий</t>
  </si>
  <si>
    <t>Армизонов Владислав</t>
  </si>
  <si>
    <t>Ермолаев Кирил</t>
  </si>
  <si>
    <t>Шерин Антон</t>
  </si>
  <si>
    <t>Бочкарева Светлана</t>
  </si>
  <si>
    <t>Котов Евгений</t>
  </si>
  <si>
    <t>Коммерческий турнир 03.05.2015</t>
  </si>
  <si>
    <t>Ситников Алексей</t>
  </si>
  <si>
    <t>Тиммохин Владимир</t>
  </si>
  <si>
    <t>Свод турнира</t>
  </si>
  <si>
    <t>Отборочник</t>
  </si>
  <si>
    <t>Полуфинал</t>
  </si>
  <si>
    <t>Финал</t>
  </si>
  <si>
    <t>Дорож.</t>
  </si>
  <si>
    <t>Игра</t>
  </si>
  <si>
    <t>№</t>
  </si>
  <si>
    <t>Место в туре</t>
  </si>
  <si>
    <t>Кол-во участников</t>
  </si>
  <si>
    <t>Цырюльник Игорь</t>
  </si>
  <si>
    <t>Быков Алексей</t>
  </si>
  <si>
    <t>Кобелев Сергей</t>
  </si>
  <si>
    <t>Постоенко Андрей</t>
  </si>
  <si>
    <t>Мах</t>
  </si>
  <si>
    <t>№1</t>
  </si>
  <si>
    <t>№2</t>
  </si>
  <si>
    <t>№3</t>
  </si>
  <si>
    <t>№4</t>
  </si>
  <si>
    <t>Егорова Виола</t>
  </si>
  <si>
    <t>Герасимова Белла</t>
  </si>
  <si>
    <t>Кобелев Cергей</t>
  </si>
  <si>
    <t>Коммерческий турнир 01.11.2015</t>
  </si>
  <si>
    <t>Куздеубаев Баллат</t>
  </si>
  <si>
    <t>Фатаев Назим</t>
  </si>
  <si>
    <t>Эммерих Эдуард</t>
  </si>
  <si>
    <t>Пивоваров Константин</t>
  </si>
  <si>
    <t>Постоинко Андрей</t>
  </si>
  <si>
    <t xml:space="preserve">Егорова Виола </t>
  </si>
  <si>
    <t>Фатеев Назим</t>
  </si>
  <si>
    <t>по результатам финала</t>
  </si>
  <si>
    <t>по результатам полуфинала</t>
  </si>
  <si>
    <t>средний</t>
  </si>
  <si>
    <t>Лагно Анна</t>
  </si>
  <si>
    <t>Иванова Анжелика</t>
  </si>
  <si>
    <t>Куклин Игорь Владиславович</t>
  </si>
  <si>
    <t>Крылосова Елена</t>
  </si>
  <si>
    <t>Бочкарева С</t>
  </si>
  <si>
    <t>Тихоненко Жанна</t>
  </si>
  <si>
    <t>Икаева Белла</t>
  </si>
  <si>
    <t>Городилов Сергей</t>
  </si>
  <si>
    <t>Городской турнир 13.12.2015</t>
  </si>
  <si>
    <t>Мужчины</t>
  </si>
  <si>
    <t>Женщины</t>
  </si>
  <si>
    <t>Свод турнира за 13 декабря 2015 года</t>
  </si>
  <si>
    <t>по результатам отборочника</t>
  </si>
  <si>
    <t>Комерч. Турнир</t>
  </si>
  <si>
    <t>Город. Турнир</t>
  </si>
  <si>
    <t>Игра 5</t>
  </si>
  <si>
    <t>Игра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</si>
</sst>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5" tint="-0.249977111117893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rgb="FF00B050"/>
      <name val="Arial"/>
      <family val="2"/>
      <charset val="204"/>
    </font>
    <font>
      <sz val="14"/>
      <color rgb="FFC00000"/>
      <name val="Arial"/>
      <family val="2"/>
      <charset val="204"/>
    </font>
    <font>
      <sz val="15"/>
      <color rgb="FF00B050"/>
      <name val="Arial"/>
      <family val="2"/>
      <charset val="204"/>
    </font>
    <font>
      <sz val="15"/>
      <color rgb="FF002060"/>
      <name val="Arial"/>
      <family val="2"/>
      <charset val="204"/>
    </font>
    <font>
      <sz val="15"/>
      <color rgb="FFC00000"/>
      <name val="Arial"/>
      <family val="2"/>
      <charset val="204"/>
    </font>
    <font>
      <i/>
      <sz val="15"/>
      <color rgb="FF00B050"/>
      <name val="Arial"/>
      <family val="2"/>
      <charset val="204"/>
    </font>
    <font>
      <i/>
      <sz val="15"/>
      <color rgb="FF002060"/>
      <name val="Arial"/>
      <family val="2"/>
      <charset val="204"/>
    </font>
    <font>
      <i/>
      <sz val="15"/>
      <color rgb="FFC0000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b/>
      <i/>
      <sz val="10"/>
      <color rgb="FF00B050"/>
      <name val="Arial"/>
      <family val="2"/>
      <charset val="204"/>
    </font>
    <font>
      <sz val="10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0"/>
      <color rgb="FF00B05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5"/>
      <color theme="4" tint="-0.499984740745262"/>
      <name val="Arial"/>
      <family val="2"/>
      <charset val="204"/>
    </font>
    <font>
      <sz val="16"/>
      <color rgb="FF00B050"/>
      <name val="Arial"/>
      <family val="2"/>
      <charset val="204"/>
    </font>
    <font>
      <sz val="16"/>
      <color rgb="FFC00000"/>
      <name val="Arial"/>
      <family val="2"/>
      <charset val="204"/>
    </font>
    <font>
      <sz val="16"/>
      <color theme="4" tint="-0.499984740745262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85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" fontId="3" fillId="2" borderId="1" xfId="2" applyNumberFormat="1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1"/>
    <xf numFmtId="0" fontId="4" fillId="0" borderId="1" xfId="1" applyFont="1" applyFill="1" applyBorder="1"/>
    <xf numFmtId="0" fontId="3" fillId="0" borderId="0" xfId="1" applyFont="1"/>
    <xf numFmtId="1" fontId="3" fillId="3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1" applyFont="1"/>
    <xf numFmtId="0" fontId="3" fillId="4" borderId="1" xfId="0" applyFont="1" applyFill="1" applyBorder="1"/>
    <xf numFmtId="0" fontId="0" fillId="4" borderId="1" xfId="0" applyFill="1" applyBorder="1" applyAlignment="1">
      <alignment horizontal="center"/>
    </xf>
    <xf numFmtId="1" fontId="3" fillId="4" borderId="1" xfId="2" applyNumberFormat="1" applyFont="1" applyFill="1" applyBorder="1" applyAlignment="1">
      <alignment horizontal="center"/>
    </xf>
    <xf numFmtId="0" fontId="4" fillId="0" borderId="3" xfId="1" applyFont="1" applyFill="1" applyBorder="1"/>
    <xf numFmtId="0" fontId="17" fillId="0" borderId="4" xfId="1" applyFont="1" applyFill="1" applyBorder="1" applyAlignment="1">
      <alignment horizontal="center"/>
    </xf>
    <xf numFmtId="0" fontId="4" fillId="0" borderId="5" xfId="1" applyFont="1" applyFill="1" applyBorder="1"/>
    <xf numFmtId="0" fontId="4" fillId="0" borderId="6" xfId="1" applyFont="1" applyFill="1" applyBorder="1"/>
    <xf numFmtId="0" fontId="3" fillId="0" borderId="5" xfId="1" applyFont="1" applyFill="1" applyBorder="1"/>
    <xf numFmtId="0" fontId="3" fillId="0" borderId="1" xfId="1" applyFont="1" applyFill="1" applyBorder="1"/>
    <xf numFmtId="0" fontId="3" fillId="0" borderId="6" xfId="1" applyFont="1" applyFill="1" applyBorder="1"/>
    <xf numFmtId="0" fontId="3" fillId="5" borderId="1" xfId="1" applyFont="1" applyFill="1" applyBorder="1"/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1" fontId="3" fillId="0" borderId="5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1" fontId="3" fillId="5" borderId="1" xfId="1" applyNumberFormat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0" borderId="5" xfId="1" applyFont="1" applyBorder="1"/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6" xfId="1" applyFont="1" applyBorder="1"/>
    <xf numFmtId="0" fontId="3" fillId="0" borderId="11" xfId="1" applyFont="1" applyBorder="1"/>
    <xf numFmtId="0" fontId="3" fillId="5" borderId="1" xfId="0" applyFont="1" applyFill="1" applyBorder="1"/>
    <xf numFmtId="1" fontId="3" fillId="0" borderId="1" xfId="2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3" fillId="5" borderId="1" xfId="2" applyNumberFormat="1" applyFont="1" applyFill="1" applyBorder="1" applyAlignment="1">
      <alignment horizontal="center"/>
    </xf>
    <xf numFmtId="0" fontId="1" fillId="6" borderId="1" xfId="0" applyFont="1" applyFill="1" applyBorder="1"/>
    <xf numFmtId="1" fontId="3" fillId="7" borderId="1" xfId="2" applyNumberFormat="1" applyFont="1" applyFill="1" applyBorder="1" applyAlignment="1">
      <alignment horizontal="center"/>
    </xf>
    <xf numFmtId="0" fontId="8" fillId="0" borderId="0" xfId="1" applyFont="1"/>
    <xf numFmtId="0" fontId="8" fillId="0" borderId="14" xfId="1" applyFont="1" applyFill="1" applyBorder="1" applyAlignment="1">
      <alignment horizontal="center"/>
    </xf>
    <xf numFmtId="0" fontId="8" fillId="0" borderId="15" xfId="1" applyFont="1" applyFill="1" applyBorder="1"/>
    <xf numFmtId="1" fontId="8" fillId="0" borderId="15" xfId="1" applyNumberFormat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5" xfId="1" applyFont="1" applyFill="1" applyBorder="1"/>
    <xf numFmtId="1" fontId="8" fillId="0" borderId="5" xfId="1" applyNumberFormat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center"/>
    </xf>
    <xf numFmtId="0" fontId="8" fillId="0" borderId="1" xfId="1" applyFont="1" applyFill="1" applyBorder="1"/>
    <xf numFmtId="1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1" fontId="8" fillId="0" borderId="2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center"/>
    </xf>
    <xf numFmtId="0" fontId="8" fillId="0" borderId="6" xfId="1" applyFont="1" applyFill="1" applyBorder="1"/>
    <xf numFmtId="1" fontId="8" fillId="0" borderId="6" xfId="1" applyNumberFormat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1" fontId="8" fillId="0" borderId="11" xfId="1" applyNumberFormat="1" applyFont="1" applyFill="1" applyBorder="1" applyAlignment="1">
      <alignment horizontal="center"/>
    </xf>
    <xf numFmtId="0" fontId="8" fillId="8" borderId="8" xfId="1" applyFont="1" applyFill="1" applyBorder="1" applyAlignment="1">
      <alignment horizontal="center"/>
    </xf>
    <xf numFmtId="0" fontId="8" fillId="8" borderId="1" xfId="1" applyFont="1" applyFill="1" applyBorder="1"/>
    <xf numFmtId="1" fontId="8" fillId="8" borderId="1" xfId="1" applyNumberFormat="1" applyFont="1" applyFill="1" applyBorder="1" applyAlignment="1">
      <alignment horizontal="center"/>
    </xf>
    <xf numFmtId="0" fontId="8" fillId="8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9" fillId="0" borderId="1" xfId="1" applyFont="1" applyFill="1" applyBorder="1"/>
    <xf numFmtId="0" fontId="9" fillId="0" borderId="6" xfId="1" applyFont="1" applyFill="1" applyBorder="1"/>
    <xf numFmtId="0" fontId="8" fillId="0" borderId="11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11" fillId="0" borderId="0" xfId="1" applyFont="1"/>
    <xf numFmtId="0" fontId="19" fillId="0" borderId="4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/>
    <xf numFmtId="1" fontId="8" fillId="0" borderId="0" xfId="1" applyNumberFormat="1" applyFont="1" applyFill="1" applyBorder="1" applyAlignment="1">
      <alignment horizontal="center"/>
    </xf>
    <xf numFmtId="0" fontId="19" fillId="0" borderId="17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left"/>
    </xf>
    <xf numFmtId="0" fontId="9" fillId="8" borderId="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8" fillId="8" borderId="2" xfId="1" applyFont="1" applyFill="1" applyBorder="1" applyAlignment="1">
      <alignment horizontal="center"/>
    </xf>
    <xf numFmtId="0" fontId="8" fillId="8" borderId="6" xfId="1" applyFont="1" applyFill="1" applyBorder="1"/>
    <xf numFmtId="0" fontId="9" fillId="0" borderId="6" xfId="1" applyFont="1" applyFill="1" applyBorder="1" applyAlignment="1">
      <alignment horizontal="center"/>
    </xf>
    <xf numFmtId="0" fontId="19" fillId="9" borderId="4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10" borderId="1" xfId="0" applyFont="1" applyFill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12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1" fontId="11" fillId="3" borderId="15" xfId="2" applyNumberFormat="1" applyFont="1" applyFill="1" applyBorder="1" applyAlignment="1">
      <alignment horizontal="center"/>
    </xf>
    <xf numFmtId="1" fontId="11" fillId="0" borderId="15" xfId="2" applyNumberFormat="1" applyFont="1" applyFill="1" applyBorder="1" applyAlignment="1">
      <alignment horizontal="center"/>
    </xf>
    <xf numFmtId="1" fontId="3" fillId="2" borderId="15" xfId="2" applyNumberFormat="1" applyFont="1" applyFill="1" applyBorder="1" applyAlignment="1">
      <alignment horizontal="center"/>
    </xf>
    <xf numFmtId="1" fontId="1" fillId="3" borderId="15" xfId="2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3" fillId="0" borderId="0" xfId="0" applyFont="1"/>
    <xf numFmtId="0" fontId="12" fillId="0" borderId="8" xfId="0" applyFont="1" applyFill="1" applyBorder="1"/>
    <xf numFmtId="0" fontId="11" fillId="0" borderId="1" xfId="0" applyFont="1" applyFill="1" applyBorder="1" applyAlignment="1">
      <alignment horizontal="center"/>
    </xf>
    <xf numFmtId="1" fontId="11" fillId="0" borderId="1" xfId="2" applyNumberFormat="1" applyFont="1" applyFill="1" applyBorder="1" applyAlignment="1">
      <alignment horizontal="center"/>
    </xf>
    <xf numFmtId="1" fontId="7" fillId="0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0" xfId="0" applyFont="1" applyFill="1"/>
    <xf numFmtId="1" fontId="7" fillId="2" borderId="1" xfId="2" applyNumberFormat="1" applyFont="1" applyFill="1" applyBorder="1" applyAlignment="1">
      <alignment horizontal="center"/>
    </xf>
    <xf numFmtId="0" fontId="12" fillId="0" borderId="9" xfId="0" applyFont="1" applyFill="1" applyBorder="1"/>
    <xf numFmtId="0" fontId="11" fillId="0" borderId="6" xfId="0" applyFont="1" applyFill="1" applyBorder="1" applyAlignment="1">
      <alignment horizontal="center"/>
    </xf>
    <xf numFmtId="1" fontId="11" fillId="0" borderId="6" xfId="2" applyNumberFormat="1" applyFont="1" applyFill="1" applyBorder="1" applyAlignment="1">
      <alignment horizontal="center"/>
    </xf>
    <xf numFmtId="1" fontId="3" fillId="2" borderId="6" xfId="2" applyNumberFormat="1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" fillId="0" borderId="15" xfId="0" applyFont="1" applyFill="1" applyBorder="1" applyAlignment="1">
      <alignment horizontal="right"/>
    </xf>
    <xf numFmtId="0" fontId="12" fillId="5" borderId="8" xfId="0" applyFont="1" applyFill="1" applyBorder="1"/>
    <xf numFmtId="0" fontId="11" fillId="5" borderId="1" xfId="0" applyFont="1" applyFill="1" applyBorder="1" applyAlignment="1">
      <alignment horizontal="center"/>
    </xf>
    <xf numFmtId="1" fontId="11" fillId="5" borderId="1" xfId="2" applyNumberFormat="1" applyFont="1" applyFill="1" applyBorder="1" applyAlignment="1">
      <alignment horizontal="center"/>
    </xf>
    <xf numFmtId="1" fontId="7" fillId="5" borderId="1" xfId="2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0" xfId="0" applyFont="1" applyFill="1"/>
    <xf numFmtId="0" fontId="20" fillId="2" borderId="1" xfId="0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0" fontId="20" fillId="0" borderId="0" xfId="0" applyFont="1"/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2" borderId="1" xfId="0" applyFont="1" applyFill="1" applyBorder="1" applyAlignment="1">
      <alignment horizontal="center"/>
    </xf>
    <xf numFmtId="1" fontId="21" fillId="2" borderId="1" xfId="2" applyNumberFormat="1" applyFont="1" applyFill="1" applyBorder="1" applyAlignment="1">
      <alignment horizontal="center"/>
    </xf>
    <xf numFmtId="1" fontId="21" fillId="3" borderId="1" xfId="2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" fontId="21" fillId="0" borderId="1" xfId="2" applyNumberFormat="1" applyFont="1" applyFill="1" applyBorder="1" applyAlignment="1">
      <alignment horizontal="center"/>
    </xf>
    <xf numFmtId="0" fontId="21" fillId="2" borderId="1" xfId="0" applyFont="1" applyFill="1" applyBorder="1"/>
    <xf numFmtId="0" fontId="21" fillId="0" borderId="0" xfId="0" applyFont="1" applyFill="1"/>
    <xf numFmtId="0" fontId="8" fillId="5" borderId="7" xfId="1" applyFont="1" applyFill="1" applyBorder="1" applyAlignment="1">
      <alignment horizontal="center"/>
    </xf>
    <xf numFmtId="0" fontId="18" fillId="5" borderId="5" xfId="1" applyFont="1" applyFill="1" applyBorder="1" applyAlignment="1">
      <alignment horizontal="left"/>
    </xf>
    <xf numFmtId="0" fontId="18" fillId="5" borderId="5" xfId="1" applyFont="1" applyFill="1" applyBorder="1" applyAlignment="1">
      <alignment horizontal="center"/>
    </xf>
    <xf numFmtId="1" fontId="8" fillId="5" borderId="5" xfId="1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/>
    <xf numFmtId="1" fontId="20" fillId="5" borderId="1" xfId="2" applyNumberFormat="1" applyFont="1" applyFill="1" applyBorder="1" applyAlignment="1">
      <alignment horizontal="center"/>
    </xf>
    <xf numFmtId="1" fontId="21" fillId="10" borderId="1" xfId="2" applyNumberFormat="1" applyFont="1" applyFill="1" applyBorder="1" applyAlignment="1">
      <alignment horizontal="center"/>
    </xf>
    <xf numFmtId="1" fontId="20" fillId="10" borderId="1" xfId="2" applyNumberFormat="1" applyFont="1" applyFill="1" applyBorder="1" applyAlignment="1">
      <alignment horizontal="center"/>
    </xf>
    <xf numFmtId="0" fontId="13" fillId="2" borderId="0" xfId="0" applyFont="1" applyFill="1"/>
    <xf numFmtId="0" fontId="22" fillId="2" borderId="0" xfId="0" applyFont="1" applyFill="1" applyBorder="1"/>
    <xf numFmtId="0" fontId="23" fillId="2" borderId="0" xfId="0" applyFont="1" applyFill="1"/>
    <xf numFmtId="0" fontId="13" fillId="2" borderId="0" xfId="0" applyFont="1" applyFill="1" applyAlignment="1">
      <alignment horizontal="center" vertical="center"/>
    </xf>
    <xf numFmtId="0" fontId="21" fillId="2" borderId="0" xfId="0" applyFont="1" applyFill="1" applyBorder="1"/>
    <xf numFmtId="0" fontId="21" fillId="2" borderId="0" xfId="0" applyFont="1" applyFill="1"/>
    <xf numFmtId="0" fontId="24" fillId="2" borderId="8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/>
    </xf>
    <xf numFmtId="1" fontId="24" fillId="2" borderId="1" xfId="2" applyNumberFormat="1" applyFont="1" applyFill="1" applyBorder="1" applyAlignment="1">
      <alignment horizontal="center"/>
    </xf>
    <xf numFmtId="1" fontId="24" fillId="10" borderId="1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1" fontId="25" fillId="2" borderId="1" xfId="2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1" fontId="25" fillId="10" borderId="1" xfId="2" applyNumberFormat="1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1" fontId="26" fillId="2" borderId="1" xfId="2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/>
    </xf>
    <xf numFmtId="1" fontId="25" fillId="2" borderId="6" xfId="2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10" xfId="0" applyFont="1" applyBorder="1"/>
    <xf numFmtId="0" fontId="14" fillId="2" borderId="0" xfId="0" applyFont="1" applyFill="1"/>
    <xf numFmtId="0" fontId="14" fillId="0" borderId="0" xfId="0" applyFont="1"/>
    <xf numFmtId="0" fontId="27" fillId="2" borderId="1" xfId="0" applyFont="1" applyFill="1" applyBorder="1"/>
    <xf numFmtId="0" fontId="28" fillId="0" borderId="1" xfId="0" applyFont="1" applyFill="1" applyBorder="1"/>
    <xf numFmtId="0" fontId="28" fillId="2" borderId="1" xfId="0" applyFont="1" applyFill="1" applyBorder="1"/>
    <xf numFmtId="0" fontId="29" fillId="2" borderId="1" xfId="0" applyFont="1" applyFill="1" applyBorder="1"/>
    <xf numFmtId="0" fontId="29" fillId="0" borderId="1" xfId="0" applyFont="1" applyFill="1" applyBorder="1"/>
    <xf numFmtId="0" fontId="28" fillId="2" borderId="6" xfId="0" applyFont="1" applyFill="1" applyBorder="1"/>
    <xf numFmtId="0" fontId="26" fillId="5" borderId="8" xfId="0" applyFont="1" applyFill="1" applyBorder="1" applyAlignment="1">
      <alignment horizontal="center" vertical="center"/>
    </xf>
    <xf numFmtId="0" fontId="29" fillId="5" borderId="1" xfId="0" applyFont="1" applyFill="1" applyBorder="1"/>
    <xf numFmtId="0" fontId="26" fillId="5" borderId="1" xfId="0" applyFont="1" applyFill="1" applyBorder="1" applyAlignment="1">
      <alignment horizontal="center"/>
    </xf>
    <xf numFmtId="1" fontId="26" fillId="5" borderId="1" xfId="2" applyNumberFormat="1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3" fillId="5" borderId="0" xfId="0" applyFont="1" applyFill="1"/>
    <xf numFmtId="0" fontId="30" fillId="0" borderId="0" xfId="0" applyFont="1"/>
    <xf numFmtId="0" fontId="30" fillId="0" borderId="8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0" xfId="0" applyFont="1" applyFill="1"/>
    <xf numFmtId="0" fontId="30" fillId="0" borderId="9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0" xfId="0" applyFont="1"/>
    <xf numFmtId="0" fontId="31" fillId="0" borderId="2" xfId="0" applyFont="1" applyBorder="1" applyAlignment="1">
      <alignment horizontal="center"/>
    </xf>
    <xf numFmtId="0" fontId="32" fillId="0" borderId="0" xfId="0" applyFont="1"/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7" borderId="0" xfId="0" applyFont="1" applyFill="1"/>
    <xf numFmtId="0" fontId="32" fillId="0" borderId="0" xfId="0" applyFont="1" applyFill="1"/>
    <xf numFmtId="0" fontId="32" fillId="0" borderId="8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4" fillId="10" borderId="20" xfId="0" applyFont="1" applyFill="1" applyBorder="1"/>
    <xf numFmtId="0" fontId="34" fillId="10" borderId="21" xfId="0" applyFont="1" applyFill="1" applyBorder="1"/>
    <xf numFmtId="0" fontId="35" fillId="10" borderId="21" xfId="0" applyFont="1" applyFill="1" applyBorder="1"/>
    <xf numFmtId="0" fontId="36" fillId="10" borderId="21" xfId="0" applyFont="1" applyFill="1" applyBorder="1"/>
    <xf numFmtId="0" fontId="35" fillId="2" borderId="21" xfId="0" applyFont="1" applyFill="1" applyBorder="1"/>
    <xf numFmtId="0" fontId="34" fillId="0" borderId="21" xfId="0" applyFont="1" applyFill="1" applyBorder="1"/>
    <xf numFmtId="0" fontId="35" fillId="0" borderId="21" xfId="0" applyFont="1" applyFill="1" applyBorder="1"/>
    <xf numFmtId="0" fontId="34" fillId="2" borderId="21" xfId="0" applyFont="1" applyFill="1" applyBorder="1"/>
    <xf numFmtId="0" fontId="36" fillId="2" borderId="21" xfId="0" applyFont="1" applyFill="1" applyBorder="1"/>
    <xf numFmtId="0" fontId="34" fillId="0" borderId="21" xfId="0" applyFont="1" applyBorder="1"/>
    <xf numFmtId="0" fontId="35" fillId="0" borderId="21" xfId="0" applyFont="1" applyBorder="1"/>
    <xf numFmtId="0" fontId="34" fillId="10" borderId="22" xfId="0" applyFont="1" applyFill="1" applyBorder="1" applyAlignment="1">
      <alignment horizontal="center"/>
    </xf>
    <xf numFmtId="0" fontId="34" fillId="10" borderId="23" xfId="0" applyFont="1" applyFill="1" applyBorder="1" applyAlignment="1">
      <alignment horizontal="center"/>
    </xf>
    <xf numFmtId="0" fontId="35" fillId="10" borderId="23" xfId="0" applyFont="1" applyFill="1" applyBorder="1" applyAlignment="1">
      <alignment horizontal="center"/>
    </xf>
    <xf numFmtId="0" fontId="36" fillId="10" borderId="23" xfId="0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19" fillId="0" borderId="5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center"/>
    </xf>
    <xf numFmtId="0" fontId="37" fillId="0" borderId="1" xfId="1" applyFont="1" applyFill="1" applyBorder="1"/>
    <xf numFmtId="1" fontId="37" fillId="0" borderId="1" xfId="1" applyNumberFormat="1" applyFont="1" applyFill="1" applyBorder="1" applyAlignment="1">
      <alignment horizontal="center"/>
    </xf>
    <xf numFmtId="0" fontId="30" fillId="0" borderId="1" xfId="1" applyFont="1" applyFill="1" applyBorder="1" applyAlignment="1">
      <alignment horizontal="center"/>
    </xf>
    <xf numFmtId="1" fontId="30" fillId="0" borderId="1" xfId="1" applyNumberFormat="1" applyFont="1" applyFill="1" applyBorder="1" applyAlignment="1">
      <alignment horizontal="center"/>
    </xf>
    <xf numFmtId="1" fontId="37" fillId="9" borderId="1" xfId="1" applyNumberFormat="1" applyFont="1" applyFill="1" applyBorder="1" applyAlignment="1">
      <alignment horizontal="center"/>
    </xf>
    <xf numFmtId="0" fontId="37" fillId="0" borderId="1" xfId="1" applyFont="1" applyFill="1" applyBorder="1" applyAlignment="1">
      <alignment horizontal="left"/>
    </xf>
    <xf numFmtId="0" fontId="37" fillId="9" borderId="1" xfId="1" applyFont="1" applyFill="1" applyBorder="1" applyAlignment="1">
      <alignment horizontal="center"/>
    </xf>
    <xf numFmtId="0" fontId="31" fillId="0" borderId="1" xfId="1" applyFont="1" applyFill="1" applyBorder="1" applyAlignment="1">
      <alignment horizontal="center"/>
    </xf>
    <xf numFmtId="1" fontId="31" fillId="0" borderId="1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38" fillId="0" borderId="1" xfId="1" applyFont="1" applyFill="1" applyBorder="1" applyAlignment="1">
      <alignment horizontal="center"/>
    </xf>
    <xf numFmtId="0" fontId="38" fillId="0" borderId="1" xfId="1" applyFont="1" applyFill="1" applyBorder="1"/>
    <xf numFmtId="0" fontId="38" fillId="9" borderId="1" xfId="1" applyFont="1" applyFill="1" applyBorder="1" applyAlignment="1">
      <alignment horizontal="center"/>
    </xf>
    <xf numFmtId="0" fontId="39" fillId="0" borderId="1" xfId="1" applyFont="1" applyFill="1" applyBorder="1" applyAlignment="1">
      <alignment horizontal="center"/>
    </xf>
    <xf numFmtId="1" fontId="38" fillId="0" borderId="1" xfId="1" applyNumberFormat="1" applyFont="1" applyFill="1" applyBorder="1" applyAlignment="1">
      <alignment horizontal="center"/>
    </xf>
    <xf numFmtId="1" fontId="38" fillId="9" borderId="1" xfId="1" applyNumberFormat="1" applyFont="1" applyFill="1" applyBorder="1" applyAlignment="1">
      <alignment horizontal="center"/>
    </xf>
    <xf numFmtId="0" fontId="38" fillId="0" borderId="8" xfId="1" applyFont="1" applyFill="1" applyBorder="1" applyAlignment="1">
      <alignment horizontal="center"/>
    </xf>
    <xf numFmtId="1" fontId="39" fillId="0" borderId="2" xfId="1" applyNumberFormat="1" applyFont="1" applyFill="1" applyBorder="1" applyAlignment="1">
      <alignment horizontal="center"/>
    </xf>
    <xf numFmtId="0" fontId="37" fillId="0" borderId="8" xfId="1" applyFont="1" applyFill="1" applyBorder="1" applyAlignment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40" fillId="0" borderId="9" xfId="1" applyFont="1" applyFill="1" applyBorder="1" applyAlignment="1">
      <alignment horizontal="center"/>
    </xf>
    <xf numFmtId="0" fontId="40" fillId="0" borderId="6" xfId="1" applyFont="1" applyFill="1" applyBorder="1"/>
    <xf numFmtId="0" fontId="40" fillId="0" borderId="6" xfId="1" applyFont="1" applyFill="1" applyBorder="1" applyAlignment="1">
      <alignment horizontal="center"/>
    </xf>
    <xf numFmtId="0" fontId="31" fillId="0" borderId="6" xfId="1" applyFont="1" applyFill="1" applyBorder="1" applyAlignment="1">
      <alignment horizontal="center"/>
    </xf>
    <xf numFmtId="1" fontId="40" fillId="0" borderId="6" xfId="1" applyNumberFormat="1" applyFont="1" applyFill="1" applyBorder="1" applyAlignment="1">
      <alignment horizontal="center"/>
    </xf>
    <xf numFmtId="1" fontId="31" fillId="0" borderId="11" xfId="1" applyNumberFormat="1" applyFont="1" applyFill="1" applyBorder="1" applyAlignment="1">
      <alignment horizontal="center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38" fillId="0" borderId="7" xfId="1" applyFont="1" applyFill="1" applyBorder="1" applyAlignment="1">
      <alignment horizontal="center"/>
    </xf>
    <xf numFmtId="0" fontId="38" fillId="0" borderId="5" xfId="1" applyFont="1" applyFill="1" applyBorder="1"/>
    <xf numFmtId="1" fontId="38" fillId="0" borderId="5" xfId="1" applyNumberFormat="1" applyFont="1" applyFill="1" applyBorder="1" applyAlignment="1">
      <alignment horizontal="center"/>
    </xf>
    <xf numFmtId="0" fontId="38" fillId="0" borderId="5" xfId="1" applyFont="1" applyFill="1" applyBorder="1" applyAlignment="1">
      <alignment horizontal="center"/>
    </xf>
    <xf numFmtId="1" fontId="38" fillId="0" borderId="10" xfId="1" applyNumberFormat="1" applyFont="1" applyFill="1" applyBorder="1" applyAlignment="1">
      <alignment horizontal="center"/>
    </xf>
    <xf numFmtId="1" fontId="38" fillId="0" borderId="2" xfId="1" applyNumberFormat="1" applyFont="1" applyFill="1" applyBorder="1" applyAlignment="1">
      <alignment horizontal="center"/>
    </xf>
    <xf numFmtId="0" fontId="38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9" xfId="1" applyFont="1" applyFill="1" applyBorder="1" applyAlignment="1">
      <alignment horizontal="center"/>
    </xf>
    <xf numFmtId="0" fontId="38" fillId="0" borderId="6" xfId="1" applyFont="1" applyFill="1" applyBorder="1"/>
    <xf numFmtId="1" fontId="38" fillId="0" borderId="6" xfId="1" applyNumberFormat="1" applyFont="1" applyFill="1" applyBorder="1" applyAlignment="1">
      <alignment horizontal="center"/>
    </xf>
    <xf numFmtId="0" fontId="38" fillId="0" borderId="6" xfId="1" applyFont="1" applyFill="1" applyBorder="1" applyAlignment="1">
      <alignment horizontal="center"/>
    </xf>
    <xf numFmtId="1" fontId="38" fillId="0" borderId="11" xfId="1" applyNumberFormat="1" applyFont="1" applyFill="1" applyBorder="1" applyAlignment="1">
      <alignment horizontal="center"/>
    </xf>
    <xf numFmtId="0" fontId="38" fillId="0" borderId="14" xfId="1" applyFont="1" applyFill="1" applyBorder="1" applyAlignment="1">
      <alignment horizontal="center"/>
    </xf>
    <xf numFmtId="0" fontId="38" fillId="0" borderId="15" xfId="1" applyFont="1" applyFill="1" applyBorder="1"/>
    <xf numFmtId="1" fontId="38" fillId="0" borderId="15" xfId="1" applyNumberFormat="1" applyFont="1" applyFill="1" applyBorder="1" applyAlignment="1">
      <alignment horizontal="center"/>
    </xf>
    <xf numFmtId="0" fontId="38" fillId="0" borderId="15" xfId="1" applyFont="1" applyFill="1" applyBorder="1" applyAlignment="1">
      <alignment horizontal="center"/>
    </xf>
    <xf numFmtId="0" fontId="38" fillId="0" borderId="1" xfId="1" applyFont="1" applyFill="1" applyBorder="1" applyAlignment="1">
      <alignment horizontal="left"/>
    </xf>
    <xf numFmtId="0" fontId="39" fillId="0" borderId="15" xfId="1" applyFont="1" applyFill="1" applyBorder="1" applyAlignment="1">
      <alignment horizontal="center"/>
    </xf>
    <xf numFmtId="1" fontId="39" fillId="0" borderId="16" xfId="1" applyNumberFormat="1" applyFont="1" applyFill="1" applyBorder="1" applyAlignment="1">
      <alignment horizontal="center"/>
    </xf>
    <xf numFmtId="0" fontId="39" fillId="0" borderId="5" xfId="1" applyFont="1" applyFill="1" applyBorder="1" applyAlignment="1">
      <alignment horizontal="center"/>
    </xf>
    <xf numFmtId="1" fontId="39" fillId="0" borderId="10" xfId="1" applyNumberFormat="1" applyFont="1" applyFill="1" applyBorder="1" applyAlignment="1">
      <alignment horizontal="center"/>
    </xf>
    <xf numFmtId="0" fontId="38" fillId="9" borderId="6" xfId="1" applyFont="1" applyFill="1" applyBorder="1" applyAlignment="1">
      <alignment horizontal="center"/>
    </xf>
    <xf numFmtId="0" fontId="39" fillId="0" borderId="6" xfId="1" applyFont="1" applyFill="1" applyBorder="1" applyAlignment="1">
      <alignment horizontal="center"/>
    </xf>
    <xf numFmtId="1" fontId="39" fillId="0" borderId="11" xfId="1" applyNumberFormat="1" applyFont="1" applyFill="1" applyBorder="1" applyAlignment="1">
      <alignment horizontal="center"/>
    </xf>
    <xf numFmtId="0" fontId="37" fillId="0" borderId="1" xfId="1" applyFont="1" applyBorder="1"/>
    <xf numFmtId="0" fontId="37" fillId="0" borderId="1" xfId="1" applyFont="1" applyBorder="1" applyAlignment="1">
      <alignment horizontal="center"/>
    </xf>
    <xf numFmtId="1" fontId="37" fillId="0" borderId="2" xfId="1" applyNumberFormat="1" applyFont="1" applyFill="1" applyBorder="1" applyAlignment="1">
      <alignment horizontal="center"/>
    </xf>
    <xf numFmtId="0" fontId="37" fillId="0" borderId="14" xfId="1" applyFont="1" applyFill="1" applyBorder="1" applyAlignment="1">
      <alignment horizontal="center"/>
    </xf>
    <xf numFmtId="0" fontId="37" fillId="0" borderId="15" xfId="1" applyFont="1" applyFill="1" applyBorder="1"/>
    <xf numFmtId="1" fontId="37" fillId="0" borderId="15" xfId="1" applyNumberFormat="1" applyFont="1" applyFill="1" applyBorder="1" applyAlignment="1">
      <alignment horizontal="center"/>
    </xf>
    <xf numFmtId="0" fontId="37" fillId="0" borderId="15" xfId="1" applyFont="1" applyFill="1" applyBorder="1" applyAlignment="1">
      <alignment horizontal="center"/>
    </xf>
    <xf numFmtId="1" fontId="37" fillId="0" borderId="16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0" fontId="8" fillId="0" borderId="7" xfId="1" applyFont="1" applyBorder="1"/>
    <xf numFmtId="0" fontId="8" fillId="0" borderId="5" xfId="1" applyFont="1" applyBorder="1"/>
    <xf numFmtId="0" fontId="8" fillId="0" borderId="5" xfId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0" fontId="8" fillId="0" borderId="8" xfId="1" applyFont="1" applyBorder="1"/>
    <xf numFmtId="0" fontId="8" fillId="0" borderId="2" xfId="1" applyFont="1" applyBorder="1" applyAlignment="1">
      <alignment horizontal="center"/>
    </xf>
    <xf numFmtId="0" fontId="34" fillId="0" borderId="23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0" fontId="35" fillId="2" borderId="25" xfId="0" applyFont="1" applyFill="1" applyBorder="1"/>
    <xf numFmtId="0" fontId="35" fillId="0" borderId="26" xfId="0" applyFont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7" fillId="0" borderId="8" xfId="1" applyFont="1" applyBorder="1"/>
    <xf numFmtId="1" fontId="37" fillId="0" borderId="1" xfId="1" applyNumberFormat="1" applyFont="1" applyBorder="1" applyAlignment="1">
      <alignment horizontal="center"/>
    </xf>
    <xf numFmtId="0" fontId="37" fillId="0" borderId="2" xfId="1" applyFont="1" applyBorder="1" applyAlignment="1">
      <alignment horizontal="center"/>
    </xf>
    <xf numFmtId="0" fontId="40" fillId="0" borderId="9" xfId="1" applyFont="1" applyBorder="1"/>
    <xf numFmtId="0" fontId="40" fillId="0" borderId="6" xfId="1" applyFont="1" applyBorder="1"/>
    <xf numFmtId="0" fontId="40" fillId="0" borderId="6" xfId="1" applyFont="1" applyBorder="1" applyAlignment="1">
      <alignment horizontal="center"/>
    </xf>
    <xf numFmtId="1" fontId="40" fillId="0" borderId="6" xfId="1" applyNumberFormat="1" applyFont="1" applyBorder="1" applyAlignment="1">
      <alignment horizontal="center"/>
    </xf>
    <xf numFmtId="0" fontId="40" fillId="0" borderId="11" xfId="1" applyFont="1" applyBorder="1" applyAlignment="1">
      <alignment horizontal="center"/>
    </xf>
    <xf numFmtId="0" fontId="37" fillId="5" borderId="8" xfId="1" applyFont="1" applyFill="1" applyBorder="1" applyAlignment="1">
      <alignment horizontal="center"/>
    </xf>
    <xf numFmtId="1" fontId="37" fillId="5" borderId="1" xfId="1" applyNumberFormat="1" applyFont="1" applyFill="1" applyBorder="1" applyAlignment="1">
      <alignment horizontal="center"/>
    </xf>
    <xf numFmtId="0" fontId="30" fillId="5" borderId="1" xfId="1" applyFont="1" applyFill="1" applyBorder="1" applyAlignment="1">
      <alignment horizontal="center"/>
    </xf>
    <xf numFmtId="0" fontId="8" fillId="12" borderId="7" xfId="1" applyFont="1" applyFill="1" applyBorder="1" applyAlignment="1">
      <alignment horizontal="center"/>
    </xf>
    <xf numFmtId="0" fontId="18" fillId="12" borderId="5" xfId="1" applyFont="1" applyFill="1" applyBorder="1" applyAlignment="1">
      <alignment horizontal="left"/>
    </xf>
    <xf numFmtId="0" fontId="18" fillId="12" borderId="5" xfId="1" applyFont="1" applyFill="1" applyBorder="1" applyAlignment="1">
      <alignment horizontal="center"/>
    </xf>
    <xf numFmtId="0" fontId="39" fillId="12" borderId="5" xfId="1" applyFont="1" applyFill="1" applyBorder="1" applyAlignment="1">
      <alignment horizontal="center"/>
    </xf>
    <xf numFmtId="1" fontId="8" fillId="12" borderId="5" xfId="1" applyNumberFormat="1" applyFont="1" applyFill="1" applyBorder="1" applyAlignment="1">
      <alignment horizontal="center"/>
    </xf>
    <xf numFmtId="0" fontId="8" fillId="12" borderId="10" xfId="1" applyFont="1" applyFill="1" applyBorder="1" applyAlignment="1">
      <alignment horizontal="center"/>
    </xf>
    <xf numFmtId="0" fontId="8" fillId="12" borderId="8" xfId="1" applyFont="1" applyFill="1" applyBorder="1" applyAlignment="1">
      <alignment horizontal="center"/>
    </xf>
    <xf numFmtId="0" fontId="8" fillId="12" borderId="1" xfId="1" applyFont="1" applyFill="1" applyBorder="1" applyAlignment="1">
      <alignment horizontal="left"/>
    </xf>
    <xf numFmtId="1" fontId="8" fillId="12" borderId="1" xfId="1" applyNumberFormat="1" applyFont="1" applyFill="1" applyBorder="1" applyAlignment="1">
      <alignment horizontal="center"/>
    </xf>
    <xf numFmtId="0" fontId="9" fillId="12" borderId="1" xfId="1" applyFont="1" applyFill="1" applyBorder="1"/>
    <xf numFmtId="0" fontId="39" fillId="12" borderId="1" xfId="1" applyFont="1" applyFill="1" applyBorder="1" applyAlignment="1">
      <alignment horizontal="center"/>
    </xf>
    <xf numFmtId="0" fontId="8" fillId="12" borderId="2" xfId="1" applyFont="1" applyFill="1" applyBorder="1" applyAlignment="1">
      <alignment horizontal="center"/>
    </xf>
    <xf numFmtId="0" fontId="37" fillId="12" borderId="8" xfId="1" applyFont="1" applyFill="1" applyBorder="1" applyAlignment="1">
      <alignment horizontal="center"/>
    </xf>
    <xf numFmtId="0" fontId="37" fillId="12" borderId="1" xfId="1" applyFont="1" applyFill="1" applyBorder="1" applyAlignment="1">
      <alignment horizontal="left"/>
    </xf>
    <xf numFmtId="1" fontId="37" fillId="12" borderId="1" xfId="1" applyNumberFormat="1" applyFont="1" applyFill="1" applyBorder="1" applyAlignment="1">
      <alignment horizontal="center"/>
    </xf>
    <xf numFmtId="0" fontId="41" fillId="12" borderId="1" xfId="1" applyFont="1" applyFill="1" applyBorder="1"/>
    <xf numFmtId="0" fontId="37" fillId="12" borderId="2" xfId="1" applyFont="1" applyFill="1" applyBorder="1" applyAlignment="1">
      <alignment horizontal="center"/>
    </xf>
    <xf numFmtId="0" fontId="30" fillId="12" borderId="1" xfId="1" applyFont="1" applyFill="1" applyBorder="1" applyAlignment="1">
      <alignment horizontal="center"/>
    </xf>
    <xf numFmtId="0" fontId="8" fillId="12" borderId="1" xfId="1" applyFont="1" applyFill="1" applyBorder="1" applyAlignment="1">
      <alignment horizontal="center"/>
    </xf>
    <xf numFmtId="0" fontId="8" fillId="12" borderId="9" xfId="1" applyFont="1" applyFill="1" applyBorder="1" applyAlignment="1">
      <alignment horizontal="center"/>
    </xf>
    <xf numFmtId="0" fontId="8" fillId="12" borderId="6" xfId="1" applyFont="1" applyFill="1" applyBorder="1" applyAlignment="1">
      <alignment horizontal="left"/>
    </xf>
    <xf numFmtId="0" fontId="8" fillId="12" borderId="6" xfId="1" applyFont="1" applyFill="1" applyBorder="1" applyAlignment="1">
      <alignment horizontal="center"/>
    </xf>
    <xf numFmtId="0" fontId="30" fillId="12" borderId="6" xfId="1" applyFont="1" applyFill="1" applyBorder="1" applyAlignment="1">
      <alignment horizontal="center"/>
    </xf>
    <xf numFmtId="1" fontId="8" fillId="12" borderId="6" xfId="1" applyNumberFormat="1" applyFont="1" applyFill="1" applyBorder="1" applyAlignment="1">
      <alignment horizontal="center"/>
    </xf>
    <xf numFmtId="0" fontId="8" fillId="12" borderId="11" xfId="1" applyFont="1" applyFill="1" applyBorder="1" applyAlignment="1">
      <alignment horizontal="center"/>
    </xf>
    <xf numFmtId="0" fontId="8" fillId="12" borderId="0" xfId="1" applyFont="1" applyFill="1"/>
    <xf numFmtId="0" fontId="8" fillId="13" borderId="0" xfId="1" applyFont="1" applyFill="1"/>
    <xf numFmtId="0" fontId="37" fillId="13" borderId="7" xfId="1" applyFont="1" applyFill="1" applyBorder="1" applyAlignment="1">
      <alignment horizontal="center"/>
    </xf>
    <xf numFmtId="0" fontId="37" fillId="13" borderId="5" xfId="1" applyFont="1" applyFill="1" applyBorder="1"/>
    <xf numFmtId="1" fontId="37" fillId="13" borderId="5" xfId="1" applyNumberFormat="1" applyFont="1" applyFill="1" applyBorder="1" applyAlignment="1">
      <alignment horizontal="center"/>
    </xf>
    <xf numFmtId="0" fontId="37" fillId="13" borderId="5" xfId="1" applyFont="1" applyFill="1" applyBorder="1" applyAlignment="1">
      <alignment horizontal="center"/>
    </xf>
    <xf numFmtId="0" fontId="39" fillId="13" borderId="5" xfId="1" applyFont="1" applyFill="1" applyBorder="1" applyAlignment="1">
      <alignment horizontal="center"/>
    </xf>
    <xf numFmtId="1" fontId="37" fillId="13" borderId="27" xfId="1" applyNumberFormat="1" applyFont="1" applyFill="1" applyBorder="1" applyAlignment="1">
      <alignment horizontal="center"/>
    </xf>
    <xf numFmtId="0" fontId="37" fillId="13" borderId="10" xfId="1" applyFont="1" applyFill="1" applyBorder="1" applyAlignment="1">
      <alignment horizontal="center"/>
    </xf>
    <xf numFmtId="0" fontId="37" fillId="13" borderId="8" xfId="1" applyFont="1" applyFill="1" applyBorder="1" applyAlignment="1">
      <alignment horizontal="center"/>
    </xf>
    <xf numFmtId="0" fontId="37" fillId="13" borderId="1" xfId="1" applyFont="1" applyFill="1" applyBorder="1"/>
    <xf numFmtId="1" fontId="37" fillId="13" borderId="1" xfId="1" applyNumberFormat="1" applyFont="1" applyFill="1" applyBorder="1" applyAlignment="1">
      <alignment horizontal="center"/>
    </xf>
    <xf numFmtId="0" fontId="37" fillId="13" borderId="1" xfId="1" applyFont="1" applyFill="1" applyBorder="1" applyAlignment="1">
      <alignment horizontal="center"/>
    </xf>
    <xf numFmtId="0" fontId="39" fillId="13" borderId="1" xfId="1" applyFont="1" applyFill="1" applyBorder="1" applyAlignment="1">
      <alignment horizontal="center"/>
    </xf>
    <xf numFmtId="1" fontId="37" fillId="13" borderId="28" xfId="1" applyNumberFormat="1" applyFont="1" applyFill="1" applyBorder="1" applyAlignment="1">
      <alignment horizontal="center"/>
    </xf>
    <xf numFmtId="0" fontId="37" fillId="13" borderId="2" xfId="1" applyFont="1" applyFill="1" applyBorder="1" applyAlignment="1">
      <alignment horizontal="center"/>
    </xf>
    <xf numFmtId="0" fontId="8" fillId="13" borderId="8" xfId="1" applyFont="1" applyFill="1" applyBorder="1" applyAlignment="1">
      <alignment horizontal="center"/>
    </xf>
    <xf numFmtId="0" fontId="8" fillId="13" borderId="1" xfId="1" applyFont="1" applyFill="1" applyBorder="1"/>
    <xf numFmtId="1" fontId="8" fillId="13" borderId="1" xfId="1" applyNumberFormat="1" applyFont="1" applyFill="1" applyBorder="1" applyAlignment="1">
      <alignment horizontal="center"/>
    </xf>
    <xf numFmtId="0" fontId="8" fillId="13" borderId="1" xfId="1" applyFont="1" applyFill="1" applyBorder="1" applyAlignment="1">
      <alignment horizontal="center"/>
    </xf>
    <xf numFmtId="0" fontId="30" fillId="13" borderId="1" xfId="1" applyFont="1" applyFill="1" applyBorder="1" applyAlignment="1">
      <alignment horizontal="center"/>
    </xf>
    <xf numFmtId="1" fontId="8" fillId="13" borderId="28" xfId="1" applyNumberFormat="1" applyFont="1" applyFill="1" applyBorder="1" applyAlignment="1">
      <alignment horizontal="center"/>
    </xf>
    <xf numFmtId="0" fontId="8" fillId="13" borderId="2" xfId="1" applyFont="1" applyFill="1" applyBorder="1" applyAlignment="1">
      <alignment horizontal="center"/>
    </xf>
    <xf numFmtId="0" fontId="37" fillId="13" borderId="9" xfId="1" applyFont="1" applyFill="1" applyBorder="1"/>
    <xf numFmtId="0" fontId="37" fillId="13" borderId="6" xfId="1" applyFont="1" applyFill="1" applyBorder="1"/>
    <xf numFmtId="0" fontId="39" fillId="13" borderId="6" xfId="1" applyFont="1" applyFill="1" applyBorder="1" applyAlignment="1">
      <alignment horizontal="center"/>
    </xf>
    <xf numFmtId="1" fontId="37" fillId="13" borderId="29" xfId="1" applyNumberFormat="1" applyFont="1" applyFill="1" applyBorder="1" applyAlignment="1">
      <alignment horizontal="center"/>
    </xf>
    <xf numFmtId="1" fontId="37" fillId="13" borderId="6" xfId="1" applyNumberFormat="1" applyFont="1" applyFill="1" applyBorder="1" applyAlignment="1">
      <alignment horizontal="center"/>
    </xf>
    <xf numFmtId="0" fontId="37" fillId="13" borderId="11" xfId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7" fillId="5" borderId="1" xfId="1" applyFont="1" applyFill="1" applyBorder="1"/>
    <xf numFmtId="0" fontId="37" fillId="5" borderId="1" xfId="1" applyFont="1" applyFill="1" applyBorder="1" applyAlignment="1">
      <alignment horizontal="center"/>
    </xf>
    <xf numFmtId="1" fontId="30" fillId="5" borderId="2" xfId="1" applyNumberFormat="1" applyFont="1" applyFill="1" applyBorder="1" applyAlignment="1">
      <alignment horizontal="center"/>
    </xf>
    <xf numFmtId="0" fontId="37" fillId="5" borderId="9" xfId="1" applyFont="1" applyFill="1" applyBorder="1" applyAlignment="1">
      <alignment horizontal="center"/>
    </xf>
    <xf numFmtId="0" fontId="37" fillId="5" borderId="6" xfId="1" applyFont="1" applyFill="1" applyBorder="1"/>
    <xf numFmtId="0" fontId="37" fillId="5" borderId="6" xfId="1" applyFont="1" applyFill="1" applyBorder="1" applyAlignment="1">
      <alignment horizontal="center"/>
    </xf>
    <xf numFmtId="1" fontId="37" fillId="5" borderId="6" xfId="1" applyNumberFormat="1" applyFont="1" applyFill="1" applyBorder="1" applyAlignment="1">
      <alignment horizontal="center"/>
    </xf>
    <xf numFmtId="1" fontId="37" fillId="5" borderId="11" xfId="1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1" fontId="32" fillId="2" borderId="1" xfId="2" applyNumberFormat="1" applyFont="1" applyFill="1" applyBorder="1" applyAlignment="1">
      <alignment horizontal="center"/>
    </xf>
    <xf numFmtId="1" fontId="32" fillId="10" borderId="1" xfId="2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" fontId="32" fillId="0" borderId="1" xfId="2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1" fontId="31" fillId="2" borderId="1" xfId="2" applyNumberFormat="1" applyFont="1" applyFill="1" applyBorder="1" applyAlignment="1">
      <alignment horizontal="center"/>
    </xf>
    <xf numFmtId="1" fontId="31" fillId="10" borderId="1" xfId="2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1" fontId="30" fillId="2" borderId="1" xfId="2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" fontId="30" fillId="0" borderId="1" xfId="2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1" fontId="32" fillId="2" borderId="4" xfId="2" applyNumberFormat="1" applyFont="1" applyFill="1" applyBorder="1" applyAlignment="1">
      <alignment horizontal="center"/>
    </xf>
    <xf numFmtId="0" fontId="30" fillId="0" borderId="1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31" fillId="0" borderId="1" xfId="1" applyFont="1" applyFill="1" applyBorder="1" applyAlignment="1">
      <alignment horizontal="left"/>
    </xf>
    <xf numFmtId="14" fontId="31" fillId="2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14" fontId="31" fillId="0" borderId="1" xfId="0" applyNumberFormat="1" applyFont="1" applyBorder="1" applyAlignment="1">
      <alignment horizontal="center"/>
    </xf>
    <xf numFmtId="1" fontId="31" fillId="0" borderId="1" xfId="2" applyNumberFormat="1" applyFont="1" applyFill="1" applyBorder="1" applyAlignment="1">
      <alignment horizontal="center"/>
    </xf>
    <xf numFmtId="14" fontId="31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14" fontId="31" fillId="0" borderId="1" xfId="1" applyNumberFormat="1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1" fontId="31" fillId="0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4" fontId="30" fillId="0" borderId="1" xfId="0" applyNumberFormat="1" applyFont="1" applyFill="1" applyBorder="1" applyAlignment="1">
      <alignment horizontal="center"/>
    </xf>
    <xf numFmtId="1" fontId="30" fillId="10" borderId="1" xfId="2" applyNumberFormat="1" applyFont="1" applyFill="1" applyBorder="1" applyAlignment="1">
      <alignment horizontal="center"/>
    </xf>
    <xf numFmtId="14" fontId="30" fillId="2" borderId="1" xfId="0" applyNumberFormat="1" applyFont="1" applyFill="1" applyBorder="1" applyAlignment="1">
      <alignment horizontal="center" vertical="center"/>
    </xf>
    <xf numFmtId="14" fontId="30" fillId="0" borderId="1" xfId="1" applyNumberFormat="1" applyFont="1" applyFill="1" applyBorder="1" applyAlignment="1">
      <alignment horizontal="center"/>
    </xf>
    <xf numFmtId="1" fontId="3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14" fontId="30" fillId="0" borderId="4" xfId="0" applyNumberFormat="1" applyFont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1" fontId="30" fillId="2" borderId="4" xfId="2" applyNumberFormat="1" applyFont="1" applyFill="1" applyBorder="1" applyAlignment="1">
      <alignment horizontal="center"/>
    </xf>
    <xf numFmtId="1" fontId="30" fillId="0" borderId="1" xfId="0" applyNumberFormat="1" applyFont="1" applyBorder="1" applyAlignment="1">
      <alignment horizontal="center" vertical="center"/>
    </xf>
    <xf numFmtId="14" fontId="32" fillId="0" borderId="1" xfId="1" applyNumberFormat="1" applyFont="1" applyFill="1" applyBorder="1" applyAlignment="1">
      <alignment horizontal="center"/>
    </xf>
    <xf numFmtId="0" fontId="32" fillId="0" borderId="1" xfId="1" applyFont="1" applyFill="1" applyBorder="1" applyAlignment="1">
      <alignment horizontal="left"/>
    </xf>
    <xf numFmtId="0" fontId="32" fillId="0" borderId="1" xfId="1" applyFont="1" applyFill="1" applyBorder="1" applyAlignment="1">
      <alignment horizontal="center"/>
    </xf>
    <xf numFmtId="0" fontId="32" fillId="5" borderId="1" xfId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1" fontId="32" fillId="0" borderId="1" xfId="1" applyNumberFormat="1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14" fontId="32" fillId="2" borderId="1" xfId="0" applyNumberFormat="1" applyFont="1" applyFill="1" applyBorder="1" applyAlignment="1">
      <alignment horizontal="center" vertical="center"/>
    </xf>
    <xf numFmtId="1" fontId="32" fillId="5" borderId="1" xfId="2" applyNumberFormat="1" applyFont="1" applyFill="1" applyBorder="1" applyAlignment="1">
      <alignment horizontal="center"/>
    </xf>
    <xf numFmtId="1" fontId="32" fillId="2" borderId="1" xfId="0" applyNumberFormat="1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7" fillId="13" borderId="6" xfId="1" applyFont="1" applyFill="1" applyBorder="1" applyAlignment="1">
      <alignment horizontal="center"/>
    </xf>
    <xf numFmtId="0" fontId="34" fillId="2" borderId="32" xfId="0" applyFont="1" applyFill="1" applyBorder="1"/>
    <xf numFmtId="0" fontId="34" fillId="0" borderId="32" xfId="0" applyFont="1" applyBorder="1"/>
    <xf numFmtId="0" fontId="34" fillId="2" borderId="33" xfId="0" applyFont="1" applyFill="1" applyBorder="1"/>
    <xf numFmtId="0" fontId="3" fillId="0" borderId="6" xfId="0" applyFont="1" applyFill="1" applyBorder="1" applyAlignment="1">
      <alignment horizontal="right"/>
    </xf>
    <xf numFmtId="0" fontId="8" fillId="0" borderId="6" xfId="1" applyFont="1" applyBorder="1" applyAlignment="1">
      <alignment horizontal="left"/>
    </xf>
    <xf numFmtId="0" fontId="8" fillId="0" borderId="6" xfId="1" applyFont="1" applyBorder="1" applyAlignment="1">
      <alignment horizontal="center"/>
    </xf>
    <xf numFmtId="0" fontId="34" fillId="10" borderId="33" xfId="0" applyFont="1" applyFill="1" applyBorder="1"/>
    <xf numFmtId="0" fontId="34" fillId="10" borderId="24" xfId="0" applyFont="1" applyFill="1" applyBorder="1" applyAlignment="1">
      <alignment horizontal="center"/>
    </xf>
    <xf numFmtId="0" fontId="35" fillId="0" borderId="23" xfId="0" applyFont="1" applyFill="1" applyBorder="1" applyAlignment="1">
      <alignment horizontal="center"/>
    </xf>
    <xf numFmtId="0" fontId="24" fillId="0" borderId="0" xfId="0" applyFont="1"/>
    <xf numFmtId="0" fontId="26" fillId="0" borderId="0" xfId="0" applyFont="1"/>
    <xf numFmtId="0" fontId="42" fillId="0" borderId="0" xfId="0" applyFont="1"/>
    <xf numFmtId="0" fontId="42" fillId="0" borderId="0" xfId="0" applyFont="1" applyFill="1"/>
    <xf numFmtId="0" fontId="43" fillId="2" borderId="8" xfId="0" applyFont="1" applyFill="1" applyBorder="1" applyAlignment="1">
      <alignment horizontal="center" vertical="center"/>
    </xf>
    <xf numFmtId="0" fontId="43" fillId="2" borderId="1" xfId="0" applyFont="1" applyFill="1" applyBorder="1"/>
    <xf numFmtId="0" fontId="43" fillId="2" borderId="1" xfId="0" applyFont="1" applyFill="1" applyBorder="1" applyAlignment="1">
      <alignment horizontal="center"/>
    </xf>
    <xf numFmtId="1" fontId="43" fillId="2" borderId="1" xfId="2" applyNumberFormat="1" applyFont="1" applyFill="1" applyBorder="1" applyAlignment="1">
      <alignment horizontal="center"/>
    </xf>
    <xf numFmtId="1" fontId="43" fillId="3" borderId="1" xfId="2" applyNumberFormat="1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4" fillId="2" borderId="8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4" fillId="2" borderId="1" xfId="0" applyFont="1" applyFill="1" applyBorder="1" applyAlignment="1">
      <alignment horizontal="center"/>
    </xf>
    <xf numFmtId="1" fontId="44" fillId="2" borderId="1" xfId="2" applyNumberFormat="1" applyFont="1" applyFill="1" applyBorder="1" applyAlignment="1">
      <alignment horizontal="center"/>
    </xf>
    <xf numFmtId="1" fontId="44" fillId="0" borderId="1" xfId="2" applyNumberFormat="1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5" fillId="2" borderId="8" xfId="0" applyFont="1" applyFill="1" applyBorder="1" applyAlignment="1">
      <alignment horizontal="center" vertical="center"/>
    </xf>
    <xf numFmtId="0" fontId="45" fillId="0" borderId="1" xfId="0" applyFont="1" applyFill="1" applyBorder="1"/>
    <xf numFmtId="0" fontId="45" fillId="2" borderId="1" xfId="0" applyFont="1" applyFill="1" applyBorder="1" applyAlignment="1">
      <alignment horizontal="center"/>
    </xf>
    <xf numFmtId="1" fontId="45" fillId="2" borderId="1" xfId="2" applyNumberFormat="1" applyFont="1" applyFill="1" applyBorder="1" applyAlignment="1">
      <alignment horizontal="center"/>
    </xf>
    <xf numFmtId="1" fontId="45" fillId="3" borderId="1" xfId="2" applyNumberFormat="1" applyFont="1" applyFill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2" borderId="1" xfId="0" applyFont="1" applyFill="1" applyBorder="1"/>
    <xf numFmtId="0" fontId="44" fillId="2" borderId="1" xfId="0" applyFont="1" applyFill="1" applyBorder="1"/>
    <xf numFmtId="0" fontId="45" fillId="0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2" borderId="9" xfId="0" applyFont="1" applyFill="1" applyBorder="1" applyAlignment="1">
      <alignment horizontal="center" vertical="center"/>
    </xf>
    <xf numFmtId="0" fontId="44" fillId="2" borderId="6" xfId="0" applyFont="1" applyFill="1" applyBorder="1"/>
    <xf numFmtId="0" fontId="44" fillId="2" borderId="6" xfId="0" applyFont="1" applyFill="1" applyBorder="1" applyAlignment="1">
      <alignment horizontal="center"/>
    </xf>
    <xf numFmtId="1" fontId="44" fillId="2" borderId="6" xfId="2" applyNumberFormat="1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4" xfId="1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44" fillId="5" borderId="8" xfId="0" applyFont="1" applyFill="1" applyBorder="1" applyAlignment="1">
      <alignment horizontal="center" vertical="center"/>
    </xf>
    <xf numFmtId="0" fontId="44" fillId="5" borderId="1" xfId="0" applyFont="1" applyFill="1" applyBorder="1"/>
    <xf numFmtId="0" fontId="44" fillId="5" borderId="1" xfId="0" applyFont="1" applyFill="1" applyBorder="1" applyAlignment="1">
      <alignment horizontal="center"/>
    </xf>
    <xf numFmtId="1" fontId="44" fillId="5" borderId="1" xfId="2" applyNumberFormat="1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wrapText="1"/>
    </xf>
    <xf numFmtId="0" fontId="39" fillId="0" borderId="0" xfId="0" applyFont="1"/>
    <xf numFmtId="0" fontId="39" fillId="0" borderId="0" xfId="0" applyFont="1" applyFill="1"/>
    <xf numFmtId="0" fontId="10" fillId="0" borderId="0" xfId="1" applyFont="1" applyAlignment="1">
      <alignment horizontal="center"/>
    </xf>
    <xf numFmtId="1" fontId="32" fillId="9" borderId="1" xfId="2" applyNumberFormat="1" applyFont="1" applyFill="1" applyBorder="1" applyAlignment="1">
      <alignment horizontal="center"/>
    </xf>
    <xf numFmtId="1" fontId="32" fillId="9" borderId="1" xfId="1" applyNumberFormat="1" applyFont="1" applyFill="1" applyBorder="1" applyAlignment="1">
      <alignment horizontal="center"/>
    </xf>
    <xf numFmtId="1" fontId="32" fillId="14" borderId="1" xfId="2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40" fillId="0" borderId="7" xfId="1" applyFont="1" applyFill="1" applyBorder="1" applyAlignment="1">
      <alignment horizontal="center"/>
    </xf>
    <xf numFmtId="0" fontId="40" fillId="0" borderId="5" xfId="1" applyFont="1" applyFill="1" applyBorder="1"/>
    <xf numFmtId="1" fontId="40" fillId="0" borderId="5" xfId="1" applyNumberFormat="1" applyFont="1" applyFill="1" applyBorder="1" applyAlignment="1">
      <alignment horizontal="center"/>
    </xf>
    <xf numFmtId="0" fontId="31" fillId="0" borderId="5" xfId="1" applyFont="1" applyFill="1" applyBorder="1" applyAlignment="1">
      <alignment horizontal="center"/>
    </xf>
    <xf numFmtId="1" fontId="40" fillId="0" borderId="10" xfId="1" applyNumberFormat="1" applyFont="1" applyFill="1" applyBorder="1" applyAlignment="1">
      <alignment horizontal="center"/>
    </xf>
    <xf numFmtId="0" fontId="19" fillId="0" borderId="34" xfId="1" applyFont="1" applyFill="1" applyBorder="1" applyAlignment="1">
      <alignment horizontal="center"/>
    </xf>
    <xf numFmtId="0" fontId="37" fillId="0" borderId="7" xfId="1" applyFont="1" applyFill="1" applyBorder="1"/>
    <xf numFmtId="1" fontId="37" fillId="0" borderId="5" xfId="1" applyNumberFormat="1" applyFont="1" applyFill="1" applyBorder="1" applyAlignment="1">
      <alignment horizontal="center"/>
    </xf>
    <xf numFmtId="0" fontId="30" fillId="0" borderId="5" xfId="1" applyFont="1" applyFill="1" applyBorder="1" applyAlignment="1">
      <alignment horizontal="center"/>
    </xf>
    <xf numFmtId="1" fontId="37" fillId="0" borderId="10" xfId="1" applyNumberFormat="1" applyFont="1" applyFill="1" applyBorder="1" applyAlignment="1">
      <alignment horizontal="center"/>
    </xf>
    <xf numFmtId="0" fontId="37" fillId="0" borderId="8" xfId="1" applyFont="1" applyFill="1" applyBorder="1"/>
    <xf numFmtId="0" fontId="37" fillId="0" borderId="9" xfId="1" applyFont="1" applyFill="1" applyBorder="1"/>
    <xf numFmtId="1" fontId="37" fillId="0" borderId="6" xfId="1" applyNumberFormat="1" applyFont="1" applyFill="1" applyBorder="1" applyAlignment="1">
      <alignment horizontal="center"/>
    </xf>
    <xf numFmtId="0" fontId="37" fillId="0" borderId="6" xfId="1" applyFont="1" applyFill="1" applyBorder="1" applyAlignment="1">
      <alignment horizontal="center"/>
    </xf>
    <xf numFmtId="0" fontId="30" fillId="0" borderId="6" xfId="1" applyFont="1" applyFill="1" applyBorder="1" applyAlignment="1">
      <alignment horizontal="center"/>
    </xf>
    <xf numFmtId="1" fontId="37" fillId="0" borderId="11" xfId="1" applyNumberFormat="1" applyFont="1" applyFill="1" applyBorder="1" applyAlignment="1">
      <alignment horizontal="center"/>
    </xf>
    <xf numFmtId="0" fontId="38" fillId="8" borderId="8" xfId="1" applyFont="1" applyFill="1" applyBorder="1" applyAlignment="1">
      <alignment horizontal="center"/>
    </xf>
    <xf numFmtId="1" fontId="37" fillId="8" borderId="1" xfId="1" applyNumberFormat="1" applyFont="1" applyFill="1" applyBorder="1" applyAlignment="1">
      <alignment horizontal="center"/>
    </xf>
    <xf numFmtId="0" fontId="37" fillId="8" borderId="1" xfId="1" applyFont="1" applyFill="1" applyBorder="1" applyAlignment="1">
      <alignment horizontal="center"/>
    </xf>
    <xf numFmtId="0" fontId="30" fillId="8" borderId="1" xfId="1" applyFont="1" applyFill="1" applyBorder="1" applyAlignment="1">
      <alignment horizontal="center"/>
    </xf>
    <xf numFmtId="0" fontId="37" fillId="5" borderId="8" xfId="1" applyFont="1" applyFill="1" applyBorder="1"/>
    <xf numFmtId="1" fontId="37" fillId="5" borderId="2" xfId="1" applyNumberFormat="1" applyFont="1" applyFill="1" applyBorder="1" applyAlignment="1">
      <alignment horizontal="center"/>
    </xf>
    <xf numFmtId="0" fontId="38" fillId="0" borderId="15" xfId="1" applyFont="1" applyFill="1" applyBorder="1" applyAlignment="1">
      <alignment horizontal="left"/>
    </xf>
    <xf numFmtId="1" fontId="38" fillId="0" borderId="16" xfId="1" applyNumberFormat="1" applyFont="1" applyFill="1" applyBorder="1" applyAlignment="1">
      <alignment horizontal="center"/>
    </xf>
    <xf numFmtId="0" fontId="37" fillId="0" borderId="14" xfId="1" applyFont="1" applyFill="1" applyBorder="1" applyAlignment="1">
      <alignment horizontal="left"/>
    </xf>
    <xf numFmtId="0" fontId="30" fillId="0" borderId="15" xfId="1" applyFont="1" applyFill="1" applyBorder="1" applyAlignment="1">
      <alignment horizontal="center"/>
    </xf>
    <xf numFmtId="0" fontId="40" fillId="0" borderId="8" xfId="1" applyFont="1" applyFill="1" applyBorder="1" applyAlignment="1">
      <alignment horizontal="center"/>
    </xf>
    <xf numFmtId="0" fontId="40" fillId="0" borderId="1" xfId="1" applyFont="1" applyFill="1" applyBorder="1"/>
    <xf numFmtId="1" fontId="40" fillId="0" borderId="1" xfId="1" applyNumberFormat="1" applyFont="1" applyFill="1" applyBorder="1" applyAlignment="1">
      <alignment horizontal="center"/>
    </xf>
    <xf numFmtId="0" fontId="40" fillId="0" borderId="1" xfId="1" applyFont="1" applyFill="1" applyBorder="1" applyAlignment="1">
      <alignment horizontal="center"/>
    </xf>
    <xf numFmtId="1" fontId="40" fillId="0" borderId="2" xfId="1" applyNumberFormat="1" applyFont="1" applyFill="1" applyBorder="1" applyAlignment="1">
      <alignment horizontal="center"/>
    </xf>
    <xf numFmtId="0" fontId="37" fillId="0" borderId="7" xfId="1" applyFont="1" applyFill="1" applyBorder="1" applyAlignment="1">
      <alignment horizontal="center"/>
    </xf>
    <xf numFmtId="0" fontId="37" fillId="0" borderId="9" xfId="1" applyFont="1" applyFill="1" applyBorder="1" applyAlignment="1">
      <alignment horizontal="center"/>
    </xf>
    <xf numFmtId="0" fontId="37" fillId="0" borderId="14" xfId="1" applyFont="1" applyFill="1" applyBorder="1"/>
    <xf numFmtId="0" fontId="37" fillId="0" borderId="6" xfId="1" applyFont="1" applyFill="1" applyBorder="1"/>
    <xf numFmtId="1" fontId="38" fillId="0" borderId="21" xfId="1" applyNumberFormat="1" applyFont="1" applyFill="1" applyBorder="1" applyAlignment="1">
      <alignment horizontal="center"/>
    </xf>
    <xf numFmtId="1" fontId="37" fillId="0" borderId="21" xfId="1" applyNumberFormat="1" applyFont="1" applyFill="1" applyBorder="1" applyAlignment="1">
      <alignment horizontal="center"/>
    </xf>
    <xf numFmtId="1" fontId="37" fillId="0" borderId="33" xfId="1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" fontId="38" fillId="0" borderId="25" xfId="1" applyNumberFormat="1" applyFont="1" applyFill="1" applyBorder="1" applyAlignment="1">
      <alignment horizontal="center"/>
    </xf>
    <xf numFmtId="0" fontId="37" fillId="10" borderId="7" xfId="1" applyFont="1" applyFill="1" applyBorder="1" applyAlignment="1">
      <alignment horizontal="center"/>
    </xf>
    <xf numFmtId="0" fontId="37" fillId="10" borderId="5" xfId="1" applyFont="1" applyFill="1" applyBorder="1"/>
    <xf numFmtId="1" fontId="37" fillId="10" borderId="5" xfId="1" applyNumberFormat="1" applyFont="1" applyFill="1" applyBorder="1" applyAlignment="1">
      <alignment horizontal="center"/>
    </xf>
    <xf numFmtId="0" fontId="30" fillId="10" borderId="5" xfId="1" applyFont="1" applyFill="1" applyBorder="1" applyAlignment="1">
      <alignment horizontal="center"/>
    </xf>
    <xf numFmtId="1" fontId="37" fillId="10" borderId="20" xfId="1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38" fillId="10" borderId="8" xfId="1" applyFont="1" applyFill="1" applyBorder="1" applyAlignment="1">
      <alignment horizontal="center"/>
    </xf>
    <xf numFmtId="0" fontId="38" fillId="10" borderId="1" xfId="1" applyFont="1" applyFill="1" applyBorder="1"/>
    <xf numFmtId="1" fontId="38" fillId="10" borderId="1" xfId="1" applyNumberFormat="1" applyFont="1" applyFill="1" applyBorder="1" applyAlignment="1">
      <alignment horizontal="center"/>
    </xf>
    <xf numFmtId="0" fontId="39" fillId="10" borderId="1" xfId="1" applyFont="1" applyFill="1" applyBorder="1" applyAlignment="1">
      <alignment horizontal="center"/>
    </xf>
    <xf numFmtId="1" fontId="38" fillId="10" borderId="21" xfId="1" applyNumberFormat="1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37" fillId="10" borderId="8" xfId="1" applyFont="1" applyFill="1" applyBorder="1" applyAlignment="1">
      <alignment horizontal="center"/>
    </xf>
    <xf numFmtId="0" fontId="37" fillId="10" borderId="1" xfId="1" applyFont="1" applyFill="1" applyBorder="1"/>
    <xf numFmtId="1" fontId="37" fillId="10" borderId="1" xfId="1" applyNumberFormat="1" applyFont="1" applyFill="1" applyBorder="1" applyAlignment="1">
      <alignment horizontal="center"/>
    </xf>
    <xf numFmtId="0" fontId="37" fillId="10" borderId="1" xfId="1" applyFont="1" applyFill="1" applyBorder="1" applyAlignment="1">
      <alignment horizontal="center"/>
    </xf>
    <xf numFmtId="0" fontId="30" fillId="10" borderId="1" xfId="1" applyFont="1" applyFill="1" applyBorder="1" applyAlignment="1">
      <alignment horizontal="center"/>
    </xf>
    <xf numFmtId="1" fontId="37" fillId="10" borderId="21" xfId="1" applyNumberFormat="1" applyFont="1" applyFill="1" applyBorder="1" applyAlignment="1">
      <alignment horizontal="center"/>
    </xf>
    <xf numFmtId="0" fontId="38" fillId="10" borderId="1" xfId="1" applyFont="1" applyFill="1" applyBorder="1" applyAlignment="1">
      <alignment horizontal="center"/>
    </xf>
    <xf numFmtId="0" fontId="40" fillId="10" borderId="8" xfId="1" applyFont="1" applyFill="1" applyBorder="1" applyAlignment="1">
      <alignment horizontal="center"/>
    </xf>
    <xf numFmtId="0" fontId="40" fillId="10" borderId="1" xfId="1" applyFont="1" applyFill="1" applyBorder="1"/>
    <xf numFmtId="1" fontId="40" fillId="10" borderId="1" xfId="1" applyNumberFormat="1" applyFont="1" applyFill="1" applyBorder="1" applyAlignment="1">
      <alignment horizontal="center"/>
    </xf>
    <xf numFmtId="0" fontId="40" fillId="10" borderId="1" xfId="1" applyFont="1" applyFill="1" applyBorder="1" applyAlignment="1">
      <alignment horizontal="center"/>
    </xf>
    <xf numFmtId="0" fontId="31" fillId="10" borderId="1" xfId="1" applyFont="1" applyFill="1" applyBorder="1" applyAlignment="1">
      <alignment horizontal="center"/>
    </xf>
    <xf numFmtId="1" fontId="40" fillId="10" borderId="21" xfId="1" applyNumberFormat="1" applyFont="1" applyFill="1" applyBorder="1" applyAlignment="1">
      <alignment horizontal="center"/>
    </xf>
    <xf numFmtId="0" fontId="37" fillId="10" borderId="9" xfId="1" applyFont="1" applyFill="1" applyBorder="1" applyAlignment="1">
      <alignment horizontal="center"/>
    </xf>
    <xf numFmtId="0" fontId="37" fillId="10" borderId="6" xfId="1" applyFont="1" applyFill="1" applyBorder="1"/>
    <xf numFmtId="1" fontId="37" fillId="10" borderId="6" xfId="1" applyNumberFormat="1" applyFont="1" applyFill="1" applyBorder="1" applyAlignment="1">
      <alignment horizontal="center"/>
    </xf>
    <xf numFmtId="0" fontId="37" fillId="10" borderId="6" xfId="1" applyFont="1" applyFill="1" applyBorder="1" applyAlignment="1">
      <alignment horizontal="center"/>
    </xf>
    <xf numFmtId="0" fontId="30" fillId="10" borderId="6" xfId="1" applyFont="1" applyFill="1" applyBorder="1" applyAlignment="1">
      <alignment horizontal="center"/>
    </xf>
    <xf numFmtId="1" fontId="37" fillId="10" borderId="33" xfId="1" applyNumberFormat="1" applyFon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8" fillId="10" borderId="0" xfId="1" applyFont="1" applyFill="1"/>
    <xf numFmtId="0" fontId="38" fillId="8" borderId="7" xfId="1" applyFont="1" applyFill="1" applyBorder="1" applyAlignment="1">
      <alignment horizontal="center"/>
    </xf>
    <xf numFmtId="0" fontId="38" fillId="8" borderId="5" xfId="1" applyFont="1" applyFill="1" applyBorder="1"/>
    <xf numFmtId="1" fontId="38" fillId="8" borderId="5" xfId="1" applyNumberFormat="1" applyFont="1" applyFill="1" applyBorder="1" applyAlignment="1">
      <alignment horizontal="center"/>
    </xf>
    <xf numFmtId="0" fontId="38" fillId="8" borderId="5" xfId="1" applyFont="1" applyFill="1" applyBorder="1" applyAlignment="1">
      <alignment horizontal="center"/>
    </xf>
    <xf numFmtId="0" fontId="39" fillId="8" borderId="5" xfId="1" applyFont="1" applyFill="1" applyBorder="1" applyAlignment="1">
      <alignment horizontal="center"/>
    </xf>
    <xf numFmtId="1" fontId="38" fillId="8" borderId="20" xfId="1" applyNumberFormat="1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38" fillId="8" borderId="1" xfId="1" applyFont="1" applyFill="1" applyBorder="1"/>
    <xf numFmtId="1" fontId="38" fillId="8" borderId="1" xfId="1" applyNumberFormat="1" applyFont="1" applyFill="1" applyBorder="1" applyAlignment="1">
      <alignment horizontal="center"/>
    </xf>
    <xf numFmtId="0" fontId="38" fillId="8" borderId="1" xfId="1" applyFont="1" applyFill="1" applyBorder="1" applyAlignment="1">
      <alignment horizontal="center"/>
    </xf>
    <xf numFmtId="0" fontId="39" fillId="8" borderId="1" xfId="1" applyFont="1" applyFill="1" applyBorder="1" applyAlignment="1">
      <alignment horizontal="center"/>
    </xf>
    <xf numFmtId="1" fontId="38" fillId="8" borderId="21" xfId="1" applyNumberFormat="1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37" fillId="8" borderId="8" xfId="1" applyFont="1" applyFill="1" applyBorder="1" applyAlignment="1">
      <alignment horizontal="center"/>
    </xf>
    <xf numFmtId="0" fontId="37" fillId="8" borderId="1" xfId="1" applyFont="1" applyFill="1" applyBorder="1"/>
    <xf numFmtId="1" fontId="37" fillId="8" borderId="21" xfId="1" applyNumberFormat="1" applyFont="1" applyFill="1" applyBorder="1" applyAlignment="1">
      <alignment horizontal="center"/>
    </xf>
    <xf numFmtId="0" fontId="37" fillId="8" borderId="9" xfId="1" applyFont="1" applyFill="1" applyBorder="1" applyAlignment="1">
      <alignment horizontal="center"/>
    </xf>
    <xf numFmtId="0" fontId="37" fillId="8" borderId="6" xfId="1" applyFont="1" applyFill="1" applyBorder="1"/>
    <xf numFmtId="1" fontId="37" fillId="8" borderId="6" xfId="1" applyNumberFormat="1" applyFont="1" applyFill="1" applyBorder="1" applyAlignment="1">
      <alignment horizontal="center"/>
    </xf>
    <xf numFmtId="0" fontId="37" fillId="8" borderId="6" xfId="1" applyFont="1" applyFill="1" applyBorder="1" applyAlignment="1">
      <alignment horizontal="center"/>
    </xf>
    <xf numFmtId="0" fontId="30" fillId="8" borderId="6" xfId="1" applyFont="1" applyFill="1" applyBorder="1" applyAlignment="1">
      <alignment horizontal="center"/>
    </xf>
    <xf numFmtId="1" fontId="37" fillId="8" borderId="33" xfId="1" applyNumberFormat="1" applyFont="1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8" borderId="0" xfId="1" applyFont="1" applyFill="1"/>
    <xf numFmtId="0" fontId="35" fillId="0" borderId="32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5" borderId="34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right"/>
    </xf>
    <xf numFmtId="0" fontId="3" fillId="0" borderId="35" xfId="0" applyFont="1" applyFill="1" applyBorder="1" applyAlignment="1">
      <alignment horizontal="right"/>
    </xf>
    <xf numFmtId="0" fontId="32" fillId="2" borderId="4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left"/>
    </xf>
    <xf numFmtId="0" fontId="30" fillId="0" borderId="4" xfId="0" applyFont="1" applyFill="1" applyBorder="1" applyAlignment="1">
      <alignment horizontal="center"/>
    </xf>
    <xf numFmtId="0" fontId="30" fillId="0" borderId="1" xfId="1" applyFont="1" applyFill="1" applyBorder="1"/>
    <xf numFmtId="0" fontId="32" fillId="0" borderId="1" xfId="1" applyFont="1" applyFill="1" applyBorder="1"/>
    <xf numFmtId="1" fontId="32" fillId="16" borderId="1" xfId="2" applyNumberFormat="1" applyFont="1" applyFill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30" fillId="0" borderId="4" xfId="1" applyFont="1" applyFill="1" applyBorder="1"/>
    <xf numFmtId="1" fontId="30" fillId="0" borderId="4" xfId="1" applyNumberFormat="1" applyFont="1" applyFill="1" applyBorder="1" applyAlignment="1">
      <alignment horizontal="center"/>
    </xf>
    <xf numFmtId="0" fontId="8" fillId="0" borderId="0" xfId="1" applyFont="1" applyFill="1"/>
    <xf numFmtId="0" fontId="4" fillId="0" borderId="18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37" xfId="0" applyFont="1" applyBorder="1" applyAlignment="1">
      <alignment horizontal="center" wrapText="1"/>
    </xf>
    <xf numFmtId="0" fontId="4" fillId="0" borderId="18" xfId="0" applyFont="1" applyBorder="1" applyAlignment="1">
      <alignment horizontal="right" wrapText="1"/>
    </xf>
    <xf numFmtId="0" fontId="4" fillId="0" borderId="38" xfId="0" applyFont="1" applyBorder="1" applyAlignment="1">
      <alignment horizontal="right" wrapText="1"/>
    </xf>
    <xf numFmtId="0" fontId="4" fillId="15" borderId="38" xfId="0" applyFont="1" applyFill="1" applyBorder="1" applyAlignment="1">
      <alignment horizontal="right" wrapText="1"/>
    </xf>
    <xf numFmtId="0" fontId="4" fillId="0" borderId="38" xfId="0" applyFont="1" applyBorder="1" applyAlignment="1">
      <alignment wrapText="1"/>
    </xf>
    <xf numFmtId="0" fontId="4" fillId="15" borderId="19" xfId="0" applyFont="1" applyFill="1" applyBorder="1" applyAlignment="1">
      <alignment horizontal="right" wrapText="1"/>
    </xf>
    <xf numFmtId="0" fontId="16" fillId="0" borderId="7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5" xfId="0" applyFont="1" applyBorder="1"/>
    <xf numFmtId="0" fontId="16" fillId="5" borderId="5" xfId="0" applyFont="1" applyFill="1" applyBorder="1" applyAlignment="1">
      <alignment horizontal="right"/>
    </xf>
    <xf numFmtId="0" fontId="16" fillId="0" borderId="10" xfId="0" applyFont="1" applyBorder="1"/>
    <xf numFmtId="0" fontId="16" fillId="0" borderId="8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5" borderId="1" xfId="0" applyFont="1" applyFill="1" applyBorder="1" applyAlignment="1">
      <alignment horizontal="right"/>
    </xf>
    <xf numFmtId="0" fontId="16" fillId="0" borderId="1" xfId="0" applyFont="1" applyBorder="1"/>
    <xf numFmtId="0" fontId="16" fillId="0" borderId="2" xfId="0" applyFont="1" applyBorder="1"/>
    <xf numFmtId="0" fontId="16" fillId="0" borderId="8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16" fillId="5" borderId="8" xfId="0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5" borderId="9" xfId="0" applyFont="1" applyFill="1" applyBorder="1" applyAlignment="1">
      <alignment horizontal="right"/>
    </xf>
    <xf numFmtId="0" fontId="16" fillId="5" borderId="6" xfId="0" applyFont="1" applyFill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0" fontId="16" fillId="0" borderId="6" xfId="0" applyFont="1" applyBorder="1"/>
    <xf numFmtId="0" fontId="16" fillId="0" borderId="11" xfId="0" applyFont="1" applyBorder="1"/>
    <xf numFmtId="0" fontId="4" fillId="0" borderId="50" xfId="0" applyFont="1" applyBorder="1"/>
    <xf numFmtId="0" fontId="4" fillId="0" borderId="5" xfId="0" applyFont="1" applyBorder="1"/>
    <xf numFmtId="0" fontId="3" fillId="0" borderId="48" xfId="0" applyFont="1" applyBorder="1"/>
    <xf numFmtId="0" fontId="4" fillId="0" borderId="51" xfId="0" applyFont="1" applyBorder="1"/>
    <xf numFmtId="0" fontId="4" fillId="0" borderId="10" xfId="0" applyFont="1" applyBorder="1"/>
    <xf numFmtId="0" fontId="3" fillId="0" borderId="8" xfId="0" applyFont="1" applyFill="1" applyBorder="1" applyAlignment="1">
      <alignment horizontal="left"/>
    </xf>
    <xf numFmtId="0" fontId="3" fillId="0" borderId="0" xfId="0" applyFont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49" xfId="0" applyFont="1" applyBorder="1"/>
    <xf numFmtId="0" fontId="3" fillId="0" borderId="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4" fillId="0" borderId="50" xfId="0" applyFont="1" applyFill="1" applyBorder="1"/>
    <xf numFmtId="0" fontId="4" fillId="0" borderId="5" xfId="0" applyFont="1" applyFill="1" applyBorder="1"/>
    <xf numFmtId="0" fontId="3" fillId="0" borderId="48" xfId="0" applyFont="1" applyFill="1" applyBorder="1"/>
    <xf numFmtId="0" fontId="3" fillId="0" borderId="0" xfId="0" applyFont="1" applyFill="1" applyBorder="1"/>
    <xf numFmtId="0" fontId="3" fillId="0" borderId="49" xfId="0" applyFont="1" applyFill="1" applyBorder="1"/>
    <xf numFmtId="0" fontId="3" fillId="0" borderId="44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center"/>
    </xf>
    <xf numFmtId="0" fontId="4" fillId="0" borderId="10" xfId="0" applyFont="1" applyFill="1" applyBorder="1"/>
    <xf numFmtId="0" fontId="7" fillId="3" borderId="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" fontId="0" fillId="3" borderId="2" xfId="0" applyNumberFormat="1" applyFill="1" applyBorder="1"/>
    <xf numFmtId="0" fontId="0" fillId="0" borderId="0" xfId="0" applyFill="1" applyAlignment="1">
      <alignment horizontal="center"/>
    </xf>
    <xf numFmtId="0" fontId="7" fillId="0" borderId="8" xfId="0" applyFont="1" applyFill="1" applyBorder="1" applyAlignment="1">
      <alignment horizontal="left"/>
    </xf>
    <xf numFmtId="1" fontId="0" fillId="0" borderId="2" xfId="0" applyNumberFormat="1" applyFill="1" applyBorder="1"/>
    <xf numFmtId="0" fontId="0" fillId="0" borderId="0" xfId="0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1" fontId="0" fillId="0" borderId="11" xfId="0" applyNumberFormat="1" applyFill="1" applyBorder="1"/>
    <xf numFmtId="0" fontId="17" fillId="0" borderId="1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8" fillId="9" borderId="30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34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9" fillId="8" borderId="5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9" fillId="8" borderId="20" xfId="1" applyFont="1" applyFill="1" applyBorder="1" applyAlignment="1">
      <alignment horizontal="center" vertical="center"/>
    </xf>
    <xf numFmtId="0" fontId="9" fillId="8" borderId="40" xfId="1" applyFont="1" applyFill="1" applyBorder="1" applyAlignment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9" fillId="9" borderId="34" xfId="1" applyFont="1" applyFill="1" applyBorder="1" applyAlignment="1">
      <alignment horizontal="center" vertical="center"/>
    </xf>
    <xf numFmtId="0" fontId="9" fillId="9" borderId="20" xfId="1" applyFont="1" applyFill="1" applyBorder="1" applyAlignment="1">
      <alignment horizontal="center" vertical="center"/>
    </xf>
    <xf numFmtId="0" fontId="9" fillId="9" borderId="40" xfId="1" applyFont="1" applyFill="1" applyBorder="1" applyAlignment="1">
      <alignment horizontal="center" vertical="center"/>
    </xf>
    <xf numFmtId="0" fontId="9" fillId="9" borderId="27" xfId="1" applyFont="1" applyFill="1" applyBorder="1" applyAlignment="1">
      <alignment horizontal="center" vertical="center"/>
    </xf>
    <xf numFmtId="0" fontId="19" fillId="9" borderId="5" xfId="1" applyFont="1" applyFill="1" applyBorder="1" applyAlignment="1">
      <alignment horizontal="center" vertical="center"/>
    </xf>
    <xf numFmtId="0" fontId="19" fillId="9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7" fillId="0" borderId="5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9" fillId="0" borderId="32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8" borderId="45" xfId="1" applyFont="1" applyFill="1" applyBorder="1" applyAlignment="1">
      <alignment horizontal="center" vertical="center"/>
    </xf>
    <xf numFmtId="0" fontId="9" fillId="8" borderId="46" xfId="1" applyFont="1" applyFill="1" applyBorder="1" applyAlignment="1">
      <alignment horizontal="center" vertical="center"/>
    </xf>
    <xf numFmtId="0" fontId="9" fillId="8" borderId="47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2" fillId="2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2" fillId="0" borderId="0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20111106_КоммерТурнир" xfId="2"/>
  </cellStyles>
  <dxfs count="2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8"/>
  <sheetViews>
    <sheetView workbookViewId="0">
      <pane xSplit="2" ySplit="1" topLeftCell="C2" activePane="bottomRight" state="frozen"/>
      <selection activeCell="B26" sqref="B26"/>
      <selection pane="topRight" activeCell="B26" sqref="B26"/>
      <selection pane="bottomLeft" activeCell="B26" sqref="B26"/>
      <selection pane="bottomRight" activeCell="I24" sqref="I24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5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3</v>
      </c>
      <c r="F1" s="7" t="s">
        <v>4</v>
      </c>
      <c r="G1" s="7" t="s">
        <v>5</v>
      </c>
      <c r="H1" s="7" t="s">
        <v>13</v>
      </c>
      <c r="I1" s="7" t="s">
        <v>7</v>
      </c>
      <c r="J1" s="7" t="s">
        <v>1</v>
      </c>
      <c r="K1" s="7" t="s">
        <v>12</v>
      </c>
      <c r="L1" s="7" t="s">
        <v>0</v>
      </c>
      <c r="M1" s="7" t="s">
        <v>9</v>
      </c>
      <c r="N1" s="7" t="s">
        <v>14</v>
      </c>
    </row>
    <row r="2" spans="1:15" x14ac:dyDescent="0.2">
      <c r="A2" s="1">
        <v>1</v>
      </c>
      <c r="B2" s="2" t="s">
        <v>32</v>
      </c>
      <c r="C2" s="4">
        <v>4</v>
      </c>
      <c r="D2" s="4">
        <v>2</v>
      </c>
      <c r="E2" s="5">
        <v>153</v>
      </c>
      <c r="F2" s="5">
        <v>167</v>
      </c>
      <c r="G2" s="5">
        <v>212</v>
      </c>
      <c r="H2" s="5">
        <v>195</v>
      </c>
      <c r="I2" s="5">
        <v>0</v>
      </c>
      <c r="J2" s="5">
        <f t="shared" ref="J2:J18" si="0">SUM(E2:H2)+I2*3-MIN(E2:H2)</f>
        <v>574</v>
      </c>
      <c r="K2" s="14">
        <f t="shared" ref="K2:K18" si="1">MAX(E2:H2)+I2</f>
        <v>212</v>
      </c>
      <c r="L2" s="14">
        <f t="shared" ref="L2:L18" si="2">ROUND(J2/3,0)</f>
        <v>191</v>
      </c>
      <c r="M2" s="4">
        <f t="shared" ref="M2:M18" si="3">IF(ROW()=2,1,IF(L1=L2,M1,ROW()-1))</f>
        <v>1</v>
      </c>
      <c r="N2" s="1">
        <v>30</v>
      </c>
      <c r="O2">
        <v>1</v>
      </c>
    </row>
    <row r="3" spans="1:15" x14ac:dyDescent="0.2">
      <c r="A3" s="1">
        <f>A2+1</f>
        <v>2</v>
      </c>
      <c r="B3" s="2" t="s">
        <v>18</v>
      </c>
      <c r="C3" s="4">
        <v>1</v>
      </c>
      <c r="D3" s="4">
        <v>2</v>
      </c>
      <c r="E3" s="5">
        <v>178</v>
      </c>
      <c r="F3" s="5">
        <v>191</v>
      </c>
      <c r="G3" s="5">
        <v>195</v>
      </c>
      <c r="H3" s="5">
        <v>173</v>
      </c>
      <c r="I3" s="5">
        <v>0</v>
      </c>
      <c r="J3" s="5">
        <f t="shared" si="0"/>
        <v>564</v>
      </c>
      <c r="K3" s="5">
        <f t="shared" si="1"/>
        <v>195</v>
      </c>
      <c r="L3" s="5">
        <f t="shared" si="2"/>
        <v>188</v>
      </c>
      <c r="M3" s="4">
        <f t="shared" si="3"/>
        <v>2</v>
      </c>
      <c r="N3" s="1">
        <v>27</v>
      </c>
      <c r="O3">
        <v>2</v>
      </c>
    </row>
    <row r="4" spans="1:15" x14ac:dyDescent="0.2">
      <c r="A4" s="1">
        <f t="shared" ref="A4:A18" si="4">A3+1</f>
        <v>3</v>
      </c>
      <c r="B4" s="2" t="s">
        <v>17</v>
      </c>
      <c r="C4" s="4">
        <v>1</v>
      </c>
      <c r="D4" s="4">
        <v>1</v>
      </c>
      <c r="E4" s="5">
        <v>163</v>
      </c>
      <c r="F4" s="5">
        <v>123</v>
      </c>
      <c r="G4" s="5">
        <v>194</v>
      </c>
      <c r="H4" s="5">
        <v>178</v>
      </c>
      <c r="I4" s="5">
        <v>8</v>
      </c>
      <c r="J4" s="5">
        <f t="shared" si="0"/>
        <v>559</v>
      </c>
      <c r="K4" s="5">
        <f t="shared" si="1"/>
        <v>202</v>
      </c>
      <c r="L4" s="5">
        <f t="shared" si="2"/>
        <v>186</v>
      </c>
      <c r="M4" s="4">
        <f t="shared" si="3"/>
        <v>3</v>
      </c>
      <c r="N4" s="1">
        <v>24</v>
      </c>
      <c r="O4">
        <v>3</v>
      </c>
    </row>
    <row r="5" spans="1:15" x14ac:dyDescent="0.2">
      <c r="A5" s="1">
        <f t="shared" si="4"/>
        <v>4</v>
      </c>
      <c r="B5" s="3" t="s">
        <v>26</v>
      </c>
      <c r="C5" s="4">
        <v>5</v>
      </c>
      <c r="D5" s="4">
        <v>1</v>
      </c>
      <c r="E5" s="5">
        <v>167</v>
      </c>
      <c r="F5" s="5">
        <v>181</v>
      </c>
      <c r="G5" s="5">
        <v>194</v>
      </c>
      <c r="H5" s="5">
        <v>181</v>
      </c>
      <c r="I5" s="5">
        <v>0</v>
      </c>
      <c r="J5" s="5">
        <f t="shared" si="0"/>
        <v>556</v>
      </c>
      <c r="K5" s="5">
        <f t="shared" si="1"/>
        <v>194</v>
      </c>
      <c r="L5" s="5">
        <f t="shared" si="2"/>
        <v>185</v>
      </c>
      <c r="M5" s="4">
        <f t="shared" si="3"/>
        <v>4</v>
      </c>
      <c r="N5" s="1">
        <v>21</v>
      </c>
      <c r="O5">
        <v>4</v>
      </c>
    </row>
    <row r="6" spans="1:15" x14ac:dyDescent="0.2">
      <c r="A6" s="1">
        <f t="shared" si="4"/>
        <v>5</v>
      </c>
      <c r="B6" s="3" t="s">
        <v>28</v>
      </c>
      <c r="C6" s="4">
        <v>2</v>
      </c>
      <c r="D6" s="4">
        <v>2</v>
      </c>
      <c r="E6" s="5">
        <v>193</v>
      </c>
      <c r="F6" s="5">
        <v>173</v>
      </c>
      <c r="G6" s="5">
        <v>173</v>
      </c>
      <c r="H6" s="5">
        <v>140</v>
      </c>
      <c r="I6" s="5">
        <v>0</v>
      </c>
      <c r="J6" s="5">
        <f t="shared" si="0"/>
        <v>539</v>
      </c>
      <c r="K6" s="5">
        <f t="shared" si="1"/>
        <v>193</v>
      </c>
      <c r="L6" s="5">
        <f t="shared" si="2"/>
        <v>180</v>
      </c>
      <c r="M6" s="4">
        <f t="shared" si="3"/>
        <v>5</v>
      </c>
      <c r="N6" s="1">
        <v>18</v>
      </c>
      <c r="O6">
        <v>5</v>
      </c>
    </row>
    <row r="7" spans="1:15" x14ac:dyDescent="0.2">
      <c r="A7" s="1">
        <f t="shared" si="4"/>
        <v>6</v>
      </c>
      <c r="B7" s="3" t="s">
        <v>30</v>
      </c>
      <c r="C7" s="4">
        <v>6</v>
      </c>
      <c r="D7" s="4">
        <v>1</v>
      </c>
      <c r="E7" s="5">
        <v>148</v>
      </c>
      <c r="F7" s="5">
        <v>183</v>
      </c>
      <c r="G7" s="5">
        <v>166</v>
      </c>
      <c r="H7" s="5">
        <v>174</v>
      </c>
      <c r="I7" s="5">
        <v>0</v>
      </c>
      <c r="J7" s="5">
        <f t="shared" si="0"/>
        <v>523</v>
      </c>
      <c r="K7" s="5">
        <f t="shared" si="1"/>
        <v>183</v>
      </c>
      <c r="L7" s="5">
        <f t="shared" si="2"/>
        <v>174</v>
      </c>
      <c r="M7" s="4">
        <f t="shared" si="3"/>
        <v>6</v>
      </c>
      <c r="N7" s="1">
        <v>16</v>
      </c>
      <c r="O7">
        <v>6</v>
      </c>
    </row>
    <row r="8" spans="1:15" x14ac:dyDescent="0.2">
      <c r="A8" s="1">
        <f t="shared" si="4"/>
        <v>7</v>
      </c>
      <c r="B8" s="3" t="s">
        <v>24</v>
      </c>
      <c r="C8" s="4">
        <v>4</v>
      </c>
      <c r="D8" s="4">
        <v>1</v>
      </c>
      <c r="E8" s="5">
        <v>162</v>
      </c>
      <c r="F8" s="5">
        <v>160</v>
      </c>
      <c r="G8" s="5">
        <v>126</v>
      </c>
      <c r="H8" s="5">
        <v>163</v>
      </c>
      <c r="I8" s="5">
        <v>8</v>
      </c>
      <c r="J8" s="5">
        <f t="shared" si="0"/>
        <v>509</v>
      </c>
      <c r="K8" s="5">
        <f t="shared" si="1"/>
        <v>171</v>
      </c>
      <c r="L8" s="5">
        <f t="shared" si="2"/>
        <v>170</v>
      </c>
      <c r="M8" s="4">
        <f t="shared" si="3"/>
        <v>7</v>
      </c>
      <c r="N8" s="1">
        <v>14</v>
      </c>
      <c r="O8">
        <v>7</v>
      </c>
    </row>
    <row r="9" spans="1:15" x14ac:dyDescent="0.2">
      <c r="A9" s="1">
        <f t="shared" si="4"/>
        <v>8</v>
      </c>
      <c r="B9" s="2" t="s">
        <v>22</v>
      </c>
      <c r="C9" s="4">
        <v>3</v>
      </c>
      <c r="D9" s="4">
        <v>3</v>
      </c>
      <c r="E9" s="5">
        <v>166</v>
      </c>
      <c r="F9" s="5">
        <v>167</v>
      </c>
      <c r="G9" s="5">
        <v>116</v>
      </c>
      <c r="H9" s="5">
        <v>150</v>
      </c>
      <c r="I9" s="5">
        <v>8</v>
      </c>
      <c r="J9" s="5">
        <f t="shared" si="0"/>
        <v>507</v>
      </c>
      <c r="K9" s="5">
        <f t="shared" si="1"/>
        <v>175</v>
      </c>
      <c r="L9" s="5">
        <f t="shared" si="2"/>
        <v>169</v>
      </c>
      <c r="M9" s="4">
        <f t="shared" si="3"/>
        <v>8</v>
      </c>
      <c r="N9" s="1">
        <v>12</v>
      </c>
      <c r="O9">
        <v>8</v>
      </c>
    </row>
    <row r="10" spans="1:15" x14ac:dyDescent="0.2">
      <c r="A10" s="1">
        <f t="shared" si="4"/>
        <v>9</v>
      </c>
      <c r="B10" s="3" t="s">
        <v>23</v>
      </c>
      <c r="C10" s="4">
        <v>3</v>
      </c>
      <c r="D10" s="4">
        <v>2</v>
      </c>
      <c r="E10" s="5">
        <v>149</v>
      </c>
      <c r="F10" s="5">
        <v>157</v>
      </c>
      <c r="G10" s="5">
        <v>137</v>
      </c>
      <c r="H10" s="5">
        <v>198</v>
      </c>
      <c r="I10" s="5">
        <v>0</v>
      </c>
      <c r="J10" s="5">
        <f t="shared" si="0"/>
        <v>504</v>
      </c>
      <c r="K10" s="5">
        <f t="shared" si="1"/>
        <v>198</v>
      </c>
      <c r="L10" s="5">
        <f t="shared" si="2"/>
        <v>168</v>
      </c>
      <c r="M10" s="4">
        <f t="shared" si="3"/>
        <v>9</v>
      </c>
      <c r="N10" s="1">
        <v>10</v>
      </c>
      <c r="O10">
        <v>9</v>
      </c>
    </row>
    <row r="11" spans="1:15" x14ac:dyDescent="0.2">
      <c r="A11" s="1">
        <f t="shared" si="4"/>
        <v>10</v>
      </c>
      <c r="B11" s="2" t="s">
        <v>16</v>
      </c>
      <c r="C11" s="4">
        <v>6</v>
      </c>
      <c r="D11" s="4">
        <v>3</v>
      </c>
      <c r="E11" s="5">
        <v>158</v>
      </c>
      <c r="F11" s="5">
        <v>166</v>
      </c>
      <c r="G11" s="5">
        <v>171</v>
      </c>
      <c r="H11" s="5">
        <v>159</v>
      </c>
      <c r="I11" s="5">
        <v>0</v>
      </c>
      <c r="J11" s="5">
        <f t="shared" si="0"/>
        <v>496</v>
      </c>
      <c r="K11" s="5">
        <f t="shared" si="1"/>
        <v>171</v>
      </c>
      <c r="L11" s="5">
        <f t="shared" si="2"/>
        <v>165</v>
      </c>
      <c r="M11" s="4">
        <f t="shared" si="3"/>
        <v>10</v>
      </c>
      <c r="N11" s="15">
        <v>8</v>
      </c>
      <c r="O11">
        <v>10</v>
      </c>
    </row>
    <row r="12" spans="1:15" x14ac:dyDescent="0.2">
      <c r="A12" s="1">
        <f t="shared" si="4"/>
        <v>11</v>
      </c>
      <c r="B12" s="3" t="s">
        <v>15</v>
      </c>
      <c r="C12" s="4">
        <v>2</v>
      </c>
      <c r="D12" s="4">
        <v>3</v>
      </c>
      <c r="E12" s="5">
        <v>162</v>
      </c>
      <c r="F12" s="5">
        <v>140</v>
      </c>
      <c r="G12" s="5">
        <v>161</v>
      </c>
      <c r="H12" s="5">
        <v>120</v>
      </c>
      <c r="I12" s="5">
        <v>8</v>
      </c>
      <c r="J12" s="5">
        <f t="shared" si="0"/>
        <v>487</v>
      </c>
      <c r="K12" s="5">
        <f t="shared" si="1"/>
        <v>170</v>
      </c>
      <c r="L12" s="5">
        <f t="shared" si="2"/>
        <v>162</v>
      </c>
      <c r="M12" s="4">
        <f t="shared" si="3"/>
        <v>11</v>
      </c>
      <c r="N12" s="15">
        <v>7</v>
      </c>
      <c r="O12">
        <v>11</v>
      </c>
    </row>
    <row r="13" spans="1:15" x14ac:dyDescent="0.2">
      <c r="A13" s="1">
        <f t="shared" si="4"/>
        <v>12</v>
      </c>
      <c r="B13" s="2" t="s">
        <v>20</v>
      </c>
      <c r="C13" s="4">
        <v>5</v>
      </c>
      <c r="D13" s="4">
        <v>2</v>
      </c>
      <c r="E13" s="5">
        <v>155</v>
      </c>
      <c r="F13" s="5">
        <v>143</v>
      </c>
      <c r="G13" s="5">
        <v>159</v>
      </c>
      <c r="H13" s="5">
        <v>164</v>
      </c>
      <c r="I13" s="5">
        <v>0</v>
      </c>
      <c r="J13" s="5">
        <f t="shared" si="0"/>
        <v>478</v>
      </c>
      <c r="K13" s="5">
        <f t="shared" si="1"/>
        <v>164</v>
      </c>
      <c r="L13" s="5">
        <f t="shared" si="2"/>
        <v>159</v>
      </c>
      <c r="M13" s="4">
        <f t="shared" si="3"/>
        <v>12</v>
      </c>
      <c r="N13" s="15">
        <v>6</v>
      </c>
      <c r="O13">
        <v>12</v>
      </c>
    </row>
    <row r="14" spans="1:15" x14ac:dyDescent="0.2">
      <c r="A14" s="1">
        <f t="shared" si="4"/>
        <v>13</v>
      </c>
      <c r="B14" s="2" t="s">
        <v>19</v>
      </c>
      <c r="C14" s="4">
        <v>1</v>
      </c>
      <c r="D14" s="4">
        <v>3</v>
      </c>
      <c r="E14" s="5">
        <v>138</v>
      </c>
      <c r="F14" s="5">
        <v>138</v>
      </c>
      <c r="G14" s="5">
        <v>169</v>
      </c>
      <c r="H14" s="5">
        <v>147</v>
      </c>
      <c r="I14" s="5">
        <v>8</v>
      </c>
      <c r="J14" s="5">
        <f t="shared" si="0"/>
        <v>478</v>
      </c>
      <c r="K14" s="5">
        <f t="shared" si="1"/>
        <v>177</v>
      </c>
      <c r="L14" s="5">
        <f t="shared" si="2"/>
        <v>159</v>
      </c>
      <c r="M14" s="4">
        <f t="shared" si="3"/>
        <v>12</v>
      </c>
      <c r="N14" s="15">
        <v>6</v>
      </c>
      <c r="O14">
        <v>13</v>
      </c>
    </row>
    <row r="15" spans="1:15" x14ac:dyDescent="0.2">
      <c r="A15" s="1">
        <f t="shared" si="4"/>
        <v>14</v>
      </c>
      <c r="B15" s="17" t="s">
        <v>27</v>
      </c>
      <c r="C15" s="18">
        <v>3</v>
      </c>
      <c r="D15" s="18">
        <v>1</v>
      </c>
      <c r="E15" s="19">
        <v>139</v>
      </c>
      <c r="F15" s="19">
        <v>162</v>
      </c>
      <c r="G15" s="19">
        <v>149</v>
      </c>
      <c r="H15" s="19">
        <v>128</v>
      </c>
      <c r="I15" s="19">
        <v>8</v>
      </c>
      <c r="J15" s="19">
        <f t="shared" si="0"/>
        <v>474</v>
      </c>
      <c r="K15" s="19">
        <f t="shared" si="1"/>
        <v>170</v>
      </c>
      <c r="L15" s="19">
        <f t="shared" si="2"/>
        <v>158</v>
      </c>
      <c r="M15" s="18">
        <f t="shared" si="3"/>
        <v>14</v>
      </c>
      <c r="N15" s="18">
        <v>4</v>
      </c>
      <c r="O15">
        <v>14</v>
      </c>
    </row>
    <row r="16" spans="1:15" x14ac:dyDescent="0.2">
      <c r="A16" s="1">
        <f t="shared" si="4"/>
        <v>15</v>
      </c>
      <c r="B16" s="3" t="s">
        <v>31</v>
      </c>
      <c r="C16" s="4">
        <v>5</v>
      </c>
      <c r="D16" s="4">
        <v>3</v>
      </c>
      <c r="E16" s="5">
        <v>157</v>
      </c>
      <c r="F16" s="5">
        <v>131</v>
      </c>
      <c r="G16" s="5">
        <v>146</v>
      </c>
      <c r="H16" s="5">
        <v>151</v>
      </c>
      <c r="I16" s="5">
        <v>0</v>
      </c>
      <c r="J16" s="5">
        <f t="shared" si="0"/>
        <v>454</v>
      </c>
      <c r="K16" s="5">
        <f t="shared" si="1"/>
        <v>157</v>
      </c>
      <c r="L16" s="5">
        <f t="shared" si="2"/>
        <v>151</v>
      </c>
      <c r="M16" s="4">
        <f t="shared" si="3"/>
        <v>15</v>
      </c>
      <c r="N16" s="15">
        <v>3</v>
      </c>
      <c r="O16">
        <v>15</v>
      </c>
    </row>
    <row r="17" spans="1:15" x14ac:dyDescent="0.2">
      <c r="A17" s="1">
        <f t="shared" si="4"/>
        <v>16</v>
      </c>
      <c r="B17" s="2" t="s">
        <v>21</v>
      </c>
      <c r="C17" s="4">
        <v>6</v>
      </c>
      <c r="D17" s="4">
        <v>2</v>
      </c>
      <c r="E17" s="5">
        <v>161</v>
      </c>
      <c r="F17" s="5">
        <v>120</v>
      </c>
      <c r="G17" s="5">
        <v>127</v>
      </c>
      <c r="H17" s="5">
        <v>89</v>
      </c>
      <c r="I17" s="5">
        <v>8</v>
      </c>
      <c r="J17" s="5">
        <f t="shared" si="0"/>
        <v>432</v>
      </c>
      <c r="K17" s="5">
        <f t="shared" si="1"/>
        <v>169</v>
      </c>
      <c r="L17" s="5">
        <f t="shared" si="2"/>
        <v>144</v>
      </c>
      <c r="M17" s="4">
        <f t="shared" si="3"/>
        <v>16</v>
      </c>
      <c r="N17" s="15">
        <v>2</v>
      </c>
      <c r="O17">
        <v>16</v>
      </c>
    </row>
    <row r="18" spans="1:15" x14ac:dyDescent="0.2">
      <c r="A18" s="1">
        <f t="shared" si="4"/>
        <v>17</v>
      </c>
      <c r="B18" s="3" t="s">
        <v>29</v>
      </c>
      <c r="C18" s="4">
        <v>4</v>
      </c>
      <c r="D18" s="4">
        <v>3</v>
      </c>
      <c r="E18" s="5">
        <v>110</v>
      </c>
      <c r="F18" s="5">
        <v>137</v>
      </c>
      <c r="G18" s="5">
        <v>114</v>
      </c>
      <c r="H18" s="5">
        <v>123</v>
      </c>
      <c r="I18" s="5">
        <v>8</v>
      </c>
      <c r="J18" s="5">
        <f t="shared" si="0"/>
        <v>398</v>
      </c>
      <c r="K18" s="5">
        <f t="shared" si="1"/>
        <v>145</v>
      </c>
      <c r="L18" s="5">
        <f t="shared" si="2"/>
        <v>133</v>
      </c>
      <c r="M18" s="4">
        <f t="shared" si="3"/>
        <v>17</v>
      </c>
      <c r="N18" s="15">
        <v>1</v>
      </c>
      <c r="O18">
        <v>17</v>
      </c>
    </row>
  </sheetData>
  <phoneticPr fontId="2" type="noConversion"/>
  <pageMargins left="0.75" right="0.75" top="1" bottom="1" header="0.5" footer="0.5"/>
  <pageSetup paperSize="9" scale="9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view="pageBreakPreview" zoomScale="90" zoomScaleNormal="100" zoomScaleSheetLayoutView="90" workbookViewId="0">
      <pane xSplit="2" ySplit="1" topLeftCell="C2" activePane="bottomRight" state="frozen"/>
      <selection activeCell="A10" sqref="A10:M10"/>
      <selection pane="topRight" activeCell="A10" sqref="A10:M10"/>
      <selection pane="bottomLeft" activeCell="A10" sqref="A10:M10"/>
      <selection pane="bottomRight" activeCell="J19" sqref="J19"/>
    </sheetView>
  </sheetViews>
  <sheetFormatPr defaultRowHeight="12.75" x14ac:dyDescent="0.2"/>
  <cols>
    <col min="1" max="1" width="4.42578125" bestFit="1" customWidth="1"/>
    <col min="2" max="2" width="30.85546875" bestFit="1" customWidth="1"/>
    <col min="3" max="3" width="8.85546875" bestFit="1" customWidth="1"/>
    <col min="4" max="4" width="11.140625" bestFit="1" customWidth="1"/>
    <col min="5" max="8" width="6" bestFit="1" customWidth="1"/>
    <col min="9" max="9" width="7.28515625" bestFit="1" customWidth="1"/>
    <col min="10" max="10" width="8.7109375" bestFit="1" customWidth="1"/>
    <col min="11" max="11" width="6" bestFit="1" customWidth="1"/>
    <col min="12" max="12" width="11.42578125" bestFit="1" customWidth="1"/>
    <col min="13" max="13" width="8.28515625" bestFit="1" customWidth="1"/>
    <col min="14" max="14" width="6.8554687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92</v>
      </c>
      <c r="F1" s="7" t="s">
        <v>93</v>
      </c>
      <c r="G1" s="7" t="s">
        <v>94</v>
      </c>
      <c r="H1" s="7" t="s">
        <v>95</v>
      </c>
      <c r="I1" s="7" t="s">
        <v>46</v>
      </c>
      <c r="J1" s="7" t="s">
        <v>1</v>
      </c>
      <c r="K1" s="7" t="s">
        <v>91</v>
      </c>
      <c r="L1" s="7" t="s">
        <v>0</v>
      </c>
      <c r="M1" s="7" t="s">
        <v>9</v>
      </c>
      <c r="N1" s="7" t="s">
        <v>14</v>
      </c>
    </row>
    <row r="2" spans="1:14" s="164" customFormat="1" ht="18" x14ac:dyDescent="0.25">
      <c r="A2" s="158">
        <v>1</v>
      </c>
      <c r="B2" s="159" t="s">
        <v>18</v>
      </c>
      <c r="C2" s="160">
        <v>6</v>
      </c>
      <c r="D2" s="160">
        <v>1</v>
      </c>
      <c r="E2" s="161">
        <v>135</v>
      </c>
      <c r="F2" s="161">
        <v>195</v>
      </c>
      <c r="G2" s="161">
        <v>199</v>
      </c>
      <c r="H2" s="161">
        <v>192</v>
      </c>
      <c r="I2" s="161">
        <v>0</v>
      </c>
      <c r="J2" s="161">
        <f t="shared" ref="J2:J14" si="0">SUM(E2:H2)+I2*3-MIN(E2:H2)</f>
        <v>586</v>
      </c>
      <c r="K2" s="161">
        <f t="shared" ref="K2:K14" si="1">MAX(E2:H2)+I2</f>
        <v>199</v>
      </c>
      <c r="L2" s="162">
        <f t="shared" ref="L2:L14" si="2">ROUND(J2/3,0)</f>
        <v>195</v>
      </c>
      <c r="M2" s="160">
        <f t="shared" ref="M2:M14" si="3">IF(ROW()=2,1,IF(L1=L2,M1,ROW()-1))</f>
        <v>1</v>
      </c>
      <c r="N2" s="163">
        <v>18</v>
      </c>
    </row>
    <row r="3" spans="1:14" s="164" customFormat="1" ht="18" x14ac:dyDescent="0.25">
      <c r="A3" s="158">
        <f>A2+1</f>
        <v>2</v>
      </c>
      <c r="B3" s="159" t="s">
        <v>51</v>
      </c>
      <c r="C3" s="160">
        <v>4</v>
      </c>
      <c r="D3" s="160">
        <v>3</v>
      </c>
      <c r="E3" s="161">
        <v>159</v>
      </c>
      <c r="F3" s="161">
        <v>175</v>
      </c>
      <c r="G3" s="161">
        <v>212</v>
      </c>
      <c r="H3" s="161">
        <v>180</v>
      </c>
      <c r="I3" s="165">
        <v>0</v>
      </c>
      <c r="J3" s="161">
        <f t="shared" si="0"/>
        <v>567</v>
      </c>
      <c r="K3" s="161">
        <f t="shared" si="1"/>
        <v>212</v>
      </c>
      <c r="L3" s="161">
        <f t="shared" si="2"/>
        <v>189</v>
      </c>
      <c r="M3" s="160">
        <f t="shared" si="3"/>
        <v>2</v>
      </c>
      <c r="N3" s="163">
        <v>16</v>
      </c>
    </row>
    <row r="4" spans="1:14" s="164" customFormat="1" ht="18" x14ac:dyDescent="0.25">
      <c r="A4" s="158">
        <f t="shared" ref="A4:A14" si="4">A3+1</f>
        <v>3</v>
      </c>
      <c r="B4" s="159" t="s">
        <v>16</v>
      </c>
      <c r="C4" s="160">
        <v>4</v>
      </c>
      <c r="D4" s="160">
        <v>1</v>
      </c>
      <c r="E4" s="161">
        <v>199</v>
      </c>
      <c r="F4" s="161">
        <v>160</v>
      </c>
      <c r="G4" s="161">
        <v>145</v>
      </c>
      <c r="H4" s="161">
        <v>201</v>
      </c>
      <c r="I4" s="161">
        <v>0</v>
      </c>
      <c r="J4" s="161">
        <f t="shared" si="0"/>
        <v>560</v>
      </c>
      <c r="K4" s="161">
        <f t="shared" si="1"/>
        <v>201</v>
      </c>
      <c r="L4" s="161">
        <f t="shared" si="2"/>
        <v>187</v>
      </c>
      <c r="M4" s="160">
        <f t="shared" si="3"/>
        <v>3</v>
      </c>
      <c r="N4" s="163">
        <v>14</v>
      </c>
    </row>
    <row r="5" spans="1:14" s="154" customFormat="1" ht="18" x14ac:dyDescent="0.25">
      <c r="A5" s="172">
        <f t="shared" si="4"/>
        <v>4</v>
      </c>
      <c r="B5" s="173" t="s">
        <v>27</v>
      </c>
      <c r="C5" s="172">
        <v>1</v>
      </c>
      <c r="D5" s="172">
        <v>3</v>
      </c>
      <c r="E5" s="174">
        <v>159</v>
      </c>
      <c r="F5" s="174">
        <v>155</v>
      </c>
      <c r="G5" s="174">
        <v>209</v>
      </c>
      <c r="H5" s="174">
        <v>138</v>
      </c>
      <c r="I5" s="174">
        <v>8</v>
      </c>
      <c r="J5" s="174">
        <f t="shared" si="0"/>
        <v>547</v>
      </c>
      <c r="K5" s="174">
        <f t="shared" si="1"/>
        <v>217</v>
      </c>
      <c r="L5" s="174">
        <f t="shared" si="2"/>
        <v>182</v>
      </c>
      <c r="M5" s="172">
        <f t="shared" si="3"/>
        <v>4</v>
      </c>
      <c r="N5" s="172">
        <v>12</v>
      </c>
    </row>
    <row r="6" spans="1:14" s="164" customFormat="1" ht="18" x14ac:dyDescent="0.25">
      <c r="A6" s="158">
        <f t="shared" si="4"/>
        <v>5</v>
      </c>
      <c r="B6" s="166" t="s">
        <v>26</v>
      </c>
      <c r="C6" s="160">
        <v>3</v>
      </c>
      <c r="D6" s="160">
        <v>3</v>
      </c>
      <c r="E6" s="161">
        <v>203</v>
      </c>
      <c r="F6" s="161">
        <v>169</v>
      </c>
      <c r="G6" s="161">
        <v>155</v>
      </c>
      <c r="H6" s="161">
        <v>162</v>
      </c>
      <c r="I6" s="161">
        <v>0</v>
      </c>
      <c r="J6" s="161">
        <f t="shared" si="0"/>
        <v>534</v>
      </c>
      <c r="K6" s="161">
        <f t="shared" si="1"/>
        <v>203</v>
      </c>
      <c r="L6" s="161">
        <f t="shared" si="2"/>
        <v>178</v>
      </c>
      <c r="M6" s="160">
        <f t="shared" si="3"/>
        <v>5</v>
      </c>
      <c r="N6" s="163">
        <v>10</v>
      </c>
    </row>
    <row r="7" spans="1:14" s="164" customFormat="1" ht="18" x14ac:dyDescent="0.25">
      <c r="A7" s="158">
        <f t="shared" si="4"/>
        <v>6</v>
      </c>
      <c r="B7" s="166" t="s">
        <v>28</v>
      </c>
      <c r="C7" s="160">
        <v>3</v>
      </c>
      <c r="D7" s="160">
        <v>2</v>
      </c>
      <c r="E7" s="161">
        <v>204</v>
      </c>
      <c r="F7" s="161">
        <v>147</v>
      </c>
      <c r="G7" s="161">
        <v>158</v>
      </c>
      <c r="H7" s="161">
        <v>163</v>
      </c>
      <c r="I7" s="161">
        <v>0</v>
      </c>
      <c r="J7" s="161">
        <f t="shared" si="0"/>
        <v>525</v>
      </c>
      <c r="K7" s="161">
        <f t="shared" si="1"/>
        <v>204</v>
      </c>
      <c r="L7" s="161">
        <f t="shared" si="2"/>
        <v>175</v>
      </c>
      <c r="M7" s="160">
        <f t="shared" si="3"/>
        <v>6</v>
      </c>
      <c r="N7" s="158">
        <v>8</v>
      </c>
    </row>
    <row r="8" spans="1:14" s="164" customFormat="1" ht="18" x14ac:dyDescent="0.25">
      <c r="A8" s="158">
        <f t="shared" si="4"/>
        <v>7</v>
      </c>
      <c r="B8" s="166" t="s">
        <v>30</v>
      </c>
      <c r="C8" s="160">
        <v>2</v>
      </c>
      <c r="D8" s="160">
        <v>3</v>
      </c>
      <c r="E8" s="161">
        <v>166</v>
      </c>
      <c r="F8" s="161">
        <v>178</v>
      </c>
      <c r="G8" s="161">
        <v>167</v>
      </c>
      <c r="H8" s="161">
        <v>166</v>
      </c>
      <c r="I8" s="161">
        <v>0</v>
      </c>
      <c r="J8" s="161">
        <f t="shared" si="0"/>
        <v>511</v>
      </c>
      <c r="K8" s="161">
        <f t="shared" si="1"/>
        <v>178</v>
      </c>
      <c r="L8" s="161">
        <f t="shared" si="2"/>
        <v>170</v>
      </c>
      <c r="M8" s="160">
        <f t="shared" si="3"/>
        <v>7</v>
      </c>
      <c r="N8" s="158">
        <v>7</v>
      </c>
    </row>
    <row r="9" spans="1:14" s="167" customFormat="1" ht="18" x14ac:dyDescent="0.25">
      <c r="A9" s="158">
        <f t="shared" si="4"/>
        <v>8</v>
      </c>
      <c r="B9" s="159" t="s">
        <v>90</v>
      </c>
      <c r="C9" s="158">
        <v>1</v>
      </c>
      <c r="D9" s="158">
        <v>2</v>
      </c>
      <c r="E9" s="165">
        <v>192</v>
      </c>
      <c r="F9" s="165">
        <v>156</v>
      </c>
      <c r="G9" s="165">
        <v>160</v>
      </c>
      <c r="H9" s="165">
        <v>146</v>
      </c>
      <c r="I9" s="165">
        <v>0</v>
      </c>
      <c r="J9" s="165">
        <f t="shared" si="0"/>
        <v>508</v>
      </c>
      <c r="K9" s="165">
        <f t="shared" si="1"/>
        <v>192</v>
      </c>
      <c r="L9" s="165">
        <f t="shared" si="2"/>
        <v>169</v>
      </c>
      <c r="M9" s="158">
        <f t="shared" si="3"/>
        <v>8</v>
      </c>
      <c r="N9" s="158">
        <v>6</v>
      </c>
    </row>
    <row r="10" spans="1:14" s="157" customFormat="1" ht="18" x14ac:dyDescent="0.25">
      <c r="A10" s="152">
        <f t="shared" si="4"/>
        <v>9</v>
      </c>
      <c r="B10" s="153" t="s">
        <v>19</v>
      </c>
      <c r="C10" s="155">
        <v>6</v>
      </c>
      <c r="D10" s="155">
        <v>3</v>
      </c>
      <c r="E10" s="156">
        <v>180</v>
      </c>
      <c r="F10" s="156">
        <v>150</v>
      </c>
      <c r="G10" s="156">
        <v>126</v>
      </c>
      <c r="H10" s="156">
        <v>141</v>
      </c>
      <c r="I10" s="156">
        <v>8</v>
      </c>
      <c r="J10" s="156">
        <f t="shared" si="0"/>
        <v>495</v>
      </c>
      <c r="K10" s="156">
        <f t="shared" si="1"/>
        <v>188</v>
      </c>
      <c r="L10" s="156">
        <f t="shared" si="2"/>
        <v>165</v>
      </c>
      <c r="M10" s="155">
        <f t="shared" si="3"/>
        <v>9</v>
      </c>
      <c r="N10" s="152">
        <v>5</v>
      </c>
    </row>
    <row r="11" spans="1:14" s="157" customFormat="1" ht="18" x14ac:dyDescent="0.25">
      <c r="A11" s="152">
        <f t="shared" si="4"/>
        <v>10</v>
      </c>
      <c r="B11" s="153" t="s">
        <v>21</v>
      </c>
      <c r="C11" s="155">
        <v>3</v>
      </c>
      <c r="D11" s="155">
        <v>1</v>
      </c>
      <c r="E11" s="156">
        <v>119</v>
      </c>
      <c r="F11" s="156">
        <v>139</v>
      </c>
      <c r="G11" s="156">
        <v>152</v>
      </c>
      <c r="H11" s="156">
        <v>162</v>
      </c>
      <c r="I11" s="156">
        <v>8</v>
      </c>
      <c r="J11" s="156">
        <f t="shared" si="0"/>
        <v>477</v>
      </c>
      <c r="K11" s="156">
        <f t="shared" si="1"/>
        <v>170</v>
      </c>
      <c r="L11" s="156">
        <f t="shared" si="2"/>
        <v>159</v>
      </c>
      <c r="M11" s="155">
        <f t="shared" si="3"/>
        <v>10</v>
      </c>
      <c r="N11" s="152">
        <v>4</v>
      </c>
    </row>
    <row r="12" spans="1:14" s="154" customFormat="1" ht="18" x14ac:dyDescent="0.25">
      <c r="A12" s="152">
        <f t="shared" si="4"/>
        <v>11</v>
      </c>
      <c r="B12" s="153" t="s">
        <v>22</v>
      </c>
      <c r="C12" s="155">
        <v>5</v>
      </c>
      <c r="D12" s="155">
        <v>1</v>
      </c>
      <c r="E12" s="156">
        <v>161</v>
      </c>
      <c r="F12" s="156">
        <v>133</v>
      </c>
      <c r="G12" s="156">
        <v>142</v>
      </c>
      <c r="H12" s="156">
        <v>143</v>
      </c>
      <c r="I12" s="156">
        <v>8</v>
      </c>
      <c r="J12" s="156">
        <f t="shared" si="0"/>
        <v>470</v>
      </c>
      <c r="K12" s="156">
        <f t="shared" si="1"/>
        <v>169</v>
      </c>
      <c r="L12" s="156">
        <f t="shared" si="2"/>
        <v>157</v>
      </c>
      <c r="M12" s="155">
        <f t="shared" si="3"/>
        <v>11</v>
      </c>
      <c r="N12" s="152">
        <v>3</v>
      </c>
    </row>
    <row r="13" spans="1:14" s="164" customFormat="1" ht="18" x14ac:dyDescent="0.25">
      <c r="A13" s="158">
        <f t="shared" si="4"/>
        <v>12</v>
      </c>
      <c r="B13" s="166" t="s">
        <v>31</v>
      </c>
      <c r="C13" s="160">
        <v>2</v>
      </c>
      <c r="D13" s="160">
        <v>2</v>
      </c>
      <c r="E13" s="161">
        <v>153</v>
      </c>
      <c r="F13" s="161">
        <v>149</v>
      </c>
      <c r="G13" s="161">
        <v>150</v>
      </c>
      <c r="H13" s="161">
        <v>154</v>
      </c>
      <c r="I13" s="161">
        <v>0</v>
      </c>
      <c r="J13" s="161">
        <f t="shared" si="0"/>
        <v>457</v>
      </c>
      <c r="K13" s="161">
        <f t="shared" si="1"/>
        <v>154</v>
      </c>
      <c r="L13" s="161">
        <f t="shared" si="2"/>
        <v>152</v>
      </c>
      <c r="M13" s="160">
        <f t="shared" si="3"/>
        <v>12</v>
      </c>
      <c r="N13" s="158">
        <v>2</v>
      </c>
    </row>
    <row r="14" spans="1:14" s="164" customFormat="1" ht="18" x14ac:dyDescent="0.25">
      <c r="A14" s="158">
        <f t="shared" si="4"/>
        <v>13</v>
      </c>
      <c r="B14" s="166" t="s">
        <v>59</v>
      </c>
      <c r="C14" s="160">
        <v>5</v>
      </c>
      <c r="D14" s="160">
        <v>2</v>
      </c>
      <c r="E14" s="161">
        <v>142</v>
      </c>
      <c r="F14" s="161">
        <v>142</v>
      </c>
      <c r="G14" s="161">
        <v>157</v>
      </c>
      <c r="H14" s="161">
        <v>151</v>
      </c>
      <c r="I14" s="161">
        <v>0</v>
      </c>
      <c r="J14" s="161">
        <f t="shared" si="0"/>
        <v>450</v>
      </c>
      <c r="K14" s="161">
        <f t="shared" si="1"/>
        <v>157</v>
      </c>
      <c r="L14" s="161">
        <f t="shared" si="2"/>
        <v>150</v>
      </c>
      <c r="M14" s="160">
        <f t="shared" si="3"/>
        <v>13</v>
      </c>
      <c r="N14" s="158">
        <v>1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7"/>
  <sheetViews>
    <sheetView zoomScale="80" zoomScaleNormal="80" zoomScaleSheetLayoutView="90" workbookViewId="0">
      <pane xSplit="1" ySplit="1" topLeftCell="B2" activePane="bottomRight" state="frozen"/>
      <selection activeCell="N10" sqref="N10"/>
      <selection pane="topRight" activeCell="N10" sqref="N10"/>
      <selection pane="bottomLeft" activeCell="N10" sqref="N10"/>
      <selection pane="bottomRight" activeCell="Q15" sqref="Q15"/>
    </sheetView>
  </sheetViews>
  <sheetFormatPr defaultRowHeight="12.75" x14ac:dyDescent="0.2"/>
  <cols>
    <col min="1" max="1" width="4.42578125" bestFit="1" customWidth="1"/>
    <col min="2" max="2" width="30.85546875" bestFit="1" customWidth="1"/>
    <col min="3" max="3" width="8.85546875" bestFit="1" customWidth="1"/>
    <col min="4" max="4" width="11.140625" bestFit="1" customWidth="1"/>
    <col min="5" max="8" width="6" bestFit="1" customWidth="1"/>
    <col min="9" max="9" width="7.28515625" bestFit="1" customWidth="1"/>
    <col min="10" max="10" width="8.7109375" bestFit="1" customWidth="1"/>
    <col min="11" max="11" width="6" bestFit="1" customWidth="1"/>
    <col min="12" max="12" width="11.42578125" bestFit="1" customWidth="1"/>
    <col min="13" max="13" width="8.28515625" bestFit="1" customWidth="1"/>
    <col min="14" max="14" width="6.8554687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92</v>
      </c>
      <c r="F1" s="7" t="s">
        <v>93</v>
      </c>
      <c r="G1" s="7" t="s">
        <v>94</v>
      </c>
      <c r="H1" s="7" t="s">
        <v>95</v>
      </c>
      <c r="I1" s="7" t="s">
        <v>46</v>
      </c>
      <c r="J1" s="7" t="s">
        <v>1</v>
      </c>
      <c r="K1" s="7" t="s">
        <v>91</v>
      </c>
      <c r="L1" s="7" t="s">
        <v>0</v>
      </c>
      <c r="M1" s="7" t="s">
        <v>9</v>
      </c>
      <c r="N1" s="7" t="s">
        <v>14</v>
      </c>
    </row>
    <row r="2" spans="1:14" s="164" customFormat="1" ht="23.25" customHeight="1" x14ac:dyDescent="0.25">
      <c r="A2" s="158">
        <v>1</v>
      </c>
      <c r="B2" s="159" t="s">
        <v>18</v>
      </c>
      <c r="C2" s="160">
        <v>5</v>
      </c>
      <c r="D2" s="160">
        <v>2</v>
      </c>
      <c r="E2" s="161">
        <v>153</v>
      </c>
      <c r="F2" s="161">
        <v>203</v>
      </c>
      <c r="G2" s="161">
        <v>179</v>
      </c>
      <c r="H2" s="161">
        <v>213</v>
      </c>
      <c r="I2" s="161">
        <v>0</v>
      </c>
      <c r="J2" s="161">
        <f t="shared" ref="J2:J17" si="0">SUM(E2:H2)+I2*3-MIN(E2:H2)</f>
        <v>595</v>
      </c>
      <c r="K2" s="161">
        <f t="shared" ref="K2:K17" si="1">MAX(E2:H2)+I2</f>
        <v>213</v>
      </c>
      <c r="L2" s="175">
        <f t="shared" ref="L2:L17" si="2">ROUND(J2/3,0)</f>
        <v>198</v>
      </c>
      <c r="M2" s="160">
        <f t="shared" ref="M2:M17" si="3">IF(ROW()=2,1,IF(L1=L2,M1,ROW()-1))</f>
        <v>1</v>
      </c>
      <c r="N2" s="163">
        <v>27</v>
      </c>
    </row>
    <row r="3" spans="1:14" s="164" customFormat="1" ht="23.25" customHeight="1" x14ac:dyDescent="0.25">
      <c r="A3" s="152">
        <f t="shared" ref="A3:A17" si="4">A2+1</f>
        <v>2</v>
      </c>
      <c r="B3" s="153" t="s">
        <v>96</v>
      </c>
      <c r="C3" s="155">
        <v>2</v>
      </c>
      <c r="D3" s="155">
        <v>1</v>
      </c>
      <c r="E3" s="156">
        <v>207</v>
      </c>
      <c r="F3" s="156">
        <v>192</v>
      </c>
      <c r="G3" s="156">
        <v>167</v>
      </c>
      <c r="H3" s="156">
        <v>168</v>
      </c>
      <c r="I3" s="156">
        <v>8</v>
      </c>
      <c r="J3" s="156">
        <f t="shared" si="0"/>
        <v>591</v>
      </c>
      <c r="K3" s="176">
        <f t="shared" si="1"/>
        <v>215</v>
      </c>
      <c r="L3" s="156">
        <f t="shared" si="2"/>
        <v>197</v>
      </c>
      <c r="M3" s="155">
        <f t="shared" si="3"/>
        <v>2</v>
      </c>
      <c r="N3" s="152">
        <v>24</v>
      </c>
    </row>
    <row r="4" spans="1:14" s="164" customFormat="1" ht="23.25" customHeight="1" x14ac:dyDescent="0.25">
      <c r="A4" s="152">
        <f t="shared" si="4"/>
        <v>3</v>
      </c>
      <c r="B4" s="153" t="s">
        <v>15</v>
      </c>
      <c r="C4" s="155">
        <v>6</v>
      </c>
      <c r="D4" s="155">
        <v>3</v>
      </c>
      <c r="E4" s="156">
        <v>180</v>
      </c>
      <c r="F4" s="156">
        <v>181</v>
      </c>
      <c r="G4" s="156">
        <v>146</v>
      </c>
      <c r="H4" s="156">
        <v>186</v>
      </c>
      <c r="I4" s="156">
        <v>8</v>
      </c>
      <c r="J4" s="156">
        <f t="shared" si="0"/>
        <v>571</v>
      </c>
      <c r="K4" s="156">
        <f t="shared" si="1"/>
        <v>194</v>
      </c>
      <c r="L4" s="156">
        <f t="shared" si="2"/>
        <v>190</v>
      </c>
      <c r="M4" s="155">
        <f t="shared" si="3"/>
        <v>3</v>
      </c>
      <c r="N4" s="152">
        <v>21</v>
      </c>
    </row>
    <row r="5" spans="1:14" s="154" customFormat="1" ht="23.25" customHeight="1" x14ac:dyDescent="0.25">
      <c r="A5" s="152">
        <f t="shared" si="4"/>
        <v>4</v>
      </c>
      <c r="B5" s="153" t="s">
        <v>52</v>
      </c>
      <c r="C5" s="155">
        <v>3</v>
      </c>
      <c r="D5" s="155">
        <v>2</v>
      </c>
      <c r="E5" s="156">
        <v>140</v>
      </c>
      <c r="F5" s="156">
        <v>167</v>
      </c>
      <c r="G5" s="156">
        <v>187</v>
      </c>
      <c r="H5" s="156">
        <v>179</v>
      </c>
      <c r="I5" s="156">
        <v>8</v>
      </c>
      <c r="J5" s="156">
        <f t="shared" si="0"/>
        <v>557</v>
      </c>
      <c r="K5" s="156">
        <f t="shared" si="1"/>
        <v>195</v>
      </c>
      <c r="L5" s="156">
        <f t="shared" si="2"/>
        <v>186</v>
      </c>
      <c r="M5" s="155">
        <f t="shared" si="3"/>
        <v>4</v>
      </c>
      <c r="N5" s="152">
        <v>18</v>
      </c>
    </row>
    <row r="6" spans="1:14" s="164" customFormat="1" ht="23.25" customHeight="1" x14ac:dyDescent="0.25">
      <c r="A6" s="158">
        <f t="shared" si="4"/>
        <v>5</v>
      </c>
      <c r="B6" s="166" t="s">
        <v>28</v>
      </c>
      <c r="C6" s="160">
        <v>3</v>
      </c>
      <c r="D6" s="160">
        <v>3</v>
      </c>
      <c r="E6" s="161">
        <v>157</v>
      </c>
      <c r="F6" s="161">
        <v>187</v>
      </c>
      <c r="G6" s="161">
        <v>157</v>
      </c>
      <c r="H6" s="161">
        <v>204</v>
      </c>
      <c r="I6" s="161">
        <v>0</v>
      </c>
      <c r="J6" s="161">
        <f t="shared" si="0"/>
        <v>548</v>
      </c>
      <c r="K6" s="161">
        <f t="shared" si="1"/>
        <v>204</v>
      </c>
      <c r="L6" s="161">
        <f t="shared" si="2"/>
        <v>183</v>
      </c>
      <c r="M6" s="160">
        <f t="shared" si="3"/>
        <v>5</v>
      </c>
      <c r="N6" s="158">
        <v>16</v>
      </c>
    </row>
    <row r="7" spans="1:14" s="164" customFormat="1" ht="23.25" customHeight="1" x14ac:dyDescent="0.25">
      <c r="A7" s="158">
        <f t="shared" si="4"/>
        <v>6</v>
      </c>
      <c r="B7" s="159" t="s">
        <v>51</v>
      </c>
      <c r="C7" s="160">
        <v>4</v>
      </c>
      <c r="D7" s="160">
        <v>1</v>
      </c>
      <c r="E7" s="161">
        <v>209</v>
      </c>
      <c r="F7" s="161">
        <v>170</v>
      </c>
      <c r="G7" s="161">
        <v>166</v>
      </c>
      <c r="H7" s="161">
        <v>135</v>
      </c>
      <c r="I7" s="165">
        <v>0</v>
      </c>
      <c r="J7" s="161">
        <f t="shared" si="0"/>
        <v>545</v>
      </c>
      <c r="K7" s="161">
        <f t="shared" si="1"/>
        <v>209</v>
      </c>
      <c r="L7" s="161">
        <f t="shared" si="2"/>
        <v>182</v>
      </c>
      <c r="M7" s="160">
        <f t="shared" si="3"/>
        <v>6</v>
      </c>
      <c r="N7" s="163">
        <v>14</v>
      </c>
    </row>
    <row r="8" spans="1:14" s="164" customFormat="1" ht="23.25" customHeight="1" x14ac:dyDescent="0.25">
      <c r="A8" s="152">
        <f t="shared" si="4"/>
        <v>7</v>
      </c>
      <c r="B8" s="153" t="s">
        <v>22</v>
      </c>
      <c r="C8" s="155">
        <v>5</v>
      </c>
      <c r="D8" s="155">
        <v>3</v>
      </c>
      <c r="E8" s="156">
        <v>147</v>
      </c>
      <c r="F8" s="156">
        <v>188</v>
      </c>
      <c r="G8" s="156">
        <v>169</v>
      </c>
      <c r="H8" s="156">
        <v>152</v>
      </c>
      <c r="I8" s="156">
        <v>8</v>
      </c>
      <c r="J8" s="156">
        <f t="shared" si="0"/>
        <v>533</v>
      </c>
      <c r="K8" s="156">
        <f t="shared" si="1"/>
        <v>196</v>
      </c>
      <c r="L8" s="156">
        <f t="shared" si="2"/>
        <v>178</v>
      </c>
      <c r="M8" s="155">
        <f t="shared" si="3"/>
        <v>7</v>
      </c>
      <c r="N8" s="152">
        <v>12</v>
      </c>
    </row>
    <row r="9" spans="1:14" s="167" customFormat="1" ht="23.25" customHeight="1" x14ac:dyDescent="0.25">
      <c r="A9" s="158">
        <f t="shared" si="4"/>
        <v>8</v>
      </c>
      <c r="B9" s="166" t="s">
        <v>20</v>
      </c>
      <c r="C9" s="160">
        <v>2</v>
      </c>
      <c r="D9" s="160">
        <v>2</v>
      </c>
      <c r="E9" s="161">
        <v>171</v>
      </c>
      <c r="F9" s="161">
        <v>180</v>
      </c>
      <c r="G9" s="161">
        <v>118</v>
      </c>
      <c r="H9" s="161">
        <v>178</v>
      </c>
      <c r="I9" s="161">
        <v>0</v>
      </c>
      <c r="J9" s="161">
        <f t="shared" si="0"/>
        <v>529</v>
      </c>
      <c r="K9" s="161">
        <f t="shared" si="1"/>
        <v>180</v>
      </c>
      <c r="L9" s="161">
        <f t="shared" si="2"/>
        <v>176</v>
      </c>
      <c r="M9" s="160">
        <f t="shared" si="3"/>
        <v>8</v>
      </c>
      <c r="N9" s="163">
        <v>10</v>
      </c>
    </row>
    <row r="10" spans="1:14" s="157" customFormat="1" ht="23.25" customHeight="1" x14ac:dyDescent="0.25">
      <c r="A10" s="158">
        <f t="shared" si="4"/>
        <v>9</v>
      </c>
      <c r="B10" s="159" t="s">
        <v>32</v>
      </c>
      <c r="C10" s="160">
        <v>6</v>
      </c>
      <c r="D10" s="160">
        <v>1</v>
      </c>
      <c r="E10" s="161">
        <v>147</v>
      </c>
      <c r="F10" s="161">
        <v>163</v>
      </c>
      <c r="G10" s="161">
        <v>162</v>
      </c>
      <c r="H10" s="161">
        <v>196</v>
      </c>
      <c r="I10" s="161">
        <v>0</v>
      </c>
      <c r="J10" s="161">
        <f t="shared" si="0"/>
        <v>521</v>
      </c>
      <c r="K10" s="161">
        <f t="shared" si="1"/>
        <v>196</v>
      </c>
      <c r="L10" s="161">
        <f t="shared" si="2"/>
        <v>174</v>
      </c>
      <c r="M10" s="160">
        <f t="shared" si="3"/>
        <v>9</v>
      </c>
      <c r="N10" s="163">
        <v>8</v>
      </c>
    </row>
    <row r="11" spans="1:14" s="157" customFormat="1" ht="23.25" customHeight="1" x14ac:dyDescent="0.25">
      <c r="A11" s="158">
        <f t="shared" si="4"/>
        <v>10</v>
      </c>
      <c r="B11" s="166" t="s">
        <v>24</v>
      </c>
      <c r="C11" s="158">
        <v>4</v>
      </c>
      <c r="D11" s="158">
        <v>2</v>
      </c>
      <c r="E11" s="165">
        <v>127</v>
      </c>
      <c r="F11" s="165">
        <v>148</v>
      </c>
      <c r="G11" s="165">
        <v>152</v>
      </c>
      <c r="H11" s="165">
        <v>192</v>
      </c>
      <c r="I11" s="165">
        <v>8</v>
      </c>
      <c r="J11" s="165">
        <f t="shared" si="0"/>
        <v>516</v>
      </c>
      <c r="K11" s="165">
        <f t="shared" si="1"/>
        <v>200</v>
      </c>
      <c r="L11" s="165">
        <f t="shared" si="2"/>
        <v>172</v>
      </c>
      <c r="M11" s="160">
        <f t="shared" si="3"/>
        <v>10</v>
      </c>
      <c r="N11" s="158">
        <v>7</v>
      </c>
    </row>
    <row r="12" spans="1:14" s="154" customFormat="1" ht="23.25" customHeight="1" x14ac:dyDescent="0.25">
      <c r="A12" s="152">
        <f t="shared" si="4"/>
        <v>11</v>
      </c>
      <c r="B12" s="153" t="s">
        <v>17</v>
      </c>
      <c r="C12" s="155">
        <v>3</v>
      </c>
      <c r="D12" s="155">
        <v>1</v>
      </c>
      <c r="E12" s="156">
        <v>137</v>
      </c>
      <c r="F12" s="156">
        <v>180</v>
      </c>
      <c r="G12" s="156">
        <v>139</v>
      </c>
      <c r="H12" s="156">
        <v>174</v>
      </c>
      <c r="I12" s="156">
        <v>8</v>
      </c>
      <c r="J12" s="156">
        <f t="shared" si="0"/>
        <v>517</v>
      </c>
      <c r="K12" s="156">
        <f t="shared" si="1"/>
        <v>188</v>
      </c>
      <c r="L12" s="156">
        <f t="shared" si="2"/>
        <v>172</v>
      </c>
      <c r="M12" s="155">
        <f t="shared" si="3"/>
        <v>10</v>
      </c>
      <c r="N12" s="152">
        <v>7</v>
      </c>
    </row>
    <row r="13" spans="1:14" s="154" customFormat="1" ht="23.25" customHeight="1" x14ac:dyDescent="0.25">
      <c r="A13" s="158">
        <f t="shared" si="4"/>
        <v>12</v>
      </c>
      <c r="B13" s="166" t="s">
        <v>30</v>
      </c>
      <c r="C13" s="160">
        <v>1</v>
      </c>
      <c r="D13" s="160">
        <v>1</v>
      </c>
      <c r="E13" s="161">
        <v>160</v>
      </c>
      <c r="F13" s="161">
        <v>134</v>
      </c>
      <c r="G13" s="161">
        <v>174</v>
      </c>
      <c r="H13" s="161">
        <v>169</v>
      </c>
      <c r="I13" s="161">
        <v>0</v>
      </c>
      <c r="J13" s="161">
        <f t="shared" si="0"/>
        <v>503</v>
      </c>
      <c r="K13" s="161">
        <f t="shared" si="1"/>
        <v>174</v>
      </c>
      <c r="L13" s="161">
        <f t="shared" si="2"/>
        <v>168</v>
      </c>
      <c r="M13" s="160">
        <f t="shared" si="3"/>
        <v>12</v>
      </c>
      <c r="N13" s="158">
        <v>5</v>
      </c>
    </row>
    <row r="14" spans="1:14" s="154" customFormat="1" ht="23.25" customHeight="1" x14ac:dyDescent="0.25">
      <c r="A14" s="152">
        <f t="shared" si="4"/>
        <v>13</v>
      </c>
      <c r="B14" s="153" t="s">
        <v>19</v>
      </c>
      <c r="C14" s="155">
        <v>4</v>
      </c>
      <c r="D14" s="155">
        <v>2</v>
      </c>
      <c r="E14" s="156">
        <v>126</v>
      </c>
      <c r="F14" s="156">
        <v>186</v>
      </c>
      <c r="G14" s="156">
        <v>137</v>
      </c>
      <c r="H14" s="156">
        <v>156</v>
      </c>
      <c r="I14" s="156">
        <v>8</v>
      </c>
      <c r="J14" s="156">
        <f t="shared" si="0"/>
        <v>503</v>
      </c>
      <c r="K14" s="156">
        <f t="shared" si="1"/>
        <v>194</v>
      </c>
      <c r="L14" s="156">
        <f t="shared" si="2"/>
        <v>168</v>
      </c>
      <c r="M14" s="155">
        <f t="shared" si="3"/>
        <v>12</v>
      </c>
      <c r="N14" s="152">
        <v>5</v>
      </c>
    </row>
    <row r="15" spans="1:14" s="154" customFormat="1" ht="23.25" customHeight="1" x14ac:dyDescent="0.25">
      <c r="A15" s="172">
        <f t="shared" si="4"/>
        <v>14</v>
      </c>
      <c r="B15" s="173" t="s">
        <v>27</v>
      </c>
      <c r="C15" s="172">
        <v>2</v>
      </c>
      <c r="D15" s="172">
        <v>3</v>
      </c>
      <c r="E15" s="174">
        <v>152</v>
      </c>
      <c r="F15" s="174">
        <v>130</v>
      </c>
      <c r="G15" s="174">
        <v>164</v>
      </c>
      <c r="H15" s="174">
        <v>136</v>
      </c>
      <c r="I15" s="174">
        <v>8</v>
      </c>
      <c r="J15" s="174">
        <f t="shared" si="0"/>
        <v>476</v>
      </c>
      <c r="K15" s="174">
        <f t="shared" si="1"/>
        <v>172</v>
      </c>
      <c r="L15" s="174">
        <f t="shared" si="2"/>
        <v>159</v>
      </c>
      <c r="M15" s="172">
        <f t="shared" si="3"/>
        <v>14</v>
      </c>
      <c r="N15" s="172">
        <v>3</v>
      </c>
    </row>
    <row r="16" spans="1:14" s="154" customFormat="1" ht="23.25" customHeight="1" x14ac:dyDescent="0.25">
      <c r="A16" s="158">
        <f t="shared" si="4"/>
        <v>15</v>
      </c>
      <c r="B16" s="166" t="s">
        <v>31</v>
      </c>
      <c r="C16" s="160">
        <v>1</v>
      </c>
      <c r="D16" s="160">
        <v>3</v>
      </c>
      <c r="E16" s="161">
        <v>152</v>
      </c>
      <c r="F16" s="161">
        <v>140</v>
      </c>
      <c r="G16" s="161">
        <v>147</v>
      </c>
      <c r="H16" s="161">
        <v>126</v>
      </c>
      <c r="I16" s="161">
        <v>0</v>
      </c>
      <c r="J16" s="161">
        <f t="shared" si="0"/>
        <v>439</v>
      </c>
      <c r="K16" s="161">
        <f t="shared" si="1"/>
        <v>152</v>
      </c>
      <c r="L16" s="161">
        <f t="shared" si="2"/>
        <v>146</v>
      </c>
      <c r="M16" s="160">
        <f t="shared" si="3"/>
        <v>15</v>
      </c>
      <c r="N16" s="158">
        <v>2</v>
      </c>
    </row>
    <row r="17" spans="1:14" s="164" customFormat="1" ht="23.25" customHeight="1" x14ac:dyDescent="0.25">
      <c r="A17" s="152">
        <f t="shared" si="4"/>
        <v>16</v>
      </c>
      <c r="B17" s="153" t="s">
        <v>97</v>
      </c>
      <c r="C17" s="155">
        <v>6</v>
      </c>
      <c r="D17" s="155">
        <v>2</v>
      </c>
      <c r="E17" s="156">
        <v>141</v>
      </c>
      <c r="F17" s="156">
        <v>105</v>
      </c>
      <c r="G17" s="156">
        <v>135</v>
      </c>
      <c r="H17" s="156">
        <v>118</v>
      </c>
      <c r="I17" s="156">
        <v>8</v>
      </c>
      <c r="J17" s="156">
        <f t="shared" si="0"/>
        <v>418</v>
      </c>
      <c r="K17" s="156">
        <f t="shared" si="1"/>
        <v>149</v>
      </c>
      <c r="L17" s="156">
        <f t="shared" si="2"/>
        <v>139</v>
      </c>
      <c r="M17" s="155">
        <f t="shared" si="3"/>
        <v>16</v>
      </c>
      <c r="N17" s="152">
        <v>1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"/>
  <sheetViews>
    <sheetView view="pageBreakPreview" zoomScale="92" zoomScaleNormal="100" zoomScaleSheetLayoutView="92" workbookViewId="0">
      <pane xSplit="2" ySplit="1" topLeftCell="C2" activePane="bottomRight" state="frozen"/>
      <selection activeCell="H14" sqref="H14"/>
      <selection pane="topRight" activeCell="H14" sqref="H14"/>
      <selection pane="bottomLeft" activeCell="H14" sqref="H14"/>
      <selection pane="bottomRight" activeCell="L21" sqref="L21"/>
    </sheetView>
  </sheetViews>
  <sheetFormatPr defaultRowHeight="18" x14ac:dyDescent="0.25"/>
  <cols>
    <col min="1" max="1" width="4.42578125" style="180" bestFit="1" customWidth="1"/>
    <col min="2" max="2" width="32.28515625" style="177" bestFit="1" customWidth="1"/>
    <col min="3" max="3" width="9.42578125" style="177" bestFit="1" customWidth="1"/>
    <col min="4" max="4" width="11.7109375" style="177" bestFit="1" customWidth="1"/>
    <col min="5" max="8" width="6" style="177" bestFit="1" customWidth="1"/>
    <col min="9" max="9" width="7.7109375" style="177" bestFit="1" customWidth="1"/>
    <col min="10" max="10" width="9.28515625" style="177" bestFit="1" customWidth="1"/>
    <col min="11" max="11" width="6.28515625" style="177" bestFit="1" customWidth="1"/>
    <col min="12" max="12" width="12.140625" style="177" bestFit="1" customWidth="1"/>
    <col min="13" max="13" width="9" style="177" bestFit="1" customWidth="1"/>
    <col min="14" max="14" width="7.42578125" style="177" bestFit="1" customWidth="1"/>
    <col min="15" max="15" width="6.85546875" style="177" bestFit="1" customWidth="1"/>
    <col min="16" max="16384" width="9.140625" style="177"/>
  </cols>
  <sheetData>
    <row r="1" spans="1:15" s="207" customFormat="1" ht="16.5" x14ac:dyDescent="0.25">
      <c r="A1" s="203" t="s">
        <v>84</v>
      </c>
      <c r="B1" s="204" t="s">
        <v>6</v>
      </c>
      <c r="C1" s="204" t="s">
        <v>10</v>
      </c>
      <c r="D1" s="204" t="s">
        <v>11</v>
      </c>
      <c r="E1" s="204" t="s">
        <v>92</v>
      </c>
      <c r="F1" s="204" t="s">
        <v>93</v>
      </c>
      <c r="G1" s="204" t="s">
        <v>94</v>
      </c>
      <c r="H1" s="204" t="s">
        <v>95</v>
      </c>
      <c r="I1" s="204" t="s">
        <v>46</v>
      </c>
      <c r="J1" s="204" t="s">
        <v>1</v>
      </c>
      <c r="K1" s="204" t="s">
        <v>91</v>
      </c>
      <c r="L1" s="204" t="s">
        <v>0</v>
      </c>
      <c r="M1" s="204" t="s">
        <v>9</v>
      </c>
      <c r="N1" s="205" t="s">
        <v>14</v>
      </c>
      <c r="O1" s="206"/>
    </row>
    <row r="2" spans="1:15" s="178" customFormat="1" ht="19.5" x14ac:dyDescent="0.3">
      <c r="A2" s="183">
        <v>1</v>
      </c>
      <c r="B2" s="208" t="s">
        <v>24</v>
      </c>
      <c r="C2" s="184">
        <v>4</v>
      </c>
      <c r="D2" s="184">
        <v>2</v>
      </c>
      <c r="E2" s="185">
        <v>194</v>
      </c>
      <c r="F2" s="185">
        <v>216</v>
      </c>
      <c r="G2" s="185">
        <v>190</v>
      </c>
      <c r="H2" s="185">
        <v>181</v>
      </c>
      <c r="I2" s="185">
        <v>8</v>
      </c>
      <c r="J2" s="185">
        <f t="shared" ref="J2:J16" si="0">SUM(E2:H2)+I2*3-MIN(E2:H2)</f>
        <v>624</v>
      </c>
      <c r="K2" s="185">
        <f t="shared" ref="K2:K16" si="1">MAX(E2:H2)+I2</f>
        <v>224</v>
      </c>
      <c r="L2" s="186">
        <f t="shared" ref="L2:L16" si="2">ROUND(J2/3,0)</f>
        <v>208</v>
      </c>
      <c r="M2" s="184">
        <f>IF(ROW()=2,1,IF(K1=L2,L1,ROW()-1))</f>
        <v>1</v>
      </c>
      <c r="N2" s="187">
        <v>24</v>
      </c>
    </row>
    <row r="3" spans="1:15" s="181" customFormat="1" ht="19.5" x14ac:dyDescent="0.3">
      <c r="A3" s="188">
        <v>2</v>
      </c>
      <c r="B3" s="209" t="s">
        <v>32</v>
      </c>
      <c r="C3" s="189">
        <v>1</v>
      </c>
      <c r="D3" s="189">
        <v>2</v>
      </c>
      <c r="E3" s="190">
        <v>153</v>
      </c>
      <c r="F3" s="190">
        <v>201</v>
      </c>
      <c r="G3" s="190">
        <v>182</v>
      </c>
      <c r="H3" s="190">
        <v>209</v>
      </c>
      <c r="I3" s="190">
        <v>0</v>
      </c>
      <c r="J3" s="190">
        <f t="shared" si="0"/>
        <v>592</v>
      </c>
      <c r="K3" s="190">
        <f t="shared" si="1"/>
        <v>209</v>
      </c>
      <c r="L3" s="190">
        <f t="shared" si="2"/>
        <v>197</v>
      </c>
      <c r="M3" s="189">
        <f t="shared" ref="M3:M16" si="3">IF(ROW()=2,1,IF(L2=L3,M2,ROW()-1))</f>
        <v>2</v>
      </c>
      <c r="N3" s="191">
        <v>21</v>
      </c>
    </row>
    <row r="4" spans="1:15" s="181" customFormat="1" ht="19.5" x14ac:dyDescent="0.3">
      <c r="A4" s="188">
        <v>3</v>
      </c>
      <c r="B4" s="210" t="s">
        <v>54</v>
      </c>
      <c r="C4" s="189">
        <v>1</v>
      </c>
      <c r="D4" s="189">
        <v>3</v>
      </c>
      <c r="E4" s="192">
        <v>233</v>
      </c>
      <c r="F4" s="190">
        <v>186</v>
      </c>
      <c r="G4" s="190">
        <v>168</v>
      </c>
      <c r="H4" s="190">
        <v>169</v>
      </c>
      <c r="I4" s="190">
        <v>0</v>
      </c>
      <c r="J4" s="190">
        <f t="shared" si="0"/>
        <v>588</v>
      </c>
      <c r="K4" s="190">
        <f t="shared" si="1"/>
        <v>233</v>
      </c>
      <c r="L4" s="190">
        <f t="shared" si="2"/>
        <v>196</v>
      </c>
      <c r="M4" s="189">
        <f t="shared" si="3"/>
        <v>3</v>
      </c>
      <c r="N4" s="191">
        <v>18</v>
      </c>
    </row>
    <row r="5" spans="1:15" s="181" customFormat="1" ht="19.5" x14ac:dyDescent="0.3">
      <c r="A5" s="188">
        <v>4</v>
      </c>
      <c r="B5" s="210" t="s">
        <v>28</v>
      </c>
      <c r="C5" s="189">
        <v>4</v>
      </c>
      <c r="D5" s="189">
        <v>3</v>
      </c>
      <c r="E5" s="190">
        <v>200</v>
      </c>
      <c r="F5" s="190">
        <v>158</v>
      </c>
      <c r="G5" s="190">
        <v>186</v>
      </c>
      <c r="H5" s="190">
        <v>189</v>
      </c>
      <c r="I5" s="190">
        <v>0</v>
      </c>
      <c r="J5" s="190">
        <f t="shared" si="0"/>
        <v>575</v>
      </c>
      <c r="K5" s="190">
        <f t="shared" si="1"/>
        <v>200</v>
      </c>
      <c r="L5" s="190">
        <f t="shared" si="2"/>
        <v>192</v>
      </c>
      <c r="M5" s="189">
        <f t="shared" si="3"/>
        <v>4</v>
      </c>
      <c r="N5" s="191">
        <v>16</v>
      </c>
    </row>
    <row r="6" spans="1:15" s="179" customFormat="1" ht="19.5" x14ac:dyDescent="0.3">
      <c r="A6" s="193">
        <v>5</v>
      </c>
      <c r="B6" s="211" t="s">
        <v>15</v>
      </c>
      <c r="C6" s="194">
        <v>5</v>
      </c>
      <c r="D6" s="194">
        <v>3</v>
      </c>
      <c r="E6" s="195">
        <v>192</v>
      </c>
      <c r="F6" s="195">
        <v>180</v>
      </c>
      <c r="G6" s="195">
        <v>147</v>
      </c>
      <c r="H6" s="195">
        <v>161</v>
      </c>
      <c r="I6" s="195">
        <v>8</v>
      </c>
      <c r="J6" s="195">
        <f t="shared" si="0"/>
        <v>557</v>
      </c>
      <c r="K6" s="195">
        <f t="shared" si="1"/>
        <v>200</v>
      </c>
      <c r="L6" s="195">
        <f t="shared" si="2"/>
        <v>186</v>
      </c>
      <c r="M6" s="194">
        <f t="shared" si="3"/>
        <v>5</v>
      </c>
      <c r="N6" s="196">
        <v>14</v>
      </c>
    </row>
    <row r="7" spans="1:15" s="182" customFormat="1" ht="19.5" x14ac:dyDescent="0.3">
      <c r="A7" s="188">
        <v>6</v>
      </c>
      <c r="B7" s="209" t="s">
        <v>16</v>
      </c>
      <c r="C7" s="189">
        <v>3</v>
      </c>
      <c r="D7" s="189">
        <v>3</v>
      </c>
      <c r="E7" s="190">
        <v>184</v>
      </c>
      <c r="F7" s="190">
        <v>191</v>
      </c>
      <c r="G7" s="190">
        <v>174</v>
      </c>
      <c r="H7" s="190">
        <v>176</v>
      </c>
      <c r="I7" s="190">
        <v>0</v>
      </c>
      <c r="J7" s="190">
        <f t="shared" si="0"/>
        <v>551</v>
      </c>
      <c r="K7" s="190">
        <f t="shared" si="1"/>
        <v>191</v>
      </c>
      <c r="L7" s="190">
        <f t="shared" si="2"/>
        <v>184</v>
      </c>
      <c r="M7" s="189">
        <f t="shared" si="3"/>
        <v>6</v>
      </c>
      <c r="N7" s="191">
        <v>12</v>
      </c>
    </row>
    <row r="8" spans="1:15" s="179" customFormat="1" ht="19.5" x14ac:dyDescent="0.3">
      <c r="A8" s="193">
        <v>7</v>
      </c>
      <c r="B8" s="212" t="s">
        <v>17</v>
      </c>
      <c r="C8" s="194">
        <v>2</v>
      </c>
      <c r="D8" s="194">
        <v>1</v>
      </c>
      <c r="E8" s="195">
        <v>160</v>
      </c>
      <c r="F8" s="195">
        <v>187</v>
      </c>
      <c r="G8" s="195">
        <v>157</v>
      </c>
      <c r="H8" s="195">
        <v>164</v>
      </c>
      <c r="I8" s="195">
        <v>8</v>
      </c>
      <c r="J8" s="195">
        <f t="shared" si="0"/>
        <v>535</v>
      </c>
      <c r="K8" s="195">
        <f t="shared" si="1"/>
        <v>195</v>
      </c>
      <c r="L8" s="195">
        <f t="shared" si="2"/>
        <v>178</v>
      </c>
      <c r="M8" s="194">
        <f t="shared" si="3"/>
        <v>7</v>
      </c>
      <c r="N8" s="196">
        <v>10</v>
      </c>
    </row>
    <row r="9" spans="1:15" s="182" customFormat="1" ht="19.5" x14ac:dyDescent="0.3">
      <c r="A9" s="188">
        <v>8</v>
      </c>
      <c r="B9" s="209" t="s">
        <v>18</v>
      </c>
      <c r="C9" s="189">
        <v>5</v>
      </c>
      <c r="D9" s="189">
        <v>1</v>
      </c>
      <c r="E9" s="190">
        <v>163</v>
      </c>
      <c r="F9" s="190">
        <v>183</v>
      </c>
      <c r="G9" s="190">
        <v>177</v>
      </c>
      <c r="H9" s="190">
        <v>166</v>
      </c>
      <c r="I9" s="190">
        <v>0</v>
      </c>
      <c r="J9" s="190">
        <f t="shared" si="0"/>
        <v>526</v>
      </c>
      <c r="K9" s="190">
        <f t="shared" si="1"/>
        <v>183</v>
      </c>
      <c r="L9" s="190">
        <f t="shared" si="2"/>
        <v>175</v>
      </c>
      <c r="M9" s="189">
        <f t="shared" si="3"/>
        <v>8</v>
      </c>
      <c r="N9" s="197">
        <v>8</v>
      </c>
    </row>
    <row r="10" spans="1:15" s="219" customFormat="1" ht="19.5" x14ac:dyDescent="0.3">
      <c r="A10" s="214">
        <v>9</v>
      </c>
      <c r="B10" s="215" t="s">
        <v>27</v>
      </c>
      <c r="C10" s="216">
        <v>2</v>
      </c>
      <c r="D10" s="216">
        <v>2</v>
      </c>
      <c r="E10" s="217">
        <v>164</v>
      </c>
      <c r="F10" s="217">
        <v>146</v>
      </c>
      <c r="G10" s="217">
        <v>152</v>
      </c>
      <c r="H10" s="217">
        <v>183</v>
      </c>
      <c r="I10" s="217">
        <v>8</v>
      </c>
      <c r="J10" s="217">
        <f t="shared" si="0"/>
        <v>523</v>
      </c>
      <c r="K10" s="217">
        <f t="shared" si="1"/>
        <v>191</v>
      </c>
      <c r="L10" s="217">
        <f t="shared" si="2"/>
        <v>174</v>
      </c>
      <c r="M10" s="216">
        <f t="shared" si="3"/>
        <v>9</v>
      </c>
      <c r="N10" s="218">
        <v>7</v>
      </c>
    </row>
    <row r="11" spans="1:15" s="182" customFormat="1" ht="19.5" x14ac:dyDescent="0.3">
      <c r="A11" s="188">
        <v>10</v>
      </c>
      <c r="B11" s="210" t="s">
        <v>30</v>
      </c>
      <c r="C11" s="189">
        <v>3</v>
      </c>
      <c r="D11" s="189">
        <v>1</v>
      </c>
      <c r="E11" s="190">
        <v>149</v>
      </c>
      <c r="F11" s="190">
        <v>188</v>
      </c>
      <c r="G11" s="190">
        <v>137</v>
      </c>
      <c r="H11" s="190">
        <v>174</v>
      </c>
      <c r="I11" s="190">
        <v>0</v>
      </c>
      <c r="J11" s="190">
        <f t="shared" si="0"/>
        <v>511</v>
      </c>
      <c r="K11" s="190">
        <f t="shared" si="1"/>
        <v>188</v>
      </c>
      <c r="L11" s="190">
        <f t="shared" si="2"/>
        <v>170</v>
      </c>
      <c r="M11" s="189">
        <f t="shared" si="3"/>
        <v>10</v>
      </c>
      <c r="N11" s="197">
        <v>6</v>
      </c>
    </row>
    <row r="12" spans="1:15" s="179" customFormat="1" ht="19.5" x14ac:dyDescent="0.3">
      <c r="A12" s="193">
        <v>11</v>
      </c>
      <c r="B12" s="212" t="s">
        <v>22</v>
      </c>
      <c r="C12" s="194">
        <v>3</v>
      </c>
      <c r="D12" s="194">
        <v>2</v>
      </c>
      <c r="E12" s="195">
        <v>150</v>
      </c>
      <c r="F12" s="195">
        <v>163</v>
      </c>
      <c r="G12" s="195">
        <v>163</v>
      </c>
      <c r="H12" s="195">
        <v>145</v>
      </c>
      <c r="I12" s="195">
        <v>8</v>
      </c>
      <c r="J12" s="195">
        <f t="shared" si="0"/>
        <v>500</v>
      </c>
      <c r="K12" s="195">
        <f t="shared" si="1"/>
        <v>171</v>
      </c>
      <c r="L12" s="195">
        <f t="shared" si="2"/>
        <v>167</v>
      </c>
      <c r="M12" s="194">
        <f t="shared" si="3"/>
        <v>11</v>
      </c>
      <c r="N12" s="198">
        <v>5</v>
      </c>
    </row>
    <row r="13" spans="1:15" s="182" customFormat="1" ht="19.5" x14ac:dyDescent="0.3">
      <c r="A13" s="188">
        <v>12</v>
      </c>
      <c r="B13" s="209" t="s">
        <v>20</v>
      </c>
      <c r="C13" s="189">
        <v>6</v>
      </c>
      <c r="D13" s="189">
        <v>1</v>
      </c>
      <c r="E13" s="190">
        <v>174</v>
      </c>
      <c r="F13" s="190">
        <v>142</v>
      </c>
      <c r="G13" s="190">
        <v>123</v>
      </c>
      <c r="H13" s="190">
        <v>185</v>
      </c>
      <c r="I13" s="190">
        <v>0</v>
      </c>
      <c r="J13" s="190">
        <f t="shared" si="0"/>
        <v>501</v>
      </c>
      <c r="K13" s="190">
        <f t="shared" si="1"/>
        <v>185</v>
      </c>
      <c r="L13" s="190">
        <f t="shared" si="2"/>
        <v>167</v>
      </c>
      <c r="M13" s="189">
        <f t="shared" si="3"/>
        <v>11</v>
      </c>
      <c r="N13" s="197">
        <v>5</v>
      </c>
    </row>
    <row r="14" spans="1:15" s="182" customFormat="1" ht="19.5" x14ac:dyDescent="0.3">
      <c r="A14" s="188">
        <v>13</v>
      </c>
      <c r="B14" s="210" t="s">
        <v>76</v>
      </c>
      <c r="C14" s="189">
        <v>6</v>
      </c>
      <c r="D14" s="189">
        <v>3</v>
      </c>
      <c r="E14" s="190">
        <v>117</v>
      </c>
      <c r="F14" s="190">
        <v>160</v>
      </c>
      <c r="G14" s="190">
        <v>179</v>
      </c>
      <c r="H14" s="190">
        <v>146</v>
      </c>
      <c r="I14" s="190">
        <v>0</v>
      </c>
      <c r="J14" s="190">
        <f t="shared" si="0"/>
        <v>485</v>
      </c>
      <c r="K14" s="190">
        <f t="shared" si="1"/>
        <v>179</v>
      </c>
      <c r="L14" s="190">
        <f t="shared" si="2"/>
        <v>162</v>
      </c>
      <c r="M14" s="189">
        <f t="shared" si="3"/>
        <v>13</v>
      </c>
      <c r="N14" s="197">
        <v>3</v>
      </c>
    </row>
    <row r="15" spans="1:15" s="182" customFormat="1" ht="19.5" x14ac:dyDescent="0.3">
      <c r="A15" s="188">
        <v>14</v>
      </c>
      <c r="B15" s="210" t="s">
        <v>59</v>
      </c>
      <c r="C15" s="189">
        <v>2</v>
      </c>
      <c r="D15" s="189">
        <v>3</v>
      </c>
      <c r="E15" s="190">
        <v>132</v>
      </c>
      <c r="F15" s="190">
        <v>119</v>
      </c>
      <c r="G15" s="190">
        <v>173</v>
      </c>
      <c r="H15" s="190">
        <v>117</v>
      </c>
      <c r="I15" s="190">
        <v>0</v>
      </c>
      <c r="J15" s="190">
        <f t="shared" si="0"/>
        <v>424</v>
      </c>
      <c r="K15" s="190">
        <f t="shared" si="1"/>
        <v>173</v>
      </c>
      <c r="L15" s="190">
        <f t="shared" si="2"/>
        <v>141</v>
      </c>
      <c r="M15" s="189">
        <f t="shared" si="3"/>
        <v>14</v>
      </c>
      <c r="N15" s="197">
        <v>2</v>
      </c>
    </row>
    <row r="16" spans="1:15" s="182" customFormat="1" ht="20.25" thickBot="1" x14ac:dyDescent="0.35">
      <c r="A16" s="199">
        <v>15</v>
      </c>
      <c r="B16" s="213" t="s">
        <v>31</v>
      </c>
      <c r="C16" s="200">
        <v>1</v>
      </c>
      <c r="D16" s="200">
        <v>1</v>
      </c>
      <c r="E16" s="201">
        <v>132</v>
      </c>
      <c r="F16" s="201">
        <v>126</v>
      </c>
      <c r="G16" s="201">
        <v>129</v>
      </c>
      <c r="H16" s="201">
        <v>112</v>
      </c>
      <c r="I16" s="201">
        <v>0</v>
      </c>
      <c r="J16" s="201">
        <f t="shared" si="0"/>
        <v>387</v>
      </c>
      <c r="K16" s="201">
        <f t="shared" si="1"/>
        <v>132</v>
      </c>
      <c r="L16" s="201">
        <f t="shared" si="2"/>
        <v>129</v>
      </c>
      <c r="M16" s="200">
        <f t="shared" si="3"/>
        <v>15</v>
      </c>
      <c r="N16" s="202">
        <v>1</v>
      </c>
    </row>
  </sheetData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60"/>
  <sheetViews>
    <sheetView workbookViewId="0">
      <selection activeCell="P29" sqref="P29"/>
    </sheetView>
  </sheetViews>
  <sheetFormatPr defaultRowHeight="12.75" x14ac:dyDescent="0.2"/>
  <cols>
    <col min="1" max="1" width="2.85546875" style="60" bestFit="1" customWidth="1"/>
    <col min="2" max="2" width="19.7109375" style="60" bestFit="1" customWidth="1"/>
    <col min="3" max="5" width="6.28515625" style="60" bestFit="1" customWidth="1"/>
    <col min="6" max="6" width="5.7109375" style="60" bestFit="1" customWidth="1"/>
    <col min="7" max="7" width="8" style="60" customWidth="1"/>
    <col min="8" max="8" width="8.140625" style="60" bestFit="1" customWidth="1"/>
    <col min="9" max="9" width="4.85546875" style="60" bestFit="1" customWidth="1"/>
    <col min="10" max="10" width="3.42578125" style="60" customWidth="1"/>
    <col min="11" max="11" width="2.85546875" style="60" bestFit="1" customWidth="1"/>
    <col min="12" max="12" width="18.42578125" style="60" bestFit="1" customWidth="1"/>
    <col min="13" max="13" width="6.28515625" style="60" bestFit="1" customWidth="1"/>
    <col min="14" max="15" width="5.85546875" style="60" bestFit="1" customWidth="1"/>
    <col min="16" max="16" width="5.7109375" style="60" bestFit="1" customWidth="1"/>
    <col min="17" max="17" width="8" style="60" bestFit="1" customWidth="1"/>
    <col min="18" max="18" width="3" style="60" customWidth="1"/>
    <col min="19" max="19" width="2.85546875" style="60" bestFit="1" customWidth="1"/>
    <col min="20" max="20" width="18.42578125" style="60" bestFit="1" customWidth="1"/>
    <col min="21" max="22" width="6.28515625" style="60" bestFit="1" customWidth="1"/>
    <col min="23" max="23" width="5.7109375" style="60" bestFit="1" customWidth="1"/>
    <col min="24" max="24" width="8" style="60" customWidth="1"/>
    <col min="25" max="16384" width="9.140625" style="60"/>
  </cols>
  <sheetData>
    <row r="1" spans="1:24" s="95" customFormat="1" ht="15.75" x14ac:dyDescent="0.25">
      <c r="A1" s="757" t="s">
        <v>99</v>
      </c>
      <c r="B1" s="757"/>
      <c r="C1" s="757"/>
      <c r="D1" s="757"/>
      <c r="E1" s="757"/>
      <c r="F1" s="757"/>
      <c r="G1" s="757"/>
      <c r="H1" s="757"/>
    </row>
    <row r="2" spans="1:24" ht="13.5" thickBot="1" x14ac:dyDescent="0.25"/>
    <row r="3" spans="1:24" x14ac:dyDescent="0.2">
      <c r="A3" s="741" t="s">
        <v>84</v>
      </c>
      <c r="B3" s="745" t="s">
        <v>79</v>
      </c>
      <c r="C3" s="745"/>
      <c r="D3" s="745"/>
      <c r="E3" s="745"/>
      <c r="F3" s="760" t="s">
        <v>46</v>
      </c>
      <c r="G3" s="760" t="s">
        <v>47</v>
      </c>
      <c r="H3" s="764" t="s">
        <v>0</v>
      </c>
      <c r="K3" s="741" t="s">
        <v>84</v>
      </c>
      <c r="L3" s="745" t="s">
        <v>80</v>
      </c>
      <c r="M3" s="745"/>
      <c r="N3" s="745"/>
      <c r="O3" s="745"/>
      <c r="P3" s="743" t="s">
        <v>47</v>
      </c>
      <c r="Q3" s="746" t="s">
        <v>0</v>
      </c>
      <c r="S3" s="741" t="s">
        <v>84</v>
      </c>
      <c r="T3" s="748" t="s">
        <v>81</v>
      </c>
      <c r="U3" s="749"/>
      <c r="V3" s="749"/>
      <c r="W3" s="743" t="s">
        <v>47</v>
      </c>
      <c r="X3" s="746" t="s">
        <v>0</v>
      </c>
    </row>
    <row r="4" spans="1:24" ht="13.5" thickBot="1" x14ac:dyDescent="0.25">
      <c r="A4" s="742"/>
      <c r="B4" s="96" t="s">
        <v>50</v>
      </c>
      <c r="C4" s="96" t="s">
        <v>3</v>
      </c>
      <c r="D4" s="96" t="s">
        <v>4</v>
      </c>
      <c r="E4" s="96" t="s">
        <v>5</v>
      </c>
      <c r="F4" s="732"/>
      <c r="G4" s="732"/>
      <c r="H4" s="765"/>
      <c r="K4" s="742"/>
      <c r="L4" s="96" t="s">
        <v>50</v>
      </c>
      <c r="M4" s="96" t="s">
        <v>3</v>
      </c>
      <c r="N4" s="96" t="s">
        <v>4</v>
      </c>
      <c r="O4" s="96" t="s">
        <v>5</v>
      </c>
      <c r="P4" s="744"/>
      <c r="Q4" s="747"/>
      <c r="S4" s="742"/>
      <c r="T4" s="96" t="s">
        <v>50</v>
      </c>
      <c r="U4" s="96" t="s">
        <v>3</v>
      </c>
      <c r="V4" s="96" t="s">
        <v>4</v>
      </c>
      <c r="W4" s="744"/>
      <c r="X4" s="747"/>
    </row>
    <row r="5" spans="1:24" x14ac:dyDescent="0.2">
      <c r="A5" s="290">
        <v>1</v>
      </c>
      <c r="B5" s="291" t="s">
        <v>18</v>
      </c>
      <c r="C5" s="292">
        <v>185</v>
      </c>
      <c r="D5" s="292">
        <v>265</v>
      </c>
      <c r="E5" s="292">
        <v>167</v>
      </c>
      <c r="F5" s="310"/>
      <c r="G5" s="292">
        <f t="shared" ref="G5:G30" si="0">D5+E5+C5+F5</f>
        <v>617</v>
      </c>
      <c r="H5" s="311">
        <f t="shared" ref="H5:H30" si="1">G5/3</f>
        <v>205.66666666666666</v>
      </c>
      <c r="K5" s="290">
        <v>1</v>
      </c>
      <c r="L5" s="291" t="s">
        <v>18</v>
      </c>
      <c r="M5" s="292">
        <v>164</v>
      </c>
      <c r="N5" s="292">
        <v>184</v>
      </c>
      <c r="O5" s="293">
        <v>221</v>
      </c>
      <c r="P5" s="292">
        <f t="shared" ref="P5:P16" si="2">M5+N5+O5</f>
        <v>569</v>
      </c>
      <c r="Q5" s="294">
        <f t="shared" ref="Q5:Q16" si="3">AVERAGE(M5:O5)</f>
        <v>189.66666666666666</v>
      </c>
      <c r="S5" s="71">
        <v>1</v>
      </c>
      <c r="T5" s="78" t="s">
        <v>32</v>
      </c>
      <c r="U5" s="271">
        <v>204</v>
      </c>
      <c r="V5" s="271">
        <v>225</v>
      </c>
      <c r="W5" s="73">
        <f t="shared" ref="W5:W12" si="4">U5+V5</f>
        <v>429</v>
      </c>
      <c r="X5" s="77">
        <f t="shared" ref="X5:X12" si="5">AVERAGE(U5:V5)</f>
        <v>214.5</v>
      </c>
    </row>
    <row r="6" spans="1:24" x14ac:dyDescent="0.2">
      <c r="A6" s="278">
        <v>2</v>
      </c>
      <c r="B6" s="273" t="s">
        <v>76</v>
      </c>
      <c r="C6" s="276">
        <v>212</v>
      </c>
      <c r="D6" s="276">
        <v>159</v>
      </c>
      <c r="E6" s="272">
        <v>210</v>
      </c>
      <c r="F6" s="275"/>
      <c r="G6" s="276">
        <f t="shared" si="0"/>
        <v>581</v>
      </c>
      <c r="H6" s="279">
        <f t="shared" si="1"/>
        <v>193.66666666666666</v>
      </c>
      <c r="K6" s="278">
        <v>2</v>
      </c>
      <c r="L6" s="273" t="s">
        <v>32</v>
      </c>
      <c r="M6" s="276">
        <v>190</v>
      </c>
      <c r="N6" s="276">
        <v>174</v>
      </c>
      <c r="O6" s="274">
        <v>200</v>
      </c>
      <c r="P6" s="276">
        <f t="shared" si="2"/>
        <v>564</v>
      </c>
      <c r="Q6" s="295">
        <f t="shared" si="3"/>
        <v>188</v>
      </c>
      <c r="S6" s="71">
        <v>2</v>
      </c>
      <c r="T6" s="323" t="s">
        <v>54</v>
      </c>
      <c r="U6" s="73">
        <v>247</v>
      </c>
      <c r="V6" s="73">
        <v>181</v>
      </c>
      <c r="W6" s="73">
        <f t="shared" si="4"/>
        <v>428</v>
      </c>
      <c r="X6" s="77">
        <f t="shared" si="5"/>
        <v>214</v>
      </c>
    </row>
    <row r="7" spans="1:24" x14ac:dyDescent="0.2">
      <c r="A7" s="278">
        <v>3</v>
      </c>
      <c r="B7" s="273" t="s">
        <v>100</v>
      </c>
      <c r="C7" s="276">
        <v>205</v>
      </c>
      <c r="D7" s="276">
        <v>150</v>
      </c>
      <c r="E7" s="272">
        <v>216</v>
      </c>
      <c r="F7" s="275"/>
      <c r="G7" s="276">
        <f t="shared" si="0"/>
        <v>571</v>
      </c>
      <c r="H7" s="279">
        <f t="shared" si="1"/>
        <v>190.33333333333334</v>
      </c>
      <c r="K7" s="278">
        <v>3</v>
      </c>
      <c r="L7" s="273" t="s">
        <v>76</v>
      </c>
      <c r="M7" s="277">
        <v>178</v>
      </c>
      <c r="N7" s="276">
        <v>189</v>
      </c>
      <c r="O7" s="272">
        <v>191</v>
      </c>
      <c r="P7" s="276">
        <f t="shared" si="2"/>
        <v>558</v>
      </c>
      <c r="Q7" s="295">
        <f t="shared" si="3"/>
        <v>186</v>
      </c>
      <c r="S7" s="71">
        <v>3</v>
      </c>
      <c r="T7" s="323" t="s">
        <v>74</v>
      </c>
      <c r="U7" s="73">
        <v>193</v>
      </c>
      <c r="V7" s="73">
        <v>197</v>
      </c>
      <c r="W7" s="73">
        <f t="shared" si="4"/>
        <v>390</v>
      </c>
      <c r="X7" s="77">
        <f t="shared" si="5"/>
        <v>195</v>
      </c>
    </row>
    <row r="8" spans="1:24" x14ac:dyDescent="0.2">
      <c r="A8" s="278">
        <v>4</v>
      </c>
      <c r="B8" s="273" t="s">
        <v>51</v>
      </c>
      <c r="C8" s="276">
        <v>167</v>
      </c>
      <c r="D8" s="276">
        <v>168</v>
      </c>
      <c r="E8" s="272">
        <v>195</v>
      </c>
      <c r="F8" s="275"/>
      <c r="G8" s="276">
        <f t="shared" si="0"/>
        <v>530</v>
      </c>
      <c r="H8" s="279">
        <f t="shared" si="1"/>
        <v>176.66666666666666</v>
      </c>
      <c r="K8" s="278">
        <v>4</v>
      </c>
      <c r="L8" s="273" t="s">
        <v>28</v>
      </c>
      <c r="M8" s="276">
        <v>170</v>
      </c>
      <c r="N8" s="277">
        <v>189</v>
      </c>
      <c r="O8" s="272">
        <v>192</v>
      </c>
      <c r="P8" s="276">
        <f t="shared" si="2"/>
        <v>551</v>
      </c>
      <c r="Q8" s="295">
        <f t="shared" si="3"/>
        <v>183.66666666666666</v>
      </c>
      <c r="S8" s="280">
        <v>4</v>
      </c>
      <c r="T8" s="267" t="s">
        <v>52</v>
      </c>
      <c r="U8" s="263">
        <v>188</v>
      </c>
      <c r="V8" s="263">
        <v>168</v>
      </c>
      <c r="W8" s="263">
        <f t="shared" si="4"/>
        <v>356</v>
      </c>
      <c r="X8" s="317">
        <f t="shared" si="5"/>
        <v>178</v>
      </c>
    </row>
    <row r="9" spans="1:24" x14ac:dyDescent="0.2">
      <c r="A9" s="278">
        <v>5</v>
      </c>
      <c r="B9" s="273" t="s">
        <v>26</v>
      </c>
      <c r="C9" s="277">
        <v>165</v>
      </c>
      <c r="D9" s="276">
        <v>178</v>
      </c>
      <c r="E9" s="272">
        <v>183</v>
      </c>
      <c r="F9" s="275"/>
      <c r="G9" s="276">
        <f t="shared" si="0"/>
        <v>526</v>
      </c>
      <c r="H9" s="279">
        <f t="shared" si="1"/>
        <v>175.33333333333334</v>
      </c>
      <c r="K9" s="280">
        <v>5</v>
      </c>
      <c r="L9" s="262" t="s">
        <v>52</v>
      </c>
      <c r="M9" s="263">
        <v>160</v>
      </c>
      <c r="N9" s="266">
        <v>212</v>
      </c>
      <c r="O9" s="263">
        <v>158</v>
      </c>
      <c r="P9" s="263">
        <f t="shared" si="2"/>
        <v>530</v>
      </c>
      <c r="Q9" s="317">
        <f t="shared" si="3"/>
        <v>176.66666666666666</v>
      </c>
      <c r="S9" s="71">
        <v>5</v>
      </c>
      <c r="T9" s="323" t="s">
        <v>18</v>
      </c>
      <c r="U9" s="73">
        <v>164</v>
      </c>
      <c r="V9" s="73">
        <v>179</v>
      </c>
      <c r="W9" s="73">
        <f t="shared" si="4"/>
        <v>343</v>
      </c>
      <c r="X9" s="77">
        <f t="shared" si="5"/>
        <v>171.5</v>
      </c>
    </row>
    <row r="10" spans="1:24" x14ac:dyDescent="0.2">
      <c r="A10" s="278">
        <v>6</v>
      </c>
      <c r="B10" s="273" t="s">
        <v>101</v>
      </c>
      <c r="C10" s="276">
        <v>192</v>
      </c>
      <c r="D10" s="276">
        <v>165</v>
      </c>
      <c r="E10" s="272">
        <v>161</v>
      </c>
      <c r="F10" s="275"/>
      <c r="G10" s="276">
        <f t="shared" si="0"/>
        <v>518</v>
      </c>
      <c r="H10" s="279">
        <f t="shared" si="1"/>
        <v>172.66666666666666</v>
      </c>
      <c r="K10" s="278">
        <v>6</v>
      </c>
      <c r="L10" s="273" t="s">
        <v>100</v>
      </c>
      <c r="M10" s="276">
        <v>182</v>
      </c>
      <c r="N10" s="277">
        <v>182</v>
      </c>
      <c r="O10" s="272">
        <v>163</v>
      </c>
      <c r="P10" s="276">
        <f t="shared" si="2"/>
        <v>527</v>
      </c>
      <c r="Q10" s="295">
        <f t="shared" si="3"/>
        <v>175.66666666666666</v>
      </c>
      <c r="S10" s="71">
        <v>6</v>
      </c>
      <c r="T10" s="323" t="s">
        <v>76</v>
      </c>
      <c r="U10" s="73">
        <v>172</v>
      </c>
      <c r="V10" s="73">
        <v>164</v>
      </c>
      <c r="W10" s="73">
        <f t="shared" si="4"/>
        <v>336</v>
      </c>
      <c r="X10" s="77">
        <f t="shared" si="5"/>
        <v>168</v>
      </c>
    </row>
    <row r="11" spans="1:24" x14ac:dyDescent="0.2">
      <c r="A11" s="280">
        <v>7</v>
      </c>
      <c r="B11" s="262" t="s">
        <v>52</v>
      </c>
      <c r="C11" s="263">
        <v>160</v>
      </c>
      <c r="D11" s="263">
        <v>190</v>
      </c>
      <c r="E11" s="261">
        <v>159</v>
      </c>
      <c r="F11" s="264">
        <v>8</v>
      </c>
      <c r="G11" s="263">
        <f t="shared" si="0"/>
        <v>517</v>
      </c>
      <c r="H11" s="281">
        <f t="shared" si="1"/>
        <v>172.33333333333334</v>
      </c>
      <c r="K11" s="278">
        <v>7</v>
      </c>
      <c r="L11" s="273" t="s">
        <v>26</v>
      </c>
      <c r="M11" s="276">
        <v>187</v>
      </c>
      <c r="N11" s="277">
        <v>180</v>
      </c>
      <c r="O11" s="272">
        <v>157</v>
      </c>
      <c r="P11" s="276">
        <f t="shared" si="2"/>
        <v>524</v>
      </c>
      <c r="Q11" s="295">
        <f t="shared" si="3"/>
        <v>174.66666666666666</v>
      </c>
      <c r="S11" s="71">
        <v>7</v>
      </c>
      <c r="T11" s="323" t="s">
        <v>55</v>
      </c>
      <c r="U11" s="73">
        <v>140</v>
      </c>
      <c r="V11" s="73">
        <v>188</v>
      </c>
      <c r="W11" s="73">
        <f t="shared" si="4"/>
        <v>328</v>
      </c>
      <c r="X11" s="77">
        <f t="shared" si="5"/>
        <v>164</v>
      </c>
    </row>
    <row r="12" spans="1:24" x14ac:dyDescent="0.2">
      <c r="A12" s="278">
        <v>8</v>
      </c>
      <c r="B12" s="273" t="s">
        <v>28</v>
      </c>
      <c r="C12" s="276">
        <v>175</v>
      </c>
      <c r="D12" s="277">
        <v>164</v>
      </c>
      <c r="E12" s="272">
        <v>177</v>
      </c>
      <c r="F12" s="275"/>
      <c r="G12" s="276">
        <f t="shared" si="0"/>
        <v>516</v>
      </c>
      <c r="H12" s="279">
        <f t="shared" si="1"/>
        <v>172</v>
      </c>
      <c r="K12" s="278">
        <v>8</v>
      </c>
      <c r="L12" s="307" t="s">
        <v>55</v>
      </c>
      <c r="M12" s="276">
        <v>199</v>
      </c>
      <c r="N12" s="277">
        <v>153</v>
      </c>
      <c r="O12" s="272">
        <v>163</v>
      </c>
      <c r="P12" s="276">
        <f t="shared" si="2"/>
        <v>515</v>
      </c>
      <c r="Q12" s="295">
        <f t="shared" si="3"/>
        <v>171.66666666666666</v>
      </c>
      <c r="S12" s="71">
        <v>8</v>
      </c>
      <c r="T12" s="323" t="s">
        <v>28</v>
      </c>
      <c r="U12" s="73">
        <v>152</v>
      </c>
      <c r="V12" s="73">
        <v>168</v>
      </c>
      <c r="W12" s="73">
        <f t="shared" si="4"/>
        <v>320</v>
      </c>
      <c r="X12" s="77">
        <f t="shared" si="5"/>
        <v>160</v>
      </c>
    </row>
    <row r="13" spans="1:24" x14ac:dyDescent="0.2">
      <c r="A13" s="280">
        <v>9</v>
      </c>
      <c r="B13" s="262" t="s">
        <v>22</v>
      </c>
      <c r="C13" s="266">
        <v>174</v>
      </c>
      <c r="D13" s="263">
        <v>158</v>
      </c>
      <c r="E13" s="261">
        <v>172</v>
      </c>
      <c r="F13" s="264">
        <v>8</v>
      </c>
      <c r="G13" s="263">
        <f t="shared" si="0"/>
        <v>512</v>
      </c>
      <c r="H13" s="281">
        <f t="shared" si="1"/>
        <v>170.66666666666666</v>
      </c>
      <c r="K13" s="278">
        <v>9</v>
      </c>
      <c r="L13" s="273" t="s">
        <v>54</v>
      </c>
      <c r="M13" s="276">
        <v>203</v>
      </c>
      <c r="N13" s="277">
        <v>144</v>
      </c>
      <c r="O13" s="272">
        <v>168</v>
      </c>
      <c r="P13" s="276">
        <f t="shared" si="2"/>
        <v>515</v>
      </c>
      <c r="Q13" s="295">
        <f t="shared" si="3"/>
        <v>171.66666666666666</v>
      </c>
      <c r="S13" s="71">
        <v>9</v>
      </c>
      <c r="T13" s="324" t="s">
        <v>100</v>
      </c>
      <c r="U13" s="289">
        <v>148</v>
      </c>
      <c r="V13" s="289">
        <v>163</v>
      </c>
      <c r="W13" s="73">
        <f>U13+V13</f>
        <v>311</v>
      </c>
      <c r="X13" s="77">
        <f>AVERAGE(U13:V13)</f>
        <v>155.5</v>
      </c>
    </row>
    <row r="14" spans="1:24" ht="13.5" thickBot="1" x14ac:dyDescent="0.25">
      <c r="A14" s="280">
        <v>10</v>
      </c>
      <c r="B14" s="262" t="s">
        <v>15</v>
      </c>
      <c r="C14" s="263">
        <v>157</v>
      </c>
      <c r="D14" s="263">
        <v>200</v>
      </c>
      <c r="E14" s="261">
        <v>147</v>
      </c>
      <c r="F14" s="264">
        <v>8</v>
      </c>
      <c r="G14" s="263">
        <f t="shared" si="0"/>
        <v>512</v>
      </c>
      <c r="H14" s="281">
        <f t="shared" si="1"/>
        <v>170.66666666666666</v>
      </c>
      <c r="K14" s="298">
        <v>10</v>
      </c>
      <c r="L14" s="299" t="s">
        <v>74</v>
      </c>
      <c r="M14" s="300">
        <v>181</v>
      </c>
      <c r="N14" s="300">
        <v>161</v>
      </c>
      <c r="O14" s="312">
        <v>173</v>
      </c>
      <c r="P14" s="300">
        <f t="shared" si="2"/>
        <v>515</v>
      </c>
      <c r="Q14" s="302">
        <f t="shared" si="3"/>
        <v>171.66666666666666</v>
      </c>
      <c r="S14" s="79">
        <v>10</v>
      </c>
      <c r="T14" s="493" t="s">
        <v>26</v>
      </c>
      <c r="U14" s="494">
        <v>165</v>
      </c>
      <c r="V14" s="494">
        <v>126</v>
      </c>
      <c r="W14" s="81">
        <f>U14+V14</f>
        <v>291</v>
      </c>
      <c r="X14" s="83">
        <f>AVERAGE(U14:V14)</f>
        <v>145.5</v>
      </c>
    </row>
    <row r="15" spans="1:24" x14ac:dyDescent="0.2">
      <c r="A15" s="278">
        <v>11</v>
      </c>
      <c r="B15" s="273" t="s">
        <v>54</v>
      </c>
      <c r="C15" s="276">
        <v>154</v>
      </c>
      <c r="D15" s="276">
        <v>184</v>
      </c>
      <c r="E15" s="272">
        <v>173</v>
      </c>
      <c r="F15" s="275"/>
      <c r="G15" s="276">
        <f t="shared" si="0"/>
        <v>511</v>
      </c>
      <c r="H15" s="279">
        <f t="shared" si="1"/>
        <v>170.33333333333334</v>
      </c>
      <c r="K15" s="318">
        <v>11</v>
      </c>
      <c r="L15" s="319" t="s">
        <v>19</v>
      </c>
      <c r="M15" s="320">
        <v>174</v>
      </c>
      <c r="N15" s="320">
        <v>170</v>
      </c>
      <c r="O15" s="321">
        <v>166</v>
      </c>
      <c r="P15" s="320">
        <f t="shared" si="2"/>
        <v>510</v>
      </c>
      <c r="Q15" s="322">
        <f t="shared" si="3"/>
        <v>170</v>
      </c>
    </row>
    <row r="16" spans="1:24" x14ac:dyDescent="0.2">
      <c r="A16" s="278">
        <v>12</v>
      </c>
      <c r="B16" s="273" t="s">
        <v>32</v>
      </c>
      <c r="C16" s="276">
        <v>180</v>
      </c>
      <c r="D16" s="277">
        <v>160</v>
      </c>
      <c r="E16" s="272">
        <v>170</v>
      </c>
      <c r="F16" s="275"/>
      <c r="G16" s="276">
        <f t="shared" si="0"/>
        <v>510</v>
      </c>
      <c r="H16" s="279">
        <f t="shared" si="1"/>
        <v>170</v>
      </c>
      <c r="K16" s="280">
        <v>12</v>
      </c>
      <c r="L16" s="262" t="s">
        <v>17</v>
      </c>
      <c r="M16" s="266">
        <v>152</v>
      </c>
      <c r="N16" s="263">
        <v>177</v>
      </c>
      <c r="O16" s="261">
        <v>173</v>
      </c>
      <c r="P16" s="263">
        <f t="shared" si="2"/>
        <v>502</v>
      </c>
      <c r="Q16" s="317">
        <f t="shared" si="3"/>
        <v>167.33333333333334</v>
      </c>
    </row>
    <row r="17" spans="1:17" x14ac:dyDescent="0.2">
      <c r="A17" s="280">
        <v>13</v>
      </c>
      <c r="B17" s="267" t="s">
        <v>17</v>
      </c>
      <c r="C17" s="263">
        <v>152</v>
      </c>
      <c r="D17" s="263">
        <v>175</v>
      </c>
      <c r="E17" s="268">
        <v>175</v>
      </c>
      <c r="F17" s="264">
        <v>8</v>
      </c>
      <c r="G17" s="263">
        <f t="shared" si="0"/>
        <v>510</v>
      </c>
      <c r="H17" s="281">
        <f t="shared" si="1"/>
        <v>170</v>
      </c>
      <c r="K17" s="278">
        <v>13</v>
      </c>
      <c r="L17" s="273" t="s">
        <v>102</v>
      </c>
      <c r="M17" s="277">
        <v>154</v>
      </c>
      <c r="N17" s="276">
        <v>176</v>
      </c>
      <c r="O17" s="272">
        <v>168</v>
      </c>
      <c r="P17" s="276">
        <f t="shared" ref="P17:P22" si="6">M17+N17+O17</f>
        <v>498</v>
      </c>
      <c r="Q17" s="295">
        <f t="shared" ref="Q17:Q22" si="7">AVERAGE(M17:O17)</f>
        <v>166</v>
      </c>
    </row>
    <row r="18" spans="1:17" x14ac:dyDescent="0.2">
      <c r="A18" s="278">
        <v>14</v>
      </c>
      <c r="B18" s="273" t="s">
        <v>74</v>
      </c>
      <c r="C18" s="276">
        <v>160</v>
      </c>
      <c r="D18" s="276">
        <v>183</v>
      </c>
      <c r="E18" s="274">
        <v>158</v>
      </c>
      <c r="F18" s="275"/>
      <c r="G18" s="276">
        <f t="shared" si="0"/>
        <v>501</v>
      </c>
      <c r="H18" s="279">
        <f t="shared" si="1"/>
        <v>167</v>
      </c>
      <c r="K18" s="278">
        <v>14</v>
      </c>
      <c r="L18" s="296" t="s">
        <v>101</v>
      </c>
      <c r="M18" s="297">
        <v>157</v>
      </c>
      <c r="N18" s="297">
        <v>163</v>
      </c>
      <c r="O18" s="274">
        <v>171</v>
      </c>
      <c r="P18" s="276">
        <f t="shared" si="6"/>
        <v>491</v>
      </c>
      <c r="Q18" s="295">
        <f t="shared" si="7"/>
        <v>163.66666666666666</v>
      </c>
    </row>
    <row r="19" spans="1:17" x14ac:dyDescent="0.2">
      <c r="A19" s="353">
        <v>15</v>
      </c>
      <c r="B19" s="412" t="s">
        <v>27</v>
      </c>
      <c r="C19" s="354">
        <v>163</v>
      </c>
      <c r="D19" s="354">
        <v>152</v>
      </c>
      <c r="E19" s="413">
        <v>177</v>
      </c>
      <c r="F19" s="355">
        <v>8</v>
      </c>
      <c r="G19" s="354">
        <f t="shared" si="0"/>
        <v>500</v>
      </c>
      <c r="H19" s="414">
        <f t="shared" si="1"/>
        <v>166.66666666666666</v>
      </c>
      <c r="K19" s="280">
        <v>15</v>
      </c>
      <c r="L19" s="315" t="s">
        <v>22</v>
      </c>
      <c r="M19" s="268">
        <v>151</v>
      </c>
      <c r="N19" s="316">
        <v>183</v>
      </c>
      <c r="O19" s="316">
        <v>140</v>
      </c>
      <c r="P19" s="263">
        <f t="shared" si="6"/>
        <v>474</v>
      </c>
      <c r="Q19" s="317">
        <f t="shared" si="7"/>
        <v>158</v>
      </c>
    </row>
    <row r="20" spans="1:17" x14ac:dyDescent="0.2">
      <c r="A20" s="280">
        <v>16</v>
      </c>
      <c r="B20" s="262" t="s">
        <v>19</v>
      </c>
      <c r="C20" s="268">
        <v>153</v>
      </c>
      <c r="D20" s="261">
        <v>160</v>
      </c>
      <c r="E20" s="261">
        <v>168</v>
      </c>
      <c r="F20" s="264">
        <v>8</v>
      </c>
      <c r="G20" s="263">
        <f t="shared" si="0"/>
        <v>489</v>
      </c>
      <c r="H20" s="281">
        <f t="shared" si="1"/>
        <v>163</v>
      </c>
      <c r="K20" s="280">
        <v>16</v>
      </c>
      <c r="L20" s="315" t="s">
        <v>15</v>
      </c>
      <c r="M20" s="316">
        <v>159</v>
      </c>
      <c r="N20" s="268">
        <v>184</v>
      </c>
      <c r="O20" s="316">
        <v>128</v>
      </c>
      <c r="P20" s="263">
        <f t="shared" si="6"/>
        <v>471</v>
      </c>
      <c r="Q20" s="317">
        <f t="shared" si="7"/>
        <v>157</v>
      </c>
    </row>
    <row r="21" spans="1:17" x14ac:dyDescent="0.2">
      <c r="A21" s="278">
        <v>17</v>
      </c>
      <c r="B21" s="273" t="s">
        <v>102</v>
      </c>
      <c r="C21" s="272">
        <v>165</v>
      </c>
      <c r="D21" s="272">
        <v>181</v>
      </c>
      <c r="E21" s="274">
        <v>140</v>
      </c>
      <c r="F21" s="275"/>
      <c r="G21" s="276">
        <f t="shared" si="0"/>
        <v>486</v>
      </c>
      <c r="H21" s="279">
        <f t="shared" si="1"/>
        <v>162</v>
      </c>
      <c r="K21" s="278">
        <v>17</v>
      </c>
      <c r="L21" s="296" t="s">
        <v>51</v>
      </c>
      <c r="M21" s="297">
        <v>137</v>
      </c>
      <c r="N21" s="297">
        <v>174</v>
      </c>
      <c r="O21" s="274">
        <v>147</v>
      </c>
      <c r="P21" s="276">
        <f t="shared" si="6"/>
        <v>458</v>
      </c>
      <c r="Q21" s="295">
        <f t="shared" si="7"/>
        <v>152.66666666666666</v>
      </c>
    </row>
    <row r="22" spans="1:17" ht="13.5" thickBot="1" x14ac:dyDescent="0.25">
      <c r="A22" s="298">
        <v>18</v>
      </c>
      <c r="B22" s="299" t="s">
        <v>55</v>
      </c>
      <c r="C22" s="301">
        <v>177</v>
      </c>
      <c r="D22" s="312">
        <v>155</v>
      </c>
      <c r="E22" s="301">
        <v>151</v>
      </c>
      <c r="F22" s="313"/>
      <c r="G22" s="300">
        <f t="shared" si="0"/>
        <v>483</v>
      </c>
      <c r="H22" s="314">
        <f t="shared" si="1"/>
        <v>161</v>
      </c>
      <c r="K22" s="415">
        <v>18</v>
      </c>
      <c r="L22" s="416" t="s">
        <v>27</v>
      </c>
      <c r="M22" s="417">
        <v>139</v>
      </c>
      <c r="N22" s="417">
        <v>155</v>
      </c>
      <c r="O22" s="417">
        <v>145</v>
      </c>
      <c r="P22" s="418">
        <f t="shared" si="6"/>
        <v>439</v>
      </c>
      <c r="Q22" s="419">
        <f t="shared" si="7"/>
        <v>146.33333333333334</v>
      </c>
    </row>
    <row r="23" spans="1:17" x14ac:dyDescent="0.2">
      <c r="A23" s="303">
        <v>19</v>
      </c>
      <c r="B23" s="304" t="s">
        <v>104</v>
      </c>
      <c r="C23" s="306">
        <v>156</v>
      </c>
      <c r="D23" s="306">
        <v>182</v>
      </c>
      <c r="E23" s="306">
        <v>137</v>
      </c>
      <c r="F23" s="308"/>
      <c r="G23" s="305">
        <f t="shared" si="0"/>
        <v>475</v>
      </c>
      <c r="H23" s="309">
        <f t="shared" si="1"/>
        <v>158.33333333333334</v>
      </c>
    </row>
    <row r="24" spans="1:17" x14ac:dyDescent="0.2">
      <c r="A24" s="278">
        <v>20</v>
      </c>
      <c r="B24" s="273" t="s">
        <v>103</v>
      </c>
      <c r="C24" s="272">
        <v>162</v>
      </c>
      <c r="D24" s="272">
        <v>140</v>
      </c>
      <c r="E24" s="272">
        <v>172</v>
      </c>
      <c r="F24" s="275"/>
      <c r="G24" s="276">
        <f t="shared" si="0"/>
        <v>474</v>
      </c>
      <c r="H24" s="279">
        <f t="shared" si="1"/>
        <v>158</v>
      </c>
    </row>
    <row r="25" spans="1:17" x14ac:dyDescent="0.2">
      <c r="A25" s="280">
        <v>21</v>
      </c>
      <c r="B25" s="262" t="s">
        <v>16</v>
      </c>
      <c r="C25" s="261">
        <v>142</v>
      </c>
      <c r="D25" s="261">
        <v>191</v>
      </c>
      <c r="E25" s="261">
        <v>125</v>
      </c>
      <c r="F25" s="264">
        <v>8</v>
      </c>
      <c r="G25" s="263">
        <f t="shared" si="0"/>
        <v>466</v>
      </c>
      <c r="H25" s="281">
        <f t="shared" si="1"/>
        <v>155.33333333333334</v>
      </c>
    </row>
    <row r="26" spans="1:17" x14ac:dyDescent="0.2">
      <c r="A26" s="278">
        <v>22</v>
      </c>
      <c r="B26" s="273" t="s">
        <v>30</v>
      </c>
      <c r="C26" s="272">
        <v>139</v>
      </c>
      <c r="D26" s="272">
        <v>170</v>
      </c>
      <c r="E26" s="272">
        <v>151</v>
      </c>
      <c r="F26" s="275"/>
      <c r="G26" s="276">
        <f t="shared" si="0"/>
        <v>460</v>
      </c>
      <c r="H26" s="279">
        <f t="shared" si="1"/>
        <v>153.33333333333334</v>
      </c>
    </row>
    <row r="27" spans="1:17" x14ac:dyDescent="0.2">
      <c r="A27" s="280">
        <v>23</v>
      </c>
      <c r="B27" s="262" t="s">
        <v>73</v>
      </c>
      <c r="C27" s="261">
        <v>133</v>
      </c>
      <c r="D27" s="261">
        <v>131</v>
      </c>
      <c r="E27" s="261">
        <v>174</v>
      </c>
      <c r="F27" s="264">
        <v>8</v>
      </c>
      <c r="G27" s="263">
        <f t="shared" si="0"/>
        <v>446</v>
      </c>
      <c r="H27" s="281">
        <f t="shared" si="1"/>
        <v>148.66666666666666</v>
      </c>
    </row>
    <row r="28" spans="1:17" x14ac:dyDescent="0.2">
      <c r="A28" s="280">
        <v>24</v>
      </c>
      <c r="B28" s="262" t="s">
        <v>105</v>
      </c>
      <c r="C28" s="261">
        <v>151</v>
      </c>
      <c r="D28" s="268">
        <v>137</v>
      </c>
      <c r="E28" s="261">
        <v>147</v>
      </c>
      <c r="F28" s="264">
        <v>8</v>
      </c>
      <c r="G28" s="263">
        <f t="shared" si="0"/>
        <v>443</v>
      </c>
      <c r="H28" s="281">
        <f t="shared" si="1"/>
        <v>147.66666666666666</v>
      </c>
    </row>
    <row r="29" spans="1:17" x14ac:dyDescent="0.2">
      <c r="A29" s="280">
        <v>25</v>
      </c>
      <c r="B29" s="262" t="s">
        <v>21</v>
      </c>
      <c r="C29" s="261">
        <v>176</v>
      </c>
      <c r="D29" s="261">
        <v>121</v>
      </c>
      <c r="E29" s="261">
        <v>135</v>
      </c>
      <c r="F29" s="264">
        <v>8</v>
      </c>
      <c r="G29" s="263">
        <f t="shared" si="0"/>
        <v>440</v>
      </c>
      <c r="H29" s="281">
        <f t="shared" si="1"/>
        <v>146.66666666666666</v>
      </c>
    </row>
    <row r="30" spans="1:17" ht="13.5" thickBot="1" x14ac:dyDescent="0.25">
      <c r="A30" s="282">
        <v>26</v>
      </c>
      <c r="B30" s="283" t="s">
        <v>24</v>
      </c>
      <c r="C30" s="284">
        <v>138</v>
      </c>
      <c r="D30" s="284">
        <v>119</v>
      </c>
      <c r="E30" s="284">
        <v>131</v>
      </c>
      <c r="F30" s="285"/>
      <c r="G30" s="286">
        <f t="shared" si="0"/>
        <v>388</v>
      </c>
      <c r="H30" s="287">
        <f t="shared" si="1"/>
        <v>129.33333333333334</v>
      </c>
    </row>
    <row r="31" spans="1:17" ht="13.5" thickBot="1" x14ac:dyDescent="0.25">
      <c r="A31" s="99"/>
      <c r="B31" s="100"/>
      <c r="C31" s="99"/>
      <c r="D31" s="99"/>
      <c r="E31" s="99"/>
      <c r="F31" s="99"/>
      <c r="G31" s="99"/>
      <c r="H31" s="99"/>
      <c r="I31" s="99"/>
      <c r="J31" s="99"/>
      <c r="K31" s="99"/>
    </row>
    <row r="32" spans="1:17" x14ac:dyDescent="0.2">
      <c r="A32" s="741" t="s">
        <v>84</v>
      </c>
      <c r="B32" s="761" t="s">
        <v>78</v>
      </c>
      <c r="C32" s="762"/>
      <c r="D32" s="762"/>
      <c r="E32" s="763"/>
      <c r="F32" s="760" t="s">
        <v>46</v>
      </c>
      <c r="G32" s="743" t="s">
        <v>47</v>
      </c>
      <c r="H32" s="259" t="s">
        <v>0</v>
      </c>
      <c r="I32" s="410" t="s">
        <v>14</v>
      </c>
    </row>
    <row r="33" spans="1:9" ht="13.5" thickBot="1" x14ac:dyDescent="0.25">
      <c r="A33" s="742"/>
      <c r="B33" s="96" t="s">
        <v>50</v>
      </c>
      <c r="C33" s="96" t="s">
        <v>3</v>
      </c>
      <c r="D33" s="96" t="s">
        <v>4</v>
      </c>
      <c r="E33" s="96" t="s">
        <v>5</v>
      </c>
      <c r="F33" s="732"/>
      <c r="G33" s="744"/>
      <c r="H33" s="260"/>
      <c r="I33" s="411"/>
    </row>
    <row r="34" spans="1:9" x14ac:dyDescent="0.2">
      <c r="A34" s="356">
        <v>1</v>
      </c>
      <c r="B34" s="357" t="s">
        <v>32</v>
      </c>
      <c r="C34" s="358">
        <v>204</v>
      </c>
      <c r="D34" s="358">
        <v>225</v>
      </c>
      <c r="E34" s="358"/>
      <c r="F34" s="359"/>
      <c r="G34" s="360">
        <f t="shared" ref="G34:G41" si="8">C34+D34</f>
        <v>429</v>
      </c>
      <c r="H34" s="360">
        <f t="shared" ref="H34:H41" si="9">AVERAGE(C34:D34)</f>
        <v>214.5</v>
      </c>
      <c r="I34" s="361">
        <v>39</v>
      </c>
    </row>
    <row r="35" spans="1:9" x14ac:dyDescent="0.2">
      <c r="A35" s="362">
        <v>2</v>
      </c>
      <c r="B35" s="363" t="s">
        <v>54</v>
      </c>
      <c r="C35" s="364">
        <v>247</v>
      </c>
      <c r="D35" s="364">
        <v>181</v>
      </c>
      <c r="E35" s="365"/>
      <c r="F35" s="366"/>
      <c r="G35" s="364">
        <f t="shared" si="8"/>
        <v>428</v>
      </c>
      <c r="H35" s="364">
        <f t="shared" si="9"/>
        <v>214</v>
      </c>
      <c r="I35" s="367">
        <v>36</v>
      </c>
    </row>
    <row r="36" spans="1:9" x14ac:dyDescent="0.2">
      <c r="A36" s="362">
        <v>3</v>
      </c>
      <c r="B36" s="363" t="s">
        <v>74</v>
      </c>
      <c r="C36" s="364">
        <v>193</v>
      </c>
      <c r="D36" s="364">
        <v>197</v>
      </c>
      <c r="E36" s="365"/>
      <c r="F36" s="366"/>
      <c r="G36" s="364">
        <f t="shared" si="8"/>
        <v>390</v>
      </c>
      <c r="H36" s="364">
        <f t="shared" si="9"/>
        <v>195</v>
      </c>
      <c r="I36" s="367">
        <v>33</v>
      </c>
    </row>
    <row r="37" spans="1:9" x14ac:dyDescent="0.2">
      <c r="A37" s="368">
        <v>4</v>
      </c>
      <c r="B37" s="369" t="s">
        <v>52</v>
      </c>
      <c r="C37" s="370">
        <v>188</v>
      </c>
      <c r="D37" s="370">
        <v>168</v>
      </c>
      <c r="E37" s="371"/>
      <c r="F37" s="366"/>
      <c r="G37" s="370">
        <f t="shared" si="8"/>
        <v>356</v>
      </c>
      <c r="H37" s="370">
        <f t="shared" si="9"/>
        <v>178</v>
      </c>
      <c r="I37" s="372">
        <v>30</v>
      </c>
    </row>
    <row r="38" spans="1:9" x14ac:dyDescent="0.2">
      <c r="A38" s="362">
        <v>5</v>
      </c>
      <c r="B38" s="363" t="s">
        <v>18</v>
      </c>
      <c r="C38" s="364">
        <v>164</v>
      </c>
      <c r="D38" s="364">
        <v>179</v>
      </c>
      <c r="E38" s="365"/>
      <c r="F38" s="366"/>
      <c r="G38" s="364">
        <f t="shared" si="8"/>
        <v>343</v>
      </c>
      <c r="H38" s="364">
        <f t="shared" si="9"/>
        <v>171.5</v>
      </c>
      <c r="I38" s="367">
        <v>27</v>
      </c>
    </row>
    <row r="39" spans="1:9" x14ac:dyDescent="0.2">
      <c r="A39" s="362">
        <v>6</v>
      </c>
      <c r="B39" s="363" t="s">
        <v>76</v>
      </c>
      <c r="C39" s="364">
        <v>172</v>
      </c>
      <c r="D39" s="364">
        <v>164</v>
      </c>
      <c r="E39" s="365"/>
      <c r="F39" s="366"/>
      <c r="G39" s="364">
        <f t="shared" si="8"/>
        <v>336</v>
      </c>
      <c r="H39" s="364">
        <f t="shared" si="9"/>
        <v>168</v>
      </c>
      <c r="I39" s="367">
        <v>24</v>
      </c>
    </row>
    <row r="40" spans="1:9" x14ac:dyDescent="0.2">
      <c r="A40" s="362">
        <v>7</v>
      </c>
      <c r="B40" s="363" t="s">
        <v>55</v>
      </c>
      <c r="C40" s="364">
        <v>140</v>
      </c>
      <c r="D40" s="364">
        <v>188</v>
      </c>
      <c r="E40" s="365"/>
      <c r="F40" s="373"/>
      <c r="G40" s="364">
        <f t="shared" si="8"/>
        <v>328</v>
      </c>
      <c r="H40" s="364">
        <f t="shared" si="9"/>
        <v>164</v>
      </c>
      <c r="I40" s="367">
        <v>21</v>
      </c>
    </row>
    <row r="41" spans="1:9" x14ac:dyDescent="0.2">
      <c r="A41" s="362">
        <v>8</v>
      </c>
      <c r="B41" s="363" t="s">
        <v>28</v>
      </c>
      <c r="C41" s="364">
        <v>152</v>
      </c>
      <c r="D41" s="364">
        <v>168</v>
      </c>
      <c r="E41" s="365"/>
      <c r="F41" s="366"/>
      <c r="G41" s="364">
        <f t="shared" si="8"/>
        <v>320</v>
      </c>
      <c r="H41" s="364">
        <f t="shared" si="9"/>
        <v>160</v>
      </c>
      <c r="I41" s="367">
        <v>18</v>
      </c>
    </row>
    <row r="42" spans="1:9" x14ac:dyDescent="0.2">
      <c r="A42" s="362">
        <v>9</v>
      </c>
      <c r="B42" s="363" t="s">
        <v>100</v>
      </c>
      <c r="C42" s="374">
        <v>148</v>
      </c>
      <c r="D42" s="374">
        <v>163</v>
      </c>
      <c r="E42" s="374">
        <v>168</v>
      </c>
      <c r="F42" s="373"/>
      <c r="G42" s="364">
        <f t="shared" ref="G42:G51" si="10">C42+D42+E42</f>
        <v>479</v>
      </c>
      <c r="H42" s="364">
        <f t="shared" ref="H42:H51" si="11">AVERAGE(C42:E42)</f>
        <v>159.66666666666666</v>
      </c>
      <c r="I42" s="367">
        <v>16</v>
      </c>
    </row>
    <row r="43" spans="1:9" ht="13.5" thickBot="1" x14ac:dyDescent="0.25">
      <c r="A43" s="375">
        <v>10</v>
      </c>
      <c r="B43" s="376" t="s">
        <v>26</v>
      </c>
      <c r="C43" s="377">
        <v>165</v>
      </c>
      <c r="D43" s="377">
        <v>126</v>
      </c>
      <c r="E43" s="377">
        <v>158</v>
      </c>
      <c r="F43" s="378"/>
      <c r="G43" s="379">
        <f t="shared" si="10"/>
        <v>449</v>
      </c>
      <c r="H43" s="379">
        <f t="shared" si="11"/>
        <v>149.66666666666666</v>
      </c>
      <c r="I43" s="380">
        <v>14</v>
      </c>
    </row>
    <row r="44" spans="1:9" x14ac:dyDescent="0.2">
      <c r="A44" s="383">
        <v>11</v>
      </c>
      <c r="B44" s="384" t="s">
        <v>19</v>
      </c>
      <c r="C44" s="385">
        <v>174</v>
      </c>
      <c r="D44" s="385">
        <v>170</v>
      </c>
      <c r="E44" s="386">
        <v>166</v>
      </c>
      <c r="F44" s="387"/>
      <c r="G44" s="388">
        <f t="shared" si="10"/>
        <v>510</v>
      </c>
      <c r="H44" s="385">
        <f t="shared" si="11"/>
        <v>170</v>
      </c>
      <c r="I44" s="389">
        <v>12</v>
      </c>
    </row>
    <row r="45" spans="1:9" x14ac:dyDescent="0.2">
      <c r="A45" s="390">
        <v>12</v>
      </c>
      <c r="B45" s="391" t="s">
        <v>17</v>
      </c>
      <c r="C45" s="392">
        <v>152</v>
      </c>
      <c r="D45" s="392">
        <v>177</v>
      </c>
      <c r="E45" s="393">
        <v>173</v>
      </c>
      <c r="F45" s="394"/>
      <c r="G45" s="395">
        <f t="shared" si="10"/>
        <v>502</v>
      </c>
      <c r="H45" s="392">
        <f t="shared" si="11"/>
        <v>167.33333333333334</v>
      </c>
      <c r="I45" s="396">
        <v>10</v>
      </c>
    </row>
    <row r="46" spans="1:9" x14ac:dyDescent="0.2">
      <c r="A46" s="397">
        <v>13</v>
      </c>
      <c r="B46" s="398" t="s">
        <v>102</v>
      </c>
      <c r="C46" s="399">
        <v>154</v>
      </c>
      <c r="D46" s="399">
        <v>176</v>
      </c>
      <c r="E46" s="400">
        <v>168</v>
      </c>
      <c r="F46" s="401"/>
      <c r="G46" s="402">
        <f t="shared" si="10"/>
        <v>498</v>
      </c>
      <c r="H46" s="399">
        <f t="shared" si="11"/>
        <v>166</v>
      </c>
      <c r="I46" s="403">
        <v>8</v>
      </c>
    </row>
    <row r="47" spans="1:9" x14ac:dyDescent="0.2">
      <c r="A47" s="397">
        <v>14</v>
      </c>
      <c r="B47" s="398" t="s">
        <v>101</v>
      </c>
      <c r="C47" s="399">
        <v>157</v>
      </c>
      <c r="D47" s="399">
        <v>163</v>
      </c>
      <c r="E47" s="400">
        <v>171</v>
      </c>
      <c r="F47" s="394"/>
      <c r="G47" s="402">
        <f t="shared" si="10"/>
        <v>491</v>
      </c>
      <c r="H47" s="399">
        <f t="shared" si="11"/>
        <v>163.66666666666666</v>
      </c>
      <c r="I47" s="403">
        <v>7</v>
      </c>
    </row>
    <row r="48" spans="1:9" x14ac:dyDescent="0.2">
      <c r="A48" s="390">
        <v>15</v>
      </c>
      <c r="B48" s="391" t="s">
        <v>22</v>
      </c>
      <c r="C48" s="392">
        <v>151</v>
      </c>
      <c r="D48" s="392">
        <v>183</v>
      </c>
      <c r="E48" s="393">
        <v>140</v>
      </c>
      <c r="F48" s="401"/>
      <c r="G48" s="395">
        <f t="shared" si="10"/>
        <v>474</v>
      </c>
      <c r="H48" s="392">
        <f t="shared" si="11"/>
        <v>158</v>
      </c>
      <c r="I48" s="396">
        <v>6</v>
      </c>
    </row>
    <row r="49" spans="1:9" x14ac:dyDescent="0.2">
      <c r="A49" s="390">
        <v>16</v>
      </c>
      <c r="B49" s="391" t="s">
        <v>15</v>
      </c>
      <c r="C49" s="393">
        <v>159</v>
      </c>
      <c r="D49" s="393">
        <v>184</v>
      </c>
      <c r="E49" s="393">
        <v>128</v>
      </c>
      <c r="F49" s="401"/>
      <c r="G49" s="395">
        <f t="shared" si="10"/>
        <v>471</v>
      </c>
      <c r="H49" s="392">
        <f t="shared" si="11"/>
        <v>157</v>
      </c>
      <c r="I49" s="396">
        <v>5</v>
      </c>
    </row>
    <row r="50" spans="1:9" x14ac:dyDescent="0.2">
      <c r="A50" s="397">
        <v>17</v>
      </c>
      <c r="B50" s="398" t="s">
        <v>51</v>
      </c>
      <c r="C50" s="400">
        <v>137</v>
      </c>
      <c r="D50" s="400">
        <v>174</v>
      </c>
      <c r="E50" s="400">
        <v>147</v>
      </c>
      <c r="F50" s="394"/>
      <c r="G50" s="402">
        <f t="shared" si="10"/>
        <v>458</v>
      </c>
      <c r="H50" s="399">
        <f t="shared" si="11"/>
        <v>152.66666666666666</v>
      </c>
      <c r="I50" s="403">
        <v>4</v>
      </c>
    </row>
    <row r="51" spans="1:9" ht="13.5" thickBot="1" x14ac:dyDescent="0.25">
      <c r="A51" s="404">
        <v>18</v>
      </c>
      <c r="B51" s="405" t="s">
        <v>27</v>
      </c>
      <c r="C51" s="488">
        <v>139</v>
      </c>
      <c r="D51" s="488">
        <v>155</v>
      </c>
      <c r="E51" s="488">
        <v>145</v>
      </c>
      <c r="F51" s="406"/>
      <c r="G51" s="407">
        <f t="shared" si="10"/>
        <v>439</v>
      </c>
      <c r="H51" s="408">
        <f t="shared" si="11"/>
        <v>146.33333333333334</v>
      </c>
      <c r="I51" s="409">
        <v>3</v>
      </c>
    </row>
    <row r="52" spans="1:9" x14ac:dyDescent="0.2">
      <c r="A52" s="326">
        <v>19</v>
      </c>
      <c r="B52" s="327" t="s">
        <v>104</v>
      </c>
      <c r="C52" s="328">
        <v>156</v>
      </c>
      <c r="D52" s="328">
        <v>182</v>
      </c>
      <c r="E52" s="328">
        <v>137</v>
      </c>
      <c r="F52" s="308"/>
      <c r="G52" s="328">
        <v>475</v>
      </c>
      <c r="H52" s="329">
        <v>158.33333333333334</v>
      </c>
      <c r="I52" s="90">
        <v>2</v>
      </c>
    </row>
    <row r="53" spans="1:9" x14ac:dyDescent="0.2">
      <c r="A53" s="330">
        <v>20</v>
      </c>
      <c r="B53" s="288" t="s">
        <v>103</v>
      </c>
      <c r="C53" s="289">
        <v>162</v>
      </c>
      <c r="D53" s="289">
        <v>140</v>
      </c>
      <c r="E53" s="289">
        <v>172</v>
      </c>
      <c r="F53" s="275"/>
      <c r="G53" s="289">
        <v>474</v>
      </c>
      <c r="H53" s="325">
        <v>158</v>
      </c>
      <c r="I53" s="331">
        <v>2</v>
      </c>
    </row>
    <row r="54" spans="1:9" x14ac:dyDescent="0.2">
      <c r="A54" s="330">
        <v>21</v>
      </c>
      <c r="B54" s="288" t="s">
        <v>16</v>
      </c>
      <c r="C54" s="289">
        <v>142</v>
      </c>
      <c r="D54" s="289">
        <v>191</v>
      </c>
      <c r="E54" s="289">
        <v>125</v>
      </c>
      <c r="F54" s="264"/>
      <c r="G54" s="289">
        <v>466</v>
      </c>
      <c r="H54" s="325">
        <v>155.33333333333334</v>
      </c>
      <c r="I54" s="331">
        <v>0</v>
      </c>
    </row>
    <row r="55" spans="1:9" x14ac:dyDescent="0.2">
      <c r="A55" s="330">
        <v>22</v>
      </c>
      <c r="B55" s="288" t="s">
        <v>30</v>
      </c>
      <c r="C55" s="289">
        <v>139</v>
      </c>
      <c r="D55" s="289">
        <v>170</v>
      </c>
      <c r="E55" s="289">
        <v>151</v>
      </c>
      <c r="F55" s="275"/>
      <c r="G55" s="289">
        <v>460</v>
      </c>
      <c r="H55" s="325">
        <v>153.33333333333334</v>
      </c>
      <c r="I55" s="331">
        <v>0</v>
      </c>
    </row>
    <row r="56" spans="1:9" x14ac:dyDescent="0.2">
      <c r="A56" s="345">
        <v>23</v>
      </c>
      <c r="B56" s="315" t="s">
        <v>73</v>
      </c>
      <c r="C56" s="316">
        <v>133</v>
      </c>
      <c r="D56" s="316">
        <v>131</v>
      </c>
      <c r="E56" s="316">
        <v>174</v>
      </c>
      <c r="F56" s="264">
        <v>8</v>
      </c>
      <c r="G56" s="316">
        <v>446</v>
      </c>
      <c r="H56" s="346">
        <v>148.66666666666666</v>
      </c>
      <c r="I56" s="347">
        <v>0</v>
      </c>
    </row>
    <row r="57" spans="1:9" x14ac:dyDescent="0.2">
      <c r="A57" s="345">
        <v>24</v>
      </c>
      <c r="B57" s="315" t="s">
        <v>105</v>
      </c>
      <c r="C57" s="316">
        <v>151</v>
      </c>
      <c r="D57" s="316">
        <v>137</v>
      </c>
      <c r="E57" s="316">
        <v>147</v>
      </c>
      <c r="F57" s="264">
        <v>8</v>
      </c>
      <c r="G57" s="316">
        <v>443</v>
      </c>
      <c r="H57" s="346">
        <v>147.66666666666666</v>
      </c>
      <c r="I57" s="347">
        <v>0</v>
      </c>
    </row>
    <row r="58" spans="1:9" x14ac:dyDescent="0.2">
      <c r="A58" s="345">
        <v>25</v>
      </c>
      <c r="B58" s="315" t="s">
        <v>21</v>
      </c>
      <c r="C58" s="316">
        <v>176</v>
      </c>
      <c r="D58" s="316">
        <v>121</v>
      </c>
      <c r="E58" s="316">
        <v>135</v>
      </c>
      <c r="F58" s="264">
        <v>8</v>
      </c>
      <c r="G58" s="316">
        <v>440</v>
      </c>
      <c r="H58" s="346">
        <v>146.66666666666666</v>
      </c>
      <c r="I58" s="347">
        <v>0</v>
      </c>
    </row>
    <row r="59" spans="1:9" ht="13.5" thickBot="1" x14ac:dyDescent="0.25">
      <c r="A59" s="348">
        <v>26</v>
      </c>
      <c r="B59" s="349" t="s">
        <v>24</v>
      </c>
      <c r="C59" s="350">
        <v>138</v>
      </c>
      <c r="D59" s="350">
        <v>119</v>
      </c>
      <c r="E59" s="350">
        <v>131</v>
      </c>
      <c r="F59" s="285">
        <v>8</v>
      </c>
      <c r="G59" s="350">
        <v>396</v>
      </c>
      <c r="H59" s="351">
        <v>132</v>
      </c>
      <c r="I59" s="352">
        <v>0</v>
      </c>
    </row>
    <row r="60" spans="1:9" x14ac:dyDescent="0.2">
      <c r="B60" s="381"/>
      <c r="C60" s="60" t="s">
        <v>107</v>
      </c>
      <c r="G60" s="382"/>
      <c r="H60" s="60" t="s">
        <v>108</v>
      </c>
    </row>
  </sheetData>
  <mergeCells count="18">
    <mergeCell ref="W3:W4"/>
    <mergeCell ref="X3:X4"/>
    <mergeCell ref="A32:A33"/>
    <mergeCell ref="B32:E32"/>
    <mergeCell ref="G32:G33"/>
    <mergeCell ref="H3:H4"/>
    <mergeCell ref="F32:F33"/>
    <mergeCell ref="K3:K4"/>
    <mergeCell ref="L3:O3"/>
    <mergeCell ref="P3:P4"/>
    <mergeCell ref="Q3:Q4"/>
    <mergeCell ref="S3:S4"/>
    <mergeCell ref="T3:V3"/>
    <mergeCell ref="A1:H1"/>
    <mergeCell ref="A3:A4"/>
    <mergeCell ref="B3:E3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4" sqref="Q14"/>
    </sheetView>
  </sheetViews>
  <sheetFormatPr defaultRowHeight="12.75" x14ac:dyDescent="0.2"/>
  <cols>
    <col min="1" max="1" width="4.7109375" style="8" bestFit="1" customWidth="1"/>
    <col min="2" max="2" width="32" style="8" bestFit="1" customWidth="1"/>
    <col min="3" max="3" width="9.42578125" style="8" bestFit="1" customWidth="1"/>
    <col min="4" max="4" width="11.7109375" style="8" bestFit="1" customWidth="1"/>
    <col min="5" max="8" width="6.42578125" style="8" bestFit="1" customWidth="1"/>
    <col min="9" max="9" width="7.85546875" style="8" bestFit="1" customWidth="1"/>
    <col min="10" max="10" width="9.42578125" style="8" bestFit="1" customWidth="1"/>
    <col min="11" max="11" width="6.42578125" style="8" bestFit="1" customWidth="1"/>
    <col min="12" max="12" width="11.7109375" style="8" bestFit="1" customWidth="1"/>
    <col min="13" max="13" width="8.42578125" style="8" bestFit="1" customWidth="1"/>
    <col min="14" max="14" width="7.42578125" style="8" bestFit="1" customWidth="1"/>
    <col min="15" max="16384" width="9.140625" style="8"/>
  </cols>
  <sheetData>
    <row r="1" spans="1:14" s="207" customFormat="1" ht="16.5" x14ac:dyDescent="0.25">
      <c r="A1" s="203" t="s">
        <v>84</v>
      </c>
      <c r="B1" s="204" t="s">
        <v>6</v>
      </c>
      <c r="C1" s="204" t="s">
        <v>10</v>
      </c>
      <c r="D1" s="204" t="s">
        <v>11</v>
      </c>
      <c r="E1" s="204" t="s">
        <v>92</v>
      </c>
      <c r="F1" s="204" t="s">
        <v>93</v>
      </c>
      <c r="G1" s="204" t="s">
        <v>94</v>
      </c>
      <c r="H1" s="204" t="s">
        <v>95</v>
      </c>
      <c r="I1" s="204" t="s">
        <v>46</v>
      </c>
      <c r="J1" s="204" t="s">
        <v>1</v>
      </c>
      <c r="K1" s="204" t="s">
        <v>91</v>
      </c>
      <c r="L1" s="204" t="s">
        <v>0</v>
      </c>
      <c r="M1" s="204" t="s">
        <v>9</v>
      </c>
      <c r="N1" s="205" t="s">
        <v>14</v>
      </c>
    </row>
    <row r="2" spans="1:14" s="498" customFormat="1" ht="20.25" x14ac:dyDescent="0.3">
      <c r="A2" s="502">
        <v>1</v>
      </c>
      <c r="B2" s="503" t="s">
        <v>24</v>
      </c>
      <c r="C2" s="504">
        <v>6</v>
      </c>
      <c r="D2" s="504">
        <v>4</v>
      </c>
      <c r="E2" s="505">
        <v>173</v>
      </c>
      <c r="F2" s="505">
        <v>165</v>
      </c>
      <c r="G2" s="505">
        <v>203</v>
      </c>
      <c r="H2" s="505">
        <v>205</v>
      </c>
      <c r="I2" s="505">
        <v>8</v>
      </c>
      <c r="J2" s="505">
        <f t="shared" ref="J2:J20" si="0">SUM(E2:H2)+I2*3-MIN(E2:H2)</f>
        <v>605</v>
      </c>
      <c r="K2" s="505">
        <f t="shared" ref="K2:K20" si="1">MAX(E2:H2)+I2</f>
        <v>213</v>
      </c>
      <c r="L2" s="506">
        <f t="shared" ref="L2:L20" si="2">ROUND(J2/3,0)</f>
        <v>202</v>
      </c>
      <c r="M2" s="504">
        <f t="shared" ref="M2:M13" si="3">IF(ROW()=2,1,IF(L1=L2,M1,ROW()-1))</f>
        <v>1</v>
      </c>
      <c r="N2" s="507">
        <v>36</v>
      </c>
    </row>
    <row r="3" spans="1:14" s="499" customFormat="1" ht="20.25" x14ac:dyDescent="0.3">
      <c r="A3" s="508">
        <v>2</v>
      </c>
      <c r="B3" s="509" t="s">
        <v>19</v>
      </c>
      <c r="C3" s="510">
        <v>2</v>
      </c>
      <c r="D3" s="510">
        <v>1</v>
      </c>
      <c r="E3" s="511">
        <v>196</v>
      </c>
      <c r="F3" s="511">
        <v>170</v>
      </c>
      <c r="G3" s="511">
        <v>186</v>
      </c>
      <c r="H3" s="511">
        <v>197</v>
      </c>
      <c r="I3" s="511">
        <v>8</v>
      </c>
      <c r="J3" s="511">
        <f t="shared" si="0"/>
        <v>603</v>
      </c>
      <c r="K3" s="511">
        <f t="shared" si="1"/>
        <v>205</v>
      </c>
      <c r="L3" s="512">
        <f t="shared" si="2"/>
        <v>201</v>
      </c>
      <c r="M3" s="510">
        <f t="shared" si="3"/>
        <v>2</v>
      </c>
      <c r="N3" s="513">
        <v>33</v>
      </c>
    </row>
    <row r="4" spans="1:14" s="500" customFormat="1" ht="20.25" x14ac:dyDescent="0.3">
      <c r="A4" s="514">
        <v>3</v>
      </c>
      <c r="B4" s="515" t="s">
        <v>32</v>
      </c>
      <c r="C4" s="516">
        <v>4</v>
      </c>
      <c r="D4" s="516">
        <v>2</v>
      </c>
      <c r="E4" s="517">
        <v>233</v>
      </c>
      <c r="F4" s="517">
        <v>153</v>
      </c>
      <c r="G4" s="517">
        <v>201</v>
      </c>
      <c r="H4" s="517">
        <v>164</v>
      </c>
      <c r="I4" s="517">
        <v>0</v>
      </c>
      <c r="J4" s="517">
        <f t="shared" si="0"/>
        <v>598</v>
      </c>
      <c r="K4" s="518">
        <f t="shared" si="1"/>
        <v>233</v>
      </c>
      <c r="L4" s="517">
        <f t="shared" si="2"/>
        <v>199</v>
      </c>
      <c r="M4" s="516">
        <f t="shared" si="3"/>
        <v>3</v>
      </c>
      <c r="N4" s="519">
        <v>30</v>
      </c>
    </row>
    <row r="5" spans="1:14" s="500" customFormat="1" ht="20.25" x14ac:dyDescent="0.3">
      <c r="A5" s="514">
        <v>4</v>
      </c>
      <c r="B5" s="520" t="s">
        <v>51</v>
      </c>
      <c r="C5" s="516">
        <v>5</v>
      </c>
      <c r="D5" s="516">
        <v>1</v>
      </c>
      <c r="E5" s="517">
        <v>217</v>
      </c>
      <c r="F5" s="517">
        <v>170</v>
      </c>
      <c r="G5" s="517">
        <v>194</v>
      </c>
      <c r="H5" s="517">
        <v>169</v>
      </c>
      <c r="I5" s="517">
        <v>0</v>
      </c>
      <c r="J5" s="517">
        <f t="shared" si="0"/>
        <v>581</v>
      </c>
      <c r="K5" s="517">
        <f t="shared" si="1"/>
        <v>217</v>
      </c>
      <c r="L5" s="517">
        <f t="shared" si="2"/>
        <v>194</v>
      </c>
      <c r="M5" s="516">
        <f t="shared" si="3"/>
        <v>4</v>
      </c>
      <c r="N5" s="519">
        <v>27</v>
      </c>
    </row>
    <row r="6" spans="1:14" s="499" customFormat="1" ht="20.25" x14ac:dyDescent="0.3">
      <c r="A6" s="508">
        <v>5</v>
      </c>
      <c r="B6" s="521" t="s">
        <v>15</v>
      </c>
      <c r="C6" s="510">
        <v>5</v>
      </c>
      <c r="D6" s="510">
        <v>3</v>
      </c>
      <c r="E6" s="511">
        <v>204</v>
      </c>
      <c r="F6" s="511">
        <v>125</v>
      </c>
      <c r="G6" s="511">
        <v>172</v>
      </c>
      <c r="H6" s="511">
        <v>153</v>
      </c>
      <c r="I6" s="511">
        <v>8</v>
      </c>
      <c r="J6" s="511">
        <f t="shared" si="0"/>
        <v>553</v>
      </c>
      <c r="K6" s="511">
        <f t="shared" si="1"/>
        <v>212</v>
      </c>
      <c r="L6" s="511">
        <f t="shared" si="2"/>
        <v>184</v>
      </c>
      <c r="M6" s="510">
        <f t="shared" si="3"/>
        <v>5</v>
      </c>
      <c r="N6" s="513">
        <v>24</v>
      </c>
    </row>
    <row r="7" spans="1:14" s="499" customFormat="1" ht="20.25" x14ac:dyDescent="0.3">
      <c r="A7" s="508">
        <v>6</v>
      </c>
      <c r="B7" s="521" t="s">
        <v>52</v>
      </c>
      <c r="C7" s="510">
        <v>2</v>
      </c>
      <c r="D7" s="510">
        <v>4</v>
      </c>
      <c r="E7" s="511">
        <v>133</v>
      </c>
      <c r="F7" s="511">
        <v>167</v>
      </c>
      <c r="G7" s="511">
        <v>182</v>
      </c>
      <c r="H7" s="511">
        <v>159</v>
      </c>
      <c r="I7" s="511">
        <v>8</v>
      </c>
      <c r="J7" s="511">
        <f t="shared" si="0"/>
        <v>532</v>
      </c>
      <c r="K7" s="511">
        <f t="shared" si="1"/>
        <v>190</v>
      </c>
      <c r="L7" s="511">
        <f t="shared" si="2"/>
        <v>177</v>
      </c>
      <c r="M7" s="510">
        <f t="shared" si="3"/>
        <v>6</v>
      </c>
      <c r="N7" s="513">
        <v>21</v>
      </c>
    </row>
    <row r="8" spans="1:14" s="499" customFormat="1" ht="20.25" x14ac:dyDescent="0.3">
      <c r="A8" s="508">
        <v>7</v>
      </c>
      <c r="B8" s="509" t="s">
        <v>17</v>
      </c>
      <c r="C8" s="510">
        <v>2</v>
      </c>
      <c r="D8" s="510">
        <v>3</v>
      </c>
      <c r="E8" s="511">
        <v>173</v>
      </c>
      <c r="F8" s="511">
        <v>151</v>
      </c>
      <c r="G8" s="511">
        <v>110</v>
      </c>
      <c r="H8" s="511">
        <v>173</v>
      </c>
      <c r="I8" s="511">
        <v>8</v>
      </c>
      <c r="J8" s="511">
        <f t="shared" si="0"/>
        <v>521</v>
      </c>
      <c r="K8" s="511">
        <f t="shared" si="1"/>
        <v>181</v>
      </c>
      <c r="L8" s="511">
        <f t="shared" si="2"/>
        <v>174</v>
      </c>
      <c r="M8" s="510">
        <f t="shared" si="3"/>
        <v>7</v>
      </c>
      <c r="N8" s="513">
        <v>18</v>
      </c>
    </row>
    <row r="9" spans="1:14" s="500" customFormat="1" ht="20.25" x14ac:dyDescent="0.3">
      <c r="A9" s="514">
        <v>8</v>
      </c>
      <c r="B9" s="520" t="s">
        <v>28</v>
      </c>
      <c r="C9" s="516">
        <v>6</v>
      </c>
      <c r="D9" s="516">
        <v>1</v>
      </c>
      <c r="E9" s="517">
        <v>165</v>
      </c>
      <c r="F9" s="517">
        <v>139</v>
      </c>
      <c r="G9" s="517">
        <v>179</v>
      </c>
      <c r="H9" s="517">
        <v>173</v>
      </c>
      <c r="I9" s="517">
        <v>0</v>
      </c>
      <c r="J9" s="517">
        <f t="shared" si="0"/>
        <v>517</v>
      </c>
      <c r="K9" s="517">
        <f t="shared" si="1"/>
        <v>179</v>
      </c>
      <c r="L9" s="517">
        <f t="shared" si="2"/>
        <v>172</v>
      </c>
      <c r="M9" s="516">
        <f t="shared" si="3"/>
        <v>8</v>
      </c>
      <c r="N9" s="519">
        <v>16</v>
      </c>
    </row>
    <row r="10" spans="1:14" s="501" customFormat="1" ht="20.25" x14ac:dyDescent="0.3">
      <c r="A10" s="514">
        <v>9</v>
      </c>
      <c r="B10" s="520" t="s">
        <v>30</v>
      </c>
      <c r="C10" s="516">
        <v>3</v>
      </c>
      <c r="D10" s="516">
        <v>2</v>
      </c>
      <c r="E10" s="517">
        <v>168</v>
      </c>
      <c r="F10" s="517">
        <v>190</v>
      </c>
      <c r="G10" s="517">
        <v>148</v>
      </c>
      <c r="H10" s="517">
        <v>159</v>
      </c>
      <c r="I10" s="517">
        <v>0</v>
      </c>
      <c r="J10" s="517">
        <f t="shared" si="0"/>
        <v>517</v>
      </c>
      <c r="K10" s="517">
        <f t="shared" si="1"/>
        <v>190</v>
      </c>
      <c r="L10" s="517">
        <f t="shared" si="2"/>
        <v>172</v>
      </c>
      <c r="M10" s="516">
        <f t="shared" si="3"/>
        <v>8</v>
      </c>
      <c r="N10" s="519">
        <v>16</v>
      </c>
    </row>
    <row r="11" spans="1:14" s="500" customFormat="1" ht="20.25" x14ac:dyDescent="0.3">
      <c r="A11" s="514">
        <v>10</v>
      </c>
      <c r="B11" s="520" t="s">
        <v>26</v>
      </c>
      <c r="C11" s="516">
        <v>4</v>
      </c>
      <c r="D11" s="516">
        <v>3</v>
      </c>
      <c r="E11" s="517">
        <v>184</v>
      </c>
      <c r="F11" s="517">
        <v>167</v>
      </c>
      <c r="G11" s="517">
        <v>166</v>
      </c>
      <c r="H11" s="517">
        <v>161</v>
      </c>
      <c r="I11" s="517">
        <v>0</v>
      </c>
      <c r="J11" s="517">
        <f t="shared" si="0"/>
        <v>517</v>
      </c>
      <c r="K11" s="517">
        <f t="shared" si="1"/>
        <v>184</v>
      </c>
      <c r="L11" s="517">
        <f t="shared" si="2"/>
        <v>172</v>
      </c>
      <c r="M11" s="516">
        <f t="shared" si="3"/>
        <v>8</v>
      </c>
      <c r="N11" s="519">
        <v>16</v>
      </c>
    </row>
    <row r="12" spans="1:14" s="500" customFormat="1" ht="20.25" x14ac:dyDescent="0.3">
      <c r="A12" s="514">
        <v>11</v>
      </c>
      <c r="B12" s="515" t="s">
        <v>18</v>
      </c>
      <c r="C12" s="516">
        <v>5</v>
      </c>
      <c r="D12" s="516">
        <v>2</v>
      </c>
      <c r="E12" s="517">
        <v>162</v>
      </c>
      <c r="F12" s="517">
        <v>174</v>
      </c>
      <c r="G12" s="517">
        <v>176</v>
      </c>
      <c r="H12" s="517">
        <v>140</v>
      </c>
      <c r="I12" s="517">
        <v>0</v>
      </c>
      <c r="J12" s="517">
        <f t="shared" si="0"/>
        <v>512</v>
      </c>
      <c r="K12" s="517">
        <f t="shared" si="1"/>
        <v>176</v>
      </c>
      <c r="L12" s="517">
        <f t="shared" si="2"/>
        <v>171</v>
      </c>
      <c r="M12" s="516">
        <f t="shared" si="3"/>
        <v>11</v>
      </c>
      <c r="N12" s="519">
        <v>10</v>
      </c>
    </row>
    <row r="13" spans="1:14" s="500" customFormat="1" ht="20.25" x14ac:dyDescent="0.3">
      <c r="A13" s="514">
        <v>12</v>
      </c>
      <c r="B13" s="520" t="s">
        <v>59</v>
      </c>
      <c r="C13" s="516">
        <v>2</v>
      </c>
      <c r="D13" s="516">
        <v>2</v>
      </c>
      <c r="E13" s="517">
        <v>147</v>
      </c>
      <c r="F13" s="517">
        <v>137</v>
      </c>
      <c r="G13" s="517">
        <v>195</v>
      </c>
      <c r="H13" s="517">
        <v>168</v>
      </c>
      <c r="I13" s="517">
        <v>0</v>
      </c>
      <c r="J13" s="517">
        <f t="shared" si="0"/>
        <v>510</v>
      </c>
      <c r="K13" s="517">
        <f t="shared" si="1"/>
        <v>195</v>
      </c>
      <c r="L13" s="517">
        <f t="shared" si="2"/>
        <v>170</v>
      </c>
      <c r="M13" s="516">
        <f t="shared" si="3"/>
        <v>12</v>
      </c>
      <c r="N13" s="522">
        <v>8</v>
      </c>
    </row>
    <row r="14" spans="1:14" s="500" customFormat="1" ht="20.25" x14ac:dyDescent="0.3">
      <c r="A14" s="514">
        <v>13</v>
      </c>
      <c r="B14" s="515" t="s">
        <v>16</v>
      </c>
      <c r="C14" s="516">
        <v>3</v>
      </c>
      <c r="D14" s="516">
        <v>4</v>
      </c>
      <c r="E14" s="517">
        <v>125</v>
      </c>
      <c r="F14" s="517">
        <v>190</v>
      </c>
      <c r="G14" s="517">
        <v>165</v>
      </c>
      <c r="H14" s="517">
        <v>137</v>
      </c>
      <c r="I14" s="517">
        <v>0</v>
      </c>
      <c r="J14" s="517">
        <f t="shared" si="0"/>
        <v>492</v>
      </c>
      <c r="K14" s="517">
        <f t="shared" si="1"/>
        <v>190</v>
      </c>
      <c r="L14" s="517">
        <f t="shared" si="2"/>
        <v>164</v>
      </c>
      <c r="M14" s="516">
        <f>IF(ROW()=2,1,IF(L12=L14,M12,ROW()-1))</f>
        <v>13</v>
      </c>
      <c r="N14" s="522">
        <v>7</v>
      </c>
    </row>
    <row r="15" spans="1:14" s="500" customFormat="1" ht="20.25" x14ac:dyDescent="0.3">
      <c r="A15" s="514">
        <v>14</v>
      </c>
      <c r="B15" s="515" t="s">
        <v>20</v>
      </c>
      <c r="C15" s="516">
        <v>4</v>
      </c>
      <c r="D15" s="516">
        <v>4</v>
      </c>
      <c r="E15" s="517">
        <v>147</v>
      </c>
      <c r="F15" s="517">
        <v>170</v>
      </c>
      <c r="G15" s="517">
        <v>169</v>
      </c>
      <c r="H15" s="517">
        <v>149</v>
      </c>
      <c r="I15" s="517">
        <v>0</v>
      </c>
      <c r="J15" s="517">
        <f t="shared" si="0"/>
        <v>488</v>
      </c>
      <c r="K15" s="517">
        <f t="shared" si="1"/>
        <v>170</v>
      </c>
      <c r="L15" s="517">
        <f t="shared" si="2"/>
        <v>163</v>
      </c>
      <c r="M15" s="516">
        <f>IF(ROW()=2,1,IF(L14=L15,M14,ROW()-1))</f>
        <v>14</v>
      </c>
      <c r="N15" s="522">
        <v>6</v>
      </c>
    </row>
    <row r="16" spans="1:14" s="500" customFormat="1" ht="20.25" x14ac:dyDescent="0.3">
      <c r="A16" s="514">
        <v>15</v>
      </c>
      <c r="B16" s="515" t="s">
        <v>76</v>
      </c>
      <c r="C16" s="516">
        <v>6</v>
      </c>
      <c r="D16" s="516">
        <v>3</v>
      </c>
      <c r="E16" s="517">
        <v>140</v>
      </c>
      <c r="F16" s="517">
        <v>135</v>
      </c>
      <c r="G16" s="517">
        <v>156</v>
      </c>
      <c r="H16" s="517">
        <v>191</v>
      </c>
      <c r="I16" s="517">
        <v>0</v>
      </c>
      <c r="J16" s="517">
        <f t="shared" si="0"/>
        <v>487</v>
      </c>
      <c r="K16" s="517">
        <f t="shared" si="1"/>
        <v>191</v>
      </c>
      <c r="L16" s="517">
        <f t="shared" si="2"/>
        <v>162</v>
      </c>
      <c r="M16" s="516">
        <f>IF(ROW()=2,1,IF(L14=L16,M14,ROW()-1))</f>
        <v>15</v>
      </c>
      <c r="N16" s="522">
        <v>5</v>
      </c>
    </row>
    <row r="17" spans="1:14" s="499" customFormat="1" ht="20.25" x14ac:dyDescent="0.3">
      <c r="A17" s="533">
        <v>16</v>
      </c>
      <c r="B17" s="534" t="s">
        <v>27</v>
      </c>
      <c r="C17" s="535">
        <v>3</v>
      </c>
      <c r="D17" s="535">
        <v>1</v>
      </c>
      <c r="E17" s="536">
        <v>151</v>
      </c>
      <c r="F17" s="536">
        <v>149</v>
      </c>
      <c r="G17" s="536">
        <v>119</v>
      </c>
      <c r="H17" s="536">
        <v>134</v>
      </c>
      <c r="I17" s="536">
        <v>8</v>
      </c>
      <c r="J17" s="536">
        <f t="shared" si="0"/>
        <v>458</v>
      </c>
      <c r="K17" s="536">
        <f t="shared" si="1"/>
        <v>159</v>
      </c>
      <c r="L17" s="536">
        <f t="shared" si="2"/>
        <v>153</v>
      </c>
      <c r="M17" s="535">
        <f>IF(ROW()=2,1,IF(L16=L17,M16,ROW()-1))</f>
        <v>16</v>
      </c>
      <c r="N17" s="537">
        <v>4</v>
      </c>
    </row>
    <row r="18" spans="1:14" s="499" customFormat="1" ht="20.25" x14ac:dyDescent="0.3">
      <c r="A18" s="508">
        <v>17</v>
      </c>
      <c r="B18" s="509" t="s">
        <v>22</v>
      </c>
      <c r="C18" s="510">
        <v>3</v>
      </c>
      <c r="D18" s="510">
        <v>3</v>
      </c>
      <c r="E18" s="511">
        <v>137</v>
      </c>
      <c r="F18" s="511">
        <v>138</v>
      </c>
      <c r="G18" s="511">
        <v>115</v>
      </c>
      <c r="H18" s="511">
        <v>154</v>
      </c>
      <c r="I18" s="511">
        <v>8</v>
      </c>
      <c r="J18" s="511">
        <f t="shared" si="0"/>
        <v>453</v>
      </c>
      <c r="K18" s="511">
        <f t="shared" si="1"/>
        <v>162</v>
      </c>
      <c r="L18" s="511">
        <f t="shared" si="2"/>
        <v>151</v>
      </c>
      <c r="M18" s="510">
        <f>IF(ROW()=2,1,IF(L17=L18,M17,ROW()-1))</f>
        <v>17</v>
      </c>
      <c r="N18" s="523">
        <v>3</v>
      </c>
    </row>
    <row r="19" spans="1:14" s="499" customFormat="1" ht="20.25" x14ac:dyDescent="0.3">
      <c r="A19" s="508">
        <v>18</v>
      </c>
      <c r="B19" s="509" t="s">
        <v>21</v>
      </c>
      <c r="C19" s="510">
        <v>4</v>
      </c>
      <c r="D19" s="510">
        <v>1</v>
      </c>
      <c r="E19" s="511">
        <v>139</v>
      </c>
      <c r="F19" s="511">
        <v>135</v>
      </c>
      <c r="G19" s="511">
        <v>133</v>
      </c>
      <c r="H19" s="511">
        <v>121</v>
      </c>
      <c r="I19" s="511">
        <v>8</v>
      </c>
      <c r="J19" s="511">
        <f t="shared" si="0"/>
        <v>431</v>
      </c>
      <c r="K19" s="511">
        <f t="shared" si="1"/>
        <v>147</v>
      </c>
      <c r="L19" s="511">
        <f t="shared" si="2"/>
        <v>144</v>
      </c>
      <c r="M19" s="510">
        <f>IF(ROW()=2,1,IF(L18=L19,M18,ROW()-1))</f>
        <v>18</v>
      </c>
      <c r="N19" s="523">
        <v>2</v>
      </c>
    </row>
    <row r="20" spans="1:14" s="499" customFormat="1" ht="21" thickBot="1" x14ac:dyDescent="0.35">
      <c r="A20" s="524">
        <v>19</v>
      </c>
      <c r="B20" s="525" t="s">
        <v>29</v>
      </c>
      <c r="C20" s="526">
        <v>6</v>
      </c>
      <c r="D20" s="526">
        <v>2</v>
      </c>
      <c r="E20" s="527">
        <v>134</v>
      </c>
      <c r="F20" s="527">
        <v>94</v>
      </c>
      <c r="G20" s="527">
        <v>87</v>
      </c>
      <c r="H20" s="527">
        <v>96</v>
      </c>
      <c r="I20" s="527">
        <v>8</v>
      </c>
      <c r="J20" s="527">
        <f t="shared" si="0"/>
        <v>348</v>
      </c>
      <c r="K20" s="527">
        <f t="shared" si="1"/>
        <v>142</v>
      </c>
      <c r="L20" s="527">
        <f t="shared" si="2"/>
        <v>116</v>
      </c>
      <c r="M20" s="526">
        <f>IF(ROW()=2,1,IF(L19=L20,M19,ROW()-1))</f>
        <v>19</v>
      </c>
      <c r="N20" s="528">
        <v>1</v>
      </c>
    </row>
  </sheetData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85"/>
  <sheetViews>
    <sheetView zoomScaleNormal="100" zoomScaleSheetLayoutView="100" workbookViewId="0">
      <selection activeCell="R38" sqref="R38"/>
    </sheetView>
  </sheetViews>
  <sheetFormatPr defaultRowHeight="12.75" x14ac:dyDescent="0.2"/>
  <cols>
    <col min="1" max="1" width="2.85546875" bestFit="1" customWidth="1"/>
    <col min="2" max="2" width="25" bestFit="1" customWidth="1"/>
    <col min="3" max="3" width="7.28515625" bestFit="1" customWidth="1"/>
    <col min="4" max="4" width="6.85546875" bestFit="1" customWidth="1"/>
    <col min="5" max="5" width="7.28515625" bestFit="1" customWidth="1"/>
    <col min="6" max="6" width="7" bestFit="1" customWidth="1"/>
    <col min="7" max="7" width="8.140625" bestFit="1" customWidth="1"/>
    <col min="8" max="8" width="8.5703125" bestFit="1" customWidth="1"/>
    <col min="9" max="9" width="2.85546875" bestFit="1" customWidth="1"/>
    <col min="10" max="10" width="24.42578125" bestFit="1" customWidth="1"/>
    <col min="11" max="11" width="7.28515625" bestFit="1" customWidth="1"/>
    <col min="12" max="12" width="6.7109375" bestFit="1" customWidth="1"/>
    <col min="13" max="13" width="8.42578125" bestFit="1" customWidth="1"/>
    <col min="14" max="14" width="7" bestFit="1" customWidth="1"/>
  </cols>
  <sheetData>
    <row r="1" spans="1:15" ht="16.5" thickBot="1" x14ac:dyDescent="0.3">
      <c r="A1" s="757" t="s">
        <v>118</v>
      </c>
      <c r="B1" s="757"/>
      <c r="C1" s="757"/>
      <c r="D1" s="757"/>
      <c r="E1" s="757"/>
      <c r="F1" s="757"/>
      <c r="G1" s="757"/>
      <c r="H1" s="757"/>
      <c r="I1" s="543"/>
    </row>
    <row r="2" spans="1:15" ht="13.5" thickBot="1" x14ac:dyDescent="0.25">
      <c r="A2" s="778" t="s">
        <v>79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80"/>
    </row>
    <row r="3" spans="1:15" x14ac:dyDescent="0.2">
      <c r="A3" s="770" t="s">
        <v>84</v>
      </c>
      <c r="B3" s="774" t="s">
        <v>119</v>
      </c>
      <c r="C3" s="775"/>
      <c r="D3" s="775"/>
      <c r="E3" s="776"/>
      <c r="F3" s="771" t="s">
        <v>47</v>
      </c>
      <c r="G3" s="773" t="s">
        <v>0</v>
      </c>
      <c r="I3" s="770" t="s">
        <v>84</v>
      </c>
      <c r="J3" s="777" t="s">
        <v>120</v>
      </c>
      <c r="K3" s="775"/>
      <c r="L3" s="775"/>
      <c r="M3" s="776"/>
      <c r="N3" s="771" t="s">
        <v>47</v>
      </c>
      <c r="O3" s="773" t="s">
        <v>0</v>
      </c>
    </row>
    <row r="4" spans="1:15" ht="13.5" thickBot="1" x14ac:dyDescent="0.25">
      <c r="A4" s="742"/>
      <c r="B4" s="96" t="s">
        <v>50</v>
      </c>
      <c r="C4" s="96" t="s">
        <v>3</v>
      </c>
      <c r="D4" s="96" t="s">
        <v>4</v>
      </c>
      <c r="E4" s="96" t="s">
        <v>5</v>
      </c>
      <c r="F4" s="772"/>
      <c r="G4" s="765"/>
      <c r="I4" s="742"/>
      <c r="J4" s="555" t="s">
        <v>50</v>
      </c>
      <c r="K4" s="96" t="s">
        <v>3</v>
      </c>
      <c r="L4" s="96" t="s">
        <v>4</v>
      </c>
      <c r="M4" s="96" t="s">
        <v>5</v>
      </c>
      <c r="N4" s="772"/>
      <c r="O4" s="765"/>
    </row>
    <row r="5" spans="1:15" s="227" customFormat="1" x14ac:dyDescent="0.2">
      <c r="A5" s="550">
        <v>1</v>
      </c>
      <c r="B5" s="551" t="s">
        <v>24</v>
      </c>
      <c r="C5" s="552">
        <v>193</v>
      </c>
      <c r="D5" s="552">
        <v>192</v>
      </c>
      <c r="E5" s="552">
        <v>176</v>
      </c>
      <c r="F5" s="553">
        <f t="shared" ref="F5:F22" si="0">SUM(C5:E5)</f>
        <v>561</v>
      </c>
      <c r="G5" s="554">
        <f t="shared" ref="G5:G22" si="1">ROUND(F5/3,0)</f>
        <v>187</v>
      </c>
      <c r="I5" s="581">
        <v>1</v>
      </c>
      <c r="J5" s="556" t="s">
        <v>22</v>
      </c>
      <c r="K5" s="557">
        <v>179</v>
      </c>
      <c r="L5" s="557">
        <v>167</v>
      </c>
      <c r="M5" s="557">
        <v>187</v>
      </c>
      <c r="N5" s="558">
        <f t="shared" ref="N5:N19" si="2">SUM(K5:M5)</f>
        <v>533</v>
      </c>
      <c r="O5" s="559">
        <f t="shared" ref="O5:O19" si="3">ROUND(N5/3,0)</f>
        <v>178</v>
      </c>
    </row>
    <row r="6" spans="1:15" s="541" customFormat="1" x14ac:dyDescent="0.2">
      <c r="A6" s="278">
        <v>2</v>
      </c>
      <c r="B6" s="273" t="s">
        <v>18</v>
      </c>
      <c r="C6" s="276">
        <v>188</v>
      </c>
      <c r="D6" s="276">
        <v>189</v>
      </c>
      <c r="E6" s="272">
        <v>180</v>
      </c>
      <c r="F6" s="275">
        <f t="shared" si="0"/>
        <v>557</v>
      </c>
      <c r="G6" s="295">
        <f t="shared" si="1"/>
        <v>186</v>
      </c>
      <c r="I6" s="280">
        <v>2</v>
      </c>
      <c r="J6" s="560" t="s">
        <v>96</v>
      </c>
      <c r="K6" s="263">
        <v>170</v>
      </c>
      <c r="L6" s="263">
        <v>146</v>
      </c>
      <c r="M6" s="261">
        <v>192</v>
      </c>
      <c r="N6" s="264">
        <f t="shared" si="2"/>
        <v>508</v>
      </c>
      <c r="O6" s="317">
        <f t="shared" si="3"/>
        <v>169</v>
      </c>
    </row>
    <row r="7" spans="1:15" s="541" customFormat="1" x14ac:dyDescent="0.2">
      <c r="A7" s="278">
        <v>3</v>
      </c>
      <c r="B7" s="273" t="s">
        <v>54</v>
      </c>
      <c r="C7" s="276">
        <v>187</v>
      </c>
      <c r="D7" s="276">
        <v>203</v>
      </c>
      <c r="E7" s="272">
        <v>163</v>
      </c>
      <c r="F7" s="275">
        <f t="shared" si="0"/>
        <v>553</v>
      </c>
      <c r="G7" s="295">
        <f t="shared" si="1"/>
        <v>184</v>
      </c>
      <c r="I7" s="280">
        <v>3</v>
      </c>
      <c r="J7" s="560" t="s">
        <v>17</v>
      </c>
      <c r="K7" s="263">
        <v>155</v>
      </c>
      <c r="L7" s="263">
        <v>168</v>
      </c>
      <c r="M7" s="261">
        <v>179</v>
      </c>
      <c r="N7" s="264">
        <f t="shared" si="2"/>
        <v>502</v>
      </c>
      <c r="O7" s="317">
        <f t="shared" si="3"/>
        <v>167</v>
      </c>
    </row>
    <row r="8" spans="1:15" s="541" customFormat="1" x14ac:dyDescent="0.2">
      <c r="A8" s="278">
        <v>4</v>
      </c>
      <c r="B8" s="273" t="s">
        <v>51</v>
      </c>
      <c r="C8" s="276">
        <v>162</v>
      </c>
      <c r="D8" s="276">
        <v>189</v>
      </c>
      <c r="E8" s="272">
        <v>193</v>
      </c>
      <c r="F8" s="275">
        <f t="shared" si="0"/>
        <v>544</v>
      </c>
      <c r="G8" s="295">
        <f t="shared" si="1"/>
        <v>181</v>
      </c>
      <c r="I8" s="280">
        <v>4</v>
      </c>
      <c r="J8" s="560" t="s">
        <v>52</v>
      </c>
      <c r="K8" s="263">
        <v>134</v>
      </c>
      <c r="L8" s="263">
        <v>154</v>
      </c>
      <c r="M8" s="261">
        <v>200</v>
      </c>
      <c r="N8" s="264">
        <f t="shared" si="2"/>
        <v>488</v>
      </c>
      <c r="O8" s="317">
        <f t="shared" si="3"/>
        <v>163</v>
      </c>
    </row>
    <row r="9" spans="1:15" s="541" customFormat="1" x14ac:dyDescent="0.2">
      <c r="A9" s="278">
        <v>5</v>
      </c>
      <c r="B9" s="273" t="s">
        <v>90</v>
      </c>
      <c r="C9" s="276">
        <v>175</v>
      </c>
      <c r="D9" s="276">
        <v>190</v>
      </c>
      <c r="E9" s="272">
        <v>177</v>
      </c>
      <c r="F9" s="275">
        <f t="shared" si="0"/>
        <v>542</v>
      </c>
      <c r="G9" s="295">
        <f t="shared" si="1"/>
        <v>181</v>
      </c>
      <c r="I9" s="280">
        <v>5</v>
      </c>
      <c r="J9" s="560" t="s">
        <v>110</v>
      </c>
      <c r="K9" s="263">
        <v>173</v>
      </c>
      <c r="L9" s="263">
        <v>141</v>
      </c>
      <c r="M9" s="261">
        <v>149</v>
      </c>
      <c r="N9" s="264">
        <f t="shared" si="2"/>
        <v>463</v>
      </c>
      <c r="O9" s="317">
        <f t="shared" si="3"/>
        <v>154</v>
      </c>
    </row>
    <row r="10" spans="1:15" s="541" customFormat="1" x14ac:dyDescent="0.2">
      <c r="A10" s="278">
        <v>6</v>
      </c>
      <c r="B10" s="273" t="s">
        <v>16</v>
      </c>
      <c r="C10" s="276">
        <v>198</v>
      </c>
      <c r="D10" s="276">
        <v>178</v>
      </c>
      <c r="E10" s="272">
        <v>161</v>
      </c>
      <c r="F10" s="275">
        <f t="shared" si="0"/>
        <v>537</v>
      </c>
      <c r="G10" s="295">
        <f t="shared" si="1"/>
        <v>179</v>
      </c>
      <c r="I10" s="280">
        <v>6</v>
      </c>
      <c r="J10" s="560" t="s">
        <v>111</v>
      </c>
      <c r="K10" s="263">
        <v>128</v>
      </c>
      <c r="L10" s="263">
        <v>181</v>
      </c>
      <c r="M10" s="261">
        <v>154</v>
      </c>
      <c r="N10" s="264">
        <f t="shared" si="2"/>
        <v>463</v>
      </c>
      <c r="O10" s="317">
        <f t="shared" si="3"/>
        <v>154</v>
      </c>
    </row>
    <row r="11" spans="1:15" s="541" customFormat="1" x14ac:dyDescent="0.2">
      <c r="A11" s="278">
        <v>7</v>
      </c>
      <c r="B11" s="273" t="s">
        <v>66</v>
      </c>
      <c r="C11" s="276">
        <v>136</v>
      </c>
      <c r="D11" s="276">
        <v>252</v>
      </c>
      <c r="E11" s="272">
        <v>142</v>
      </c>
      <c r="F11" s="275">
        <f t="shared" si="0"/>
        <v>530</v>
      </c>
      <c r="G11" s="295">
        <f t="shared" si="1"/>
        <v>177</v>
      </c>
      <c r="I11" s="280">
        <v>7</v>
      </c>
      <c r="J11" s="560" t="s">
        <v>21</v>
      </c>
      <c r="K11" s="263">
        <v>160</v>
      </c>
      <c r="L11" s="263">
        <v>141</v>
      </c>
      <c r="M11" s="261">
        <v>157</v>
      </c>
      <c r="N11" s="264">
        <f t="shared" si="2"/>
        <v>458</v>
      </c>
      <c r="O11" s="317">
        <f t="shared" si="3"/>
        <v>153</v>
      </c>
    </row>
    <row r="12" spans="1:15" s="541" customFormat="1" x14ac:dyDescent="0.2">
      <c r="A12" s="278">
        <v>8</v>
      </c>
      <c r="B12" s="273" t="s">
        <v>20</v>
      </c>
      <c r="C12" s="276">
        <v>171</v>
      </c>
      <c r="D12" s="276">
        <v>148</v>
      </c>
      <c r="E12" s="272">
        <v>209</v>
      </c>
      <c r="F12" s="275">
        <f t="shared" si="0"/>
        <v>528</v>
      </c>
      <c r="G12" s="295">
        <f t="shared" si="1"/>
        <v>176</v>
      </c>
      <c r="I12" s="280">
        <v>8</v>
      </c>
      <c r="J12" s="560" t="s">
        <v>15</v>
      </c>
      <c r="K12" s="263">
        <v>144</v>
      </c>
      <c r="L12" s="263">
        <v>131</v>
      </c>
      <c r="M12" s="261">
        <v>172</v>
      </c>
      <c r="N12" s="264">
        <f t="shared" si="2"/>
        <v>447</v>
      </c>
      <c r="O12" s="317">
        <f t="shared" si="3"/>
        <v>149</v>
      </c>
    </row>
    <row r="13" spans="1:15" s="541" customFormat="1" x14ac:dyDescent="0.2">
      <c r="A13" s="278">
        <v>9</v>
      </c>
      <c r="B13" s="273" t="s">
        <v>112</v>
      </c>
      <c r="C13" s="276">
        <v>211</v>
      </c>
      <c r="D13" s="276">
        <v>135</v>
      </c>
      <c r="E13" s="272">
        <v>167</v>
      </c>
      <c r="F13" s="275">
        <f t="shared" si="0"/>
        <v>513</v>
      </c>
      <c r="G13" s="295">
        <f t="shared" si="1"/>
        <v>171</v>
      </c>
      <c r="I13" s="280">
        <v>9</v>
      </c>
      <c r="J13" s="560" t="s">
        <v>19</v>
      </c>
      <c r="K13" s="263">
        <v>161</v>
      </c>
      <c r="L13" s="263">
        <v>148</v>
      </c>
      <c r="M13" s="261">
        <v>133</v>
      </c>
      <c r="N13" s="264">
        <f t="shared" si="2"/>
        <v>442</v>
      </c>
      <c r="O13" s="317">
        <f t="shared" si="3"/>
        <v>147</v>
      </c>
    </row>
    <row r="14" spans="1:15" s="541" customFormat="1" x14ac:dyDescent="0.2">
      <c r="A14" s="278">
        <v>10</v>
      </c>
      <c r="B14" s="273" t="s">
        <v>28</v>
      </c>
      <c r="C14" s="276">
        <v>197</v>
      </c>
      <c r="D14" s="276">
        <v>158</v>
      </c>
      <c r="E14" s="272">
        <v>157</v>
      </c>
      <c r="F14" s="275">
        <f t="shared" si="0"/>
        <v>512</v>
      </c>
      <c r="G14" s="295">
        <f t="shared" si="1"/>
        <v>171</v>
      </c>
      <c r="I14" s="280">
        <v>10</v>
      </c>
      <c r="J14" s="560" t="s">
        <v>113</v>
      </c>
      <c r="K14" s="263">
        <v>181</v>
      </c>
      <c r="L14" s="263">
        <v>111</v>
      </c>
      <c r="M14" s="261">
        <v>139</v>
      </c>
      <c r="N14" s="264">
        <f t="shared" si="2"/>
        <v>431</v>
      </c>
      <c r="O14" s="317">
        <f t="shared" si="3"/>
        <v>144</v>
      </c>
    </row>
    <row r="15" spans="1:15" s="541" customFormat="1" x14ac:dyDescent="0.2">
      <c r="A15" s="278">
        <v>11</v>
      </c>
      <c r="B15" s="273" t="s">
        <v>26</v>
      </c>
      <c r="C15" s="276">
        <v>166</v>
      </c>
      <c r="D15" s="276">
        <v>163</v>
      </c>
      <c r="E15" s="272">
        <v>180</v>
      </c>
      <c r="F15" s="275">
        <f t="shared" si="0"/>
        <v>509</v>
      </c>
      <c r="G15" s="295">
        <f t="shared" si="1"/>
        <v>170</v>
      </c>
      <c r="I15" s="353">
        <v>11</v>
      </c>
      <c r="J15" s="570" t="s">
        <v>27</v>
      </c>
      <c r="K15" s="354">
        <v>122</v>
      </c>
      <c r="L15" s="354">
        <v>146</v>
      </c>
      <c r="M15" s="413">
        <v>157</v>
      </c>
      <c r="N15" s="355">
        <f t="shared" si="2"/>
        <v>425</v>
      </c>
      <c r="O15" s="571">
        <f t="shared" si="3"/>
        <v>142</v>
      </c>
    </row>
    <row r="16" spans="1:15" s="541" customFormat="1" ht="13.5" thickBot="1" x14ac:dyDescent="0.25">
      <c r="A16" s="298">
        <v>12</v>
      </c>
      <c r="B16" s="299" t="s">
        <v>74</v>
      </c>
      <c r="C16" s="300">
        <v>154</v>
      </c>
      <c r="D16" s="300">
        <v>144</v>
      </c>
      <c r="E16" s="301">
        <v>199</v>
      </c>
      <c r="F16" s="313">
        <f t="shared" si="0"/>
        <v>497</v>
      </c>
      <c r="G16" s="302">
        <f t="shared" si="1"/>
        <v>166</v>
      </c>
      <c r="I16" s="582">
        <v>12</v>
      </c>
      <c r="J16" s="561" t="s">
        <v>114</v>
      </c>
      <c r="K16" s="562">
        <v>141</v>
      </c>
      <c r="L16" s="562">
        <v>131</v>
      </c>
      <c r="M16" s="563">
        <v>138</v>
      </c>
      <c r="N16" s="564">
        <f t="shared" si="2"/>
        <v>410</v>
      </c>
      <c r="O16" s="565">
        <f t="shared" si="3"/>
        <v>137</v>
      </c>
    </row>
    <row r="17" spans="1:15" s="541" customFormat="1" x14ac:dyDescent="0.2">
      <c r="A17" s="303">
        <v>13</v>
      </c>
      <c r="B17" s="572" t="s">
        <v>67</v>
      </c>
      <c r="C17" s="305">
        <v>166</v>
      </c>
      <c r="D17" s="305">
        <v>166</v>
      </c>
      <c r="E17" s="306">
        <v>136</v>
      </c>
      <c r="F17" s="308">
        <f t="shared" si="0"/>
        <v>468</v>
      </c>
      <c r="G17" s="573">
        <f t="shared" si="1"/>
        <v>156</v>
      </c>
      <c r="I17" s="318">
        <v>13</v>
      </c>
      <c r="J17" s="574" t="s">
        <v>33</v>
      </c>
      <c r="K17" s="320">
        <v>153</v>
      </c>
      <c r="L17" s="320">
        <v>113</v>
      </c>
      <c r="M17" s="321">
        <v>131</v>
      </c>
      <c r="N17" s="575">
        <f t="shared" si="2"/>
        <v>397</v>
      </c>
      <c r="O17" s="322">
        <f t="shared" si="3"/>
        <v>132</v>
      </c>
    </row>
    <row r="18" spans="1:15" s="541" customFormat="1" x14ac:dyDescent="0.2">
      <c r="A18" s="278">
        <v>14</v>
      </c>
      <c r="B18" s="273" t="s">
        <v>30</v>
      </c>
      <c r="C18" s="276">
        <v>159</v>
      </c>
      <c r="D18" s="276">
        <v>140</v>
      </c>
      <c r="E18" s="272">
        <v>162</v>
      </c>
      <c r="F18" s="275">
        <f t="shared" si="0"/>
        <v>461</v>
      </c>
      <c r="G18" s="295">
        <f t="shared" si="1"/>
        <v>154</v>
      </c>
      <c r="I18" s="280">
        <v>14</v>
      </c>
      <c r="J18" s="560" t="s">
        <v>115</v>
      </c>
      <c r="K18" s="263">
        <v>121</v>
      </c>
      <c r="L18" s="263">
        <v>114</v>
      </c>
      <c r="M18" s="261">
        <v>115</v>
      </c>
      <c r="N18" s="264">
        <f t="shared" si="2"/>
        <v>350</v>
      </c>
      <c r="O18" s="317">
        <f t="shared" si="3"/>
        <v>117</v>
      </c>
    </row>
    <row r="19" spans="1:15" s="542" customFormat="1" ht="13.5" thickBot="1" x14ac:dyDescent="0.25">
      <c r="A19" s="278">
        <v>15</v>
      </c>
      <c r="B19" s="273" t="s">
        <v>76</v>
      </c>
      <c r="C19" s="276">
        <v>136</v>
      </c>
      <c r="D19" s="276">
        <v>129</v>
      </c>
      <c r="E19" s="272">
        <v>179</v>
      </c>
      <c r="F19" s="275">
        <f t="shared" si="0"/>
        <v>444</v>
      </c>
      <c r="G19" s="295">
        <f t="shared" si="1"/>
        <v>148</v>
      </c>
      <c r="I19" s="582">
        <v>15</v>
      </c>
      <c r="J19" s="561" t="s">
        <v>116</v>
      </c>
      <c r="K19" s="562">
        <v>83</v>
      </c>
      <c r="L19" s="562">
        <v>71</v>
      </c>
      <c r="M19" s="563">
        <v>87</v>
      </c>
      <c r="N19" s="564">
        <f t="shared" si="2"/>
        <v>241</v>
      </c>
      <c r="O19" s="565">
        <f t="shared" si="3"/>
        <v>80</v>
      </c>
    </row>
    <row r="20" spans="1:15" s="541" customFormat="1" x14ac:dyDescent="0.2">
      <c r="A20" s="278">
        <v>16</v>
      </c>
      <c r="B20" s="273" t="s">
        <v>59</v>
      </c>
      <c r="C20" s="272">
        <v>125</v>
      </c>
      <c r="D20" s="272">
        <v>141</v>
      </c>
      <c r="E20" s="272">
        <v>155</v>
      </c>
      <c r="F20" s="275">
        <f t="shared" si="0"/>
        <v>421</v>
      </c>
      <c r="G20" s="295">
        <f t="shared" si="1"/>
        <v>140</v>
      </c>
    </row>
    <row r="21" spans="1:15" s="541" customFormat="1" x14ac:dyDescent="0.2">
      <c r="A21" s="278">
        <v>17</v>
      </c>
      <c r="B21" s="273" t="s">
        <v>117</v>
      </c>
      <c r="C21" s="272">
        <v>125</v>
      </c>
      <c r="D21" s="272">
        <v>116</v>
      </c>
      <c r="E21" s="272">
        <v>138</v>
      </c>
      <c r="F21" s="275">
        <f t="shared" si="0"/>
        <v>379</v>
      </c>
      <c r="G21" s="295">
        <f t="shared" si="1"/>
        <v>126</v>
      </c>
    </row>
    <row r="22" spans="1:15" s="541" customFormat="1" ht="13.5" thickBot="1" x14ac:dyDescent="0.25">
      <c r="A22" s="298">
        <v>18</v>
      </c>
      <c r="B22" s="299" t="s">
        <v>69</v>
      </c>
      <c r="C22" s="301">
        <v>108</v>
      </c>
      <c r="D22" s="301">
        <v>130</v>
      </c>
      <c r="E22" s="301">
        <v>114</v>
      </c>
      <c r="F22" s="313">
        <f t="shared" si="0"/>
        <v>352</v>
      </c>
      <c r="G22" s="302">
        <f t="shared" si="1"/>
        <v>117</v>
      </c>
    </row>
    <row r="23" spans="1:15" ht="13.5" thickBot="1" x14ac:dyDescent="0.25"/>
    <row r="24" spans="1:15" ht="13.5" thickBot="1" x14ac:dyDescent="0.25">
      <c r="A24" s="778" t="s">
        <v>80</v>
      </c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80"/>
    </row>
    <row r="25" spans="1:15" x14ac:dyDescent="0.2">
      <c r="A25" s="770" t="s">
        <v>84</v>
      </c>
      <c r="B25" s="774" t="s">
        <v>119</v>
      </c>
      <c r="C25" s="775"/>
      <c r="D25" s="775"/>
      <c r="E25" s="776"/>
      <c r="F25" s="771" t="s">
        <v>47</v>
      </c>
      <c r="G25" s="773" t="s">
        <v>0</v>
      </c>
      <c r="I25" s="770" t="s">
        <v>84</v>
      </c>
      <c r="J25" s="777" t="s">
        <v>120</v>
      </c>
      <c r="K25" s="775"/>
      <c r="L25" s="775"/>
      <c r="M25" s="776"/>
      <c r="N25" s="771" t="s">
        <v>47</v>
      </c>
      <c r="O25" s="773" t="s">
        <v>0</v>
      </c>
    </row>
    <row r="26" spans="1:15" ht="13.5" thickBot="1" x14ac:dyDescent="0.25">
      <c r="A26" s="742"/>
      <c r="B26" s="96" t="s">
        <v>50</v>
      </c>
      <c r="C26" s="96" t="s">
        <v>3</v>
      </c>
      <c r="D26" s="96" t="s">
        <v>4</v>
      </c>
      <c r="E26" s="96" t="s">
        <v>5</v>
      </c>
      <c r="F26" s="772"/>
      <c r="G26" s="765"/>
      <c r="I26" s="742"/>
      <c r="J26" s="555" t="s">
        <v>50</v>
      </c>
      <c r="K26" s="96" t="s">
        <v>3</v>
      </c>
      <c r="L26" s="96" t="s">
        <v>4</v>
      </c>
      <c r="M26" s="96" t="s">
        <v>5</v>
      </c>
      <c r="N26" s="772"/>
      <c r="O26" s="765"/>
    </row>
    <row r="27" spans="1:15" x14ac:dyDescent="0.2">
      <c r="A27" s="290">
        <v>1</v>
      </c>
      <c r="B27" s="291" t="s">
        <v>26</v>
      </c>
      <c r="C27" s="292">
        <v>167</v>
      </c>
      <c r="D27" s="292">
        <v>234</v>
      </c>
      <c r="E27" s="292"/>
      <c r="F27" s="310">
        <f t="shared" ref="F27:F38" si="4">SUM(C27:E27)</f>
        <v>401</v>
      </c>
      <c r="G27" s="294">
        <f t="shared" ref="G27:G38" si="5">ROUND(F27/2,0)</f>
        <v>201</v>
      </c>
      <c r="H27" s="227"/>
      <c r="I27" s="581">
        <v>1</v>
      </c>
      <c r="J27" s="556" t="s">
        <v>111</v>
      </c>
      <c r="K27" s="557">
        <v>185</v>
      </c>
      <c r="L27" s="557">
        <v>179</v>
      </c>
      <c r="M27" s="557"/>
      <c r="N27" s="558">
        <f t="shared" ref="N27:N38" si="6">SUM(K27:M27)</f>
        <v>364</v>
      </c>
      <c r="O27" s="559">
        <f t="shared" ref="O27:O38" si="7">ROUND(N27/2,0)</f>
        <v>182</v>
      </c>
    </row>
    <row r="28" spans="1:15" x14ac:dyDescent="0.2">
      <c r="A28" s="278">
        <v>2</v>
      </c>
      <c r="B28" s="273" t="s">
        <v>18</v>
      </c>
      <c r="C28" s="276">
        <v>166</v>
      </c>
      <c r="D28" s="276">
        <v>186</v>
      </c>
      <c r="E28" s="272"/>
      <c r="F28" s="275">
        <f t="shared" si="4"/>
        <v>352</v>
      </c>
      <c r="G28" s="295">
        <f t="shared" si="5"/>
        <v>176</v>
      </c>
      <c r="H28" s="541"/>
      <c r="I28" s="280">
        <v>2</v>
      </c>
      <c r="J28" s="560" t="s">
        <v>52</v>
      </c>
      <c r="K28" s="263">
        <v>177</v>
      </c>
      <c r="L28" s="263">
        <v>177</v>
      </c>
      <c r="M28" s="261"/>
      <c r="N28" s="264">
        <f t="shared" si="6"/>
        <v>354</v>
      </c>
      <c r="O28" s="317">
        <f t="shared" si="7"/>
        <v>177</v>
      </c>
    </row>
    <row r="29" spans="1:15" x14ac:dyDescent="0.2">
      <c r="A29" s="278">
        <v>3</v>
      </c>
      <c r="B29" s="273" t="s">
        <v>16</v>
      </c>
      <c r="C29" s="276">
        <v>177</v>
      </c>
      <c r="D29" s="276">
        <v>164</v>
      </c>
      <c r="E29" s="272"/>
      <c r="F29" s="275">
        <f t="shared" si="4"/>
        <v>341</v>
      </c>
      <c r="G29" s="295">
        <f t="shared" si="5"/>
        <v>171</v>
      </c>
      <c r="H29" s="541"/>
      <c r="I29" s="280">
        <v>3</v>
      </c>
      <c r="J29" s="560" t="s">
        <v>96</v>
      </c>
      <c r="K29" s="263">
        <v>157</v>
      </c>
      <c r="L29" s="263">
        <v>186</v>
      </c>
      <c r="M29" s="261"/>
      <c r="N29" s="264">
        <f t="shared" si="6"/>
        <v>343</v>
      </c>
      <c r="O29" s="317">
        <f t="shared" si="7"/>
        <v>172</v>
      </c>
    </row>
    <row r="30" spans="1:15" x14ac:dyDescent="0.2">
      <c r="A30" s="576">
        <v>4</v>
      </c>
      <c r="B30" s="577" t="s">
        <v>24</v>
      </c>
      <c r="C30" s="578">
        <v>174</v>
      </c>
      <c r="D30" s="578">
        <v>161</v>
      </c>
      <c r="E30" s="579"/>
      <c r="F30" s="269">
        <f t="shared" si="4"/>
        <v>335</v>
      </c>
      <c r="G30" s="580">
        <f t="shared" si="5"/>
        <v>168</v>
      </c>
      <c r="H30" s="541"/>
      <c r="I30" s="280">
        <v>4</v>
      </c>
      <c r="J30" s="560" t="s">
        <v>17</v>
      </c>
      <c r="K30" s="263">
        <v>151</v>
      </c>
      <c r="L30" s="263">
        <v>175</v>
      </c>
      <c r="M30" s="261"/>
      <c r="N30" s="264">
        <f t="shared" si="6"/>
        <v>326</v>
      </c>
      <c r="O30" s="317">
        <f t="shared" si="7"/>
        <v>163</v>
      </c>
    </row>
    <row r="31" spans="1:15" x14ac:dyDescent="0.2">
      <c r="A31" s="278">
        <v>5</v>
      </c>
      <c r="B31" s="273" t="s">
        <v>66</v>
      </c>
      <c r="C31" s="276">
        <v>161</v>
      </c>
      <c r="D31" s="276">
        <v>163</v>
      </c>
      <c r="E31" s="272"/>
      <c r="F31" s="275">
        <f t="shared" si="4"/>
        <v>324</v>
      </c>
      <c r="G31" s="295">
        <f t="shared" si="5"/>
        <v>162</v>
      </c>
      <c r="H31" s="541"/>
      <c r="I31" s="280">
        <v>5</v>
      </c>
      <c r="J31" s="560" t="s">
        <v>110</v>
      </c>
      <c r="K31" s="263">
        <v>151</v>
      </c>
      <c r="L31" s="263">
        <v>151</v>
      </c>
      <c r="M31" s="261"/>
      <c r="N31" s="264">
        <f t="shared" si="6"/>
        <v>302</v>
      </c>
      <c r="O31" s="317">
        <f t="shared" si="7"/>
        <v>151</v>
      </c>
    </row>
    <row r="32" spans="1:15" ht="13.5" thickBot="1" x14ac:dyDescent="0.25">
      <c r="A32" s="298">
        <v>6</v>
      </c>
      <c r="B32" s="299" t="s">
        <v>20</v>
      </c>
      <c r="C32" s="300">
        <v>149</v>
      </c>
      <c r="D32" s="300">
        <v>170</v>
      </c>
      <c r="E32" s="301"/>
      <c r="F32" s="313">
        <f t="shared" si="4"/>
        <v>319</v>
      </c>
      <c r="G32" s="302">
        <f t="shared" si="5"/>
        <v>160</v>
      </c>
      <c r="H32" s="541"/>
      <c r="I32" s="582">
        <v>6</v>
      </c>
      <c r="J32" s="561" t="s">
        <v>19</v>
      </c>
      <c r="K32" s="562">
        <v>138</v>
      </c>
      <c r="L32" s="562">
        <v>153</v>
      </c>
      <c r="M32" s="563"/>
      <c r="N32" s="564">
        <f t="shared" si="6"/>
        <v>291</v>
      </c>
      <c r="O32" s="565">
        <f t="shared" si="7"/>
        <v>146</v>
      </c>
    </row>
    <row r="33" spans="1:15" x14ac:dyDescent="0.2">
      <c r="A33" s="303">
        <v>8</v>
      </c>
      <c r="B33" s="304" t="s">
        <v>90</v>
      </c>
      <c r="C33" s="305">
        <v>159</v>
      </c>
      <c r="D33" s="305">
        <v>158</v>
      </c>
      <c r="E33" s="306"/>
      <c r="F33" s="308">
        <f t="shared" si="4"/>
        <v>317</v>
      </c>
      <c r="G33" s="573">
        <f t="shared" si="5"/>
        <v>159</v>
      </c>
      <c r="H33" s="541"/>
      <c r="I33" s="318">
        <v>7</v>
      </c>
      <c r="J33" s="583" t="s">
        <v>21</v>
      </c>
      <c r="K33" s="320">
        <v>140</v>
      </c>
      <c r="L33" s="320">
        <v>143</v>
      </c>
      <c r="M33" s="321"/>
      <c r="N33" s="575">
        <f t="shared" si="6"/>
        <v>283</v>
      </c>
      <c r="O33" s="322">
        <f t="shared" si="7"/>
        <v>142</v>
      </c>
    </row>
    <row r="34" spans="1:15" x14ac:dyDescent="0.2">
      <c r="A34" s="278">
        <v>9</v>
      </c>
      <c r="B34" s="273" t="s">
        <v>112</v>
      </c>
      <c r="C34" s="276">
        <v>151</v>
      </c>
      <c r="D34" s="276">
        <v>157</v>
      </c>
      <c r="E34" s="272"/>
      <c r="F34" s="275">
        <f t="shared" si="4"/>
        <v>308</v>
      </c>
      <c r="G34" s="295">
        <f t="shared" si="5"/>
        <v>154</v>
      </c>
      <c r="H34" s="541"/>
      <c r="I34" s="280">
        <v>8</v>
      </c>
      <c r="J34" s="560" t="s">
        <v>114</v>
      </c>
      <c r="K34" s="263">
        <v>125</v>
      </c>
      <c r="L34" s="263">
        <v>155</v>
      </c>
      <c r="M34" s="261"/>
      <c r="N34" s="264">
        <f t="shared" si="6"/>
        <v>280</v>
      </c>
      <c r="O34" s="317">
        <f t="shared" si="7"/>
        <v>140</v>
      </c>
    </row>
    <row r="35" spans="1:15" x14ac:dyDescent="0.2">
      <c r="A35" s="278">
        <v>7</v>
      </c>
      <c r="B35" s="273" t="s">
        <v>28</v>
      </c>
      <c r="C35" s="276">
        <v>138</v>
      </c>
      <c r="D35" s="276">
        <v>169</v>
      </c>
      <c r="E35" s="272"/>
      <c r="F35" s="275">
        <f t="shared" si="4"/>
        <v>307</v>
      </c>
      <c r="G35" s="295">
        <f t="shared" si="5"/>
        <v>154</v>
      </c>
      <c r="H35" s="541"/>
      <c r="I35" s="280">
        <v>9</v>
      </c>
      <c r="J35" s="560" t="s">
        <v>15</v>
      </c>
      <c r="K35" s="263">
        <v>136</v>
      </c>
      <c r="L35" s="263">
        <v>139</v>
      </c>
      <c r="M35" s="261"/>
      <c r="N35" s="264">
        <f t="shared" si="6"/>
        <v>275</v>
      </c>
      <c r="O35" s="317">
        <f t="shared" si="7"/>
        <v>138</v>
      </c>
    </row>
    <row r="36" spans="1:15" x14ac:dyDescent="0.2">
      <c r="A36" s="278">
        <v>10</v>
      </c>
      <c r="B36" s="273" t="s">
        <v>54</v>
      </c>
      <c r="C36" s="276">
        <v>156</v>
      </c>
      <c r="D36" s="276">
        <v>146</v>
      </c>
      <c r="E36" s="272"/>
      <c r="F36" s="275">
        <f t="shared" si="4"/>
        <v>302</v>
      </c>
      <c r="G36" s="295">
        <f t="shared" si="5"/>
        <v>151</v>
      </c>
      <c r="H36" s="541"/>
      <c r="I36" s="280">
        <v>10</v>
      </c>
      <c r="J36" s="560" t="s">
        <v>113</v>
      </c>
      <c r="K36" s="263">
        <v>148</v>
      </c>
      <c r="L36" s="263">
        <v>123</v>
      </c>
      <c r="M36" s="261"/>
      <c r="N36" s="264">
        <f t="shared" si="6"/>
        <v>271</v>
      </c>
      <c r="O36" s="317">
        <f t="shared" si="7"/>
        <v>136</v>
      </c>
    </row>
    <row r="37" spans="1:15" x14ac:dyDescent="0.2">
      <c r="A37" s="278">
        <v>11</v>
      </c>
      <c r="B37" s="273" t="s">
        <v>51</v>
      </c>
      <c r="C37" s="276">
        <v>153</v>
      </c>
      <c r="D37" s="276">
        <v>143</v>
      </c>
      <c r="E37" s="272"/>
      <c r="F37" s="275">
        <f t="shared" si="4"/>
        <v>296</v>
      </c>
      <c r="G37" s="295">
        <f t="shared" si="5"/>
        <v>148</v>
      </c>
      <c r="H37" s="541"/>
      <c r="I37" s="353">
        <v>11</v>
      </c>
      <c r="J37" s="570" t="s">
        <v>27</v>
      </c>
      <c r="K37" s="354">
        <v>114</v>
      </c>
      <c r="L37" s="354">
        <v>152</v>
      </c>
      <c r="M37" s="413"/>
      <c r="N37" s="355">
        <f t="shared" si="6"/>
        <v>266</v>
      </c>
      <c r="O37" s="571">
        <f t="shared" si="7"/>
        <v>133</v>
      </c>
    </row>
    <row r="38" spans="1:15" ht="13.5" thickBot="1" x14ac:dyDescent="0.25">
      <c r="A38" s="298">
        <v>12</v>
      </c>
      <c r="B38" s="299" t="s">
        <v>74</v>
      </c>
      <c r="C38" s="300">
        <v>126</v>
      </c>
      <c r="D38" s="300">
        <v>158</v>
      </c>
      <c r="E38" s="301"/>
      <c r="F38" s="313">
        <f t="shared" si="4"/>
        <v>284</v>
      </c>
      <c r="G38" s="302">
        <f t="shared" si="5"/>
        <v>142</v>
      </c>
      <c r="H38" s="541"/>
      <c r="I38" s="582">
        <v>12</v>
      </c>
      <c r="J38" s="561" t="s">
        <v>22</v>
      </c>
      <c r="K38" s="562">
        <v>140</v>
      </c>
      <c r="L38" s="562">
        <v>124</v>
      </c>
      <c r="M38" s="563"/>
      <c r="N38" s="564">
        <f t="shared" si="6"/>
        <v>264</v>
      </c>
      <c r="O38" s="565">
        <f t="shared" si="7"/>
        <v>132</v>
      </c>
    </row>
    <row r="39" spans="1:15" ht="13.5" thickBot="1" x14ac:dyDescent="0.25"/>
    <row r="40" spans="1:15" ht="13.5" thickBot="1" x14ac:dyDescent="0.25">
      <c r="A40" s="778" t="s">
        <v>81</v>
      </c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80"/>
    </row>
    <row r="41" spans="1:15" x14ac:dyDescent="0.2">
      <c r="A41" s="770" t="s">
        <v>84</v>
      </c>
      <c r="B41" s="774" t="s">
        <v>119</v>
      </c>
      <c r="C41" s="775"/>
      <c r="D41" s="775"/>
      <c r="E41" s="776"/>
      <c r="F41" s="771" t="s">
        <v>47</v>
      </c>
      <c r="G41" s="773" t="s">
        <v>0</v>
      </c>
      <c r="I41" s="770" t="s">
        <v>84</v>
      </c>
      <c r="J41" s="777" t="s">
        <v>120</v>
      </c>
      <c r="K41" s="775"/>
      <c r="L41" s="775"/>
      <c r="M41" s="776"/>
      <c r="N41" s="771" t="s">
        <v>47</v>
      </c>
      <c r="O41" s="773" t="s">
        <v>0</v>
      </c>
    </row>
    <row r="42" spans="1:15" ht="13.5" thickBot="1" x14ac:dyDescent="0.25">
      <c r="A42" s="742"/>
      <c r="B42" s="96" t="s">
        <v>50</v>
      </c>
      <c r="C42" s="96" t="s">
        <v>3</v>
      </c>
      <c r="D42" s="96" t="s">
        <v>4</v>
      </c>
      <c r="E42" s="96" t="s">
        <v>5</v>
      </c>
      <c r="F42" s="772"/>
      <c r="G42" s="765"/>
      <c r="I42" s="742"/>
      <c r="J42" s="555" t="s">
        <v>50</v>
      </c>
      <c r="K42" s="96" t="s">
        <v>3</v>
      </c>
      <c r="L42" s="96" t="s">
        <v>4</v>
      </c>
      <c r="M42" s="96" t="s">
        <v>5</v>
      </c>
      <c r="N42" s="772"/>
      <c r="O42" s="765"/>
    </row>
    <row r="43" spans="1:15" x14ac:dyDescent="0.2">
      <c r="A43" s="290">
        <v>1</v>
      </c>
      <c r="B43" s="291" t="s">
        <v>16</v>
      </c>
      <c r="C43" s="292">
        <v>180</v>
      </c>
      <c r="D43" s="292">
        <v>211</v>
      </c>
      <c r="E43" s="292"/>
      <c r="F43" s="310">
        <f t="shared" ref="F43:F48" si="8">SUM(C43:E43)</f>
        <v>391</v>
      </c>
      <c r="G43" s="294">
        <f t="shared" ref="G43:G48" si="9">ROUND(F43/2,0)</f>
        <v>196</v>
      </c>
      <c r="H43" s="227"/>
      <c r="I43" s="581">
        <v>1</v>
      </c>
      <c r="J43" s="556" t="s">
        <v>111</v>
      </c>
      <c r="K43" s="557">
        <v>183</v>
      </c>
      <c r="L43" s="557">
        <v>214</v>
      </c>
      <c r="M43" s="557"/>
      <c r="N43" s="558">
        <f t="shared" ref="N43:N48" si="10">SUM(K43:M43)</f>
        <v>397</v>
      </c>
      <c r="O43" s="559">
        <f t="shared" ref="O43:O48" si="11">ROUND(N43/2,0)</f>
        <v>199</v>
      </c>
    </row>
    <row r="44" spans="1:15" x14ac:dyDescent="0.2">
      <c r="A44" s="278">
        <v>2</v>
      </c>
      <c r="B44" s="273" t="s">
        <v>18</v>
      </c>
      <c r="C44" s="276">
        <v>161</v>
      </c>
      <c r="D44" s="276">
        <v>205</v>
      </c>
      <c r="E44" s="272"/>
      <c r="F44" s="275">
        <f t="shared" si="8"/>
        <v>366</v>
      </c>
      <c r="G44" s="295">
        <f t="shared" si="9"/>
        <v>183</v>
      </c>
      <c r="H44" s="541"/>
      <c r="I44" s="280">
        <v>2</v>
      </c>
      <c r="J44" s="560" t="s">
        <v>17</v>
      </c>
      <c r="K44" s="263">
        <v>193</v>
      </c>
      <c r="L44" s="263">
        <v>174</v>
      </c>
      <c r="M44" s="261"/>
      <c r="N44" s="264">
        <f t="shared" si="10"/>
        <v>367</v>
      </c>
      <c r="O44" s="317">
        <f t="shared" si="11"/>
        <v>184</v>
      </c>
    </row>
    <row r="45" spans="1:15" x14ac:dyDescent="0.2">
      <c r="A45" s="278">
        <v>3</v>
      </c>
      <c r="B45" s="273" t="s">
        <v>20</v>
      </c>
      <c r="C45" s="276">
        <v>178</v>
      </c>
      <c r="D45" s="276">
        <v>144</v>
      </c>
      <c r="E45" s="272"/>
      <c r="F45" s="275">
        <f t="shared" si="8"/>
        <v>322</v>
      </c>
      <c r="G45" s="295">
        <f t="shared" si="9"/>
        <v>161</v>
      </c>
      <c r="H45" s="541"/>
      <c r="I45" s="280">
        <v>3</v>
      </c>
      <c r="J45" s="560" t="s">
        <v>19</v>
      </c>
      <c r="K45" s="263">
        <v>177</v>
      </c>
      <c r="L45" s="263">
        <v>176</v>
      </c>
      <c r="M45" s="261"/>
      <c r="N45" s="264">
        <f t="shared" si="10"/>
        <v>353</v>
      </c>
      <c r="O45" s="317">
        <f t="shared" si="11"/>
        <v>177</v>
      </c>
    </row>
    <row r="46" spans="1:15" x14ac:dyDescent="0.2">
      <c r="A46" s="576">
        <v>4</v>
      </c>
      <c r="B46" s="577" t="s">
        <v>24</v>
      </c>
      <c r="C46" s="578">
        <v>154</v>
      </c>
      <c r="D46" s="578">
        <v>166</v>
      </c>
      <c r="E46" s="579"/>
      <c r="F46" s="269">
        <f t="shared" si="8"/>
        <v>320</v>
      </c>
      <c r="G46" s="580">
        <f t="shared" si="9"/>
        <v>160</v>
      </c>
      <c r="H46" s="541"/>
      <c r="I46" s="280">
        <v>4</v>
      </c>
      <c r="J46" s="560" t="s">
        <v>52</v>
      </c>
      <c r="K46" s="263">
        <v>157</v>
      </c>
      <c r="L46" s="263">
        <v>174</v>
      </c>
      <c r="M46" s="261"/>
      <c r="N46" s="264">
        <f t="shared" si="10"/>
        <v>331</v>
      </c>
      <c r="O46" s="317">
        <f t="shared" si="11"/>
        <v>166</v>
      </c>
    </row>
    <row r="47" spans="1:15" x14ac:dyDescent="0.2">
      <c r="A47" s="278">
        <v>5</v>
      </c>
      <c r="B47" s="273" t="s">
        <v>26</v>
      </c>
      <c r="C47" s="276">
        <v>166</v>
      </c>
      <c r="D47" s="276">
        <v>149</v>
      </c>
      <c r="E47" s="272"/>
      <c r="F47" s="275">
        <f t="shared" si="8"/>
        <v>315</v>
      </c>
      <c r="G47" s="295">
        <f t="shared" si="9"/>
        <v>158</v>
      </c>
      <c r="H47" s="541"/>
      <c r="I47" s="280">
        <v>5</v>
      </c>
      <c r="J47" s="560" t="s">
        <v>96</v>
      </c>
      <c r="K47" s="263">
        <v>139</v>
      </c>
      <c r="L47" s="263">
        <v>175</v>
      </c>
      <c r="M47" s="261"/>
      <c r="N47" s="264">
        <f t="shared" si="10"/>
        <v>314</v>
      </c>
      <c r="O47" s="317">
        <f t="shared" si="11"/>
        <v>157</v>
      </c>
    </row>
    <row r="48" spans="1:15" ht="13.5" thickBot="1" x14ac:dyDescent="0.25">
      <c r="A48" s="298">
        <v>6</v>
      </c>
      <c r="B48" s="299" t="s">
        <v>66</v>
      </c>
      <c r="C48" s="300">
        <v>123</v>
      </c>
      <c r="D48" s="300">
        <v>150</v>
      </c>
      <c r="E48" s="301"/>
      <c r="F48" s="313">
        <f t="shared" si="8"/>
        <v>273</v>
      </c>
      <c r="G48" s="302">
        <f t="shared" si="9"/>
        <v>137</v>
      </c>
      <c r="H48" s="541"/>
      <c r="I48" s="582">
        <v>6</v>
      </c>
      <c r="J48" s="561" t="s">
        <v>110</v>
      </c>
      <c r="K48" s="562">
        <v>125</v>
      </c>
      <c r="L48" s="562">
        <v>145</v>
      </c>
      <c r="M48" s="563"/>
      <c r="N48" s="564">
        <f t="shared" si="10"/>
        <v>270</v>
      </c>
      <c r="O48" s="565">
        <f t="shared" si="11"/>
        <v>135</v>
      </c>
    </row>
    <row r="49" spans="1:10" ht="13.5" thickBot="1" x14ac:dyDescent="0.25"/>
    <row r="50" spans="1:10" x14ac:dyDescent="0.2">
      <c r="A50" s="741" t="s">
        <v>84</v>
      </c>
      <c r="B50" s="761" t="s">
        <v>121</v>
      </c>
      <c r="C50" s="762"/>
      <c r="D50" s="762"/>
      <c r="E50" s="763"/>
      <c r="F50" s="743" t="s">
        <v>47</v>
      </c>
      <c r="G50" s="766" t="s">
        <v>0</v>
      </c>
      <c r="H50" s="768" t="s">
        <v>14</v>
      </c>
    </row>
    <row r="51" spans="1:10" ht="13.5" thickBot="1" x14ac:dyDescent="0.25">
      <c r="A51" s="742"/>
      <c r="B51" s="96" t="s">
        <v>50</v>
      </c>
      <c r="C51" s="96" t="s">
        <v>3</v>
      </c>
      <c r="D51" s="96" t="s">
        <v>4</v>
      </c>
      <c r="E51" s="96" t="s">
        <v>5</v>
      </c>
      <c r="F51" s="744"/>
      <c r="G51" s="767"/>
      <c r="H51" s="769"/>
    </row>
    <row r="52" spans="1:10" x14ac:dyDescent="0.2">
      <c r="A52" s="592">
        <v>1</v>
      </c>
      <c r="B52" s="593" t="s">
        <v>111</v>
      </c>
      <c r="C52" s="594">
        <v>183</v>
      </c>
      <c r="D52" s="594">
        <v>214</v>
      </c>
      <c r="E52" s="594"/>
      <c r="F52" s="595">
        <f t="shared" ref="F52:F84" si="12">SUM(C52:E52)</f>
        <v>397</v>
      </c>
      <c r="G52" s="596">
        <f t="shared" ref="G52:G75" si="13">ROUND(F52/2,0)</f>
        <v>199</v>
      </c>
      <c r="H52" s="597">
        <v>39</v>
      </c>
      <c r="J52" s="624" t="s">
        <v>107</v>
      </c>
    </row>
    <row r="53" spans="1:10" x14ac:dyDescent="0.2">
      <c r="A53" s="598">
        <v>2</v>
      </c>
      <c r="B53" s="599" t="s">
        <v>16</v>
      </c>
      <c r="C53" s="600">
        <v>180</v>
      </c>
      <c r="D53" s="600">
        <v>211</v>
      </c>
      <c r="E53" s="600"/>
      <c r="F53" s="601">
        <f t="shared" si="12"/>
        <v>391</v>
      </c>
      <c r="G53" s="602">
        <f t="shared" si="13"/>
        <v>196</v>
      </c>
      <c r="H53" s="603">
        <v>36</v>
      </c>
    </row>
    <row r="54" spans="1:10" x14ac:dyDescent="0.2">
      <c r="A54" s="604">
        <v>3</v>
      </c>
      <c r="B54" s="605" t="s">
        <v>17</v>
      </c>
      <c r="C54" s="606">
        <v>193</v>
      </c>
      <c r="D54" s="606">
        <v>174</v>
      </c>
      <c r="E54" s="607"/>
      <c r="F54" s="608">
        <f t="shared" si="12"/>
        <v>367</v>
      </c>
      <c r="G54" s="609">
        <f t="shared" si="13"/>
        <v>184</v>
      </c>
      <c r="H54" s="603">
        <v>33</v>
      </c>
    </row>
    <row r="55" spans="1:10" x14ac:dyDescent="0.2">
      <c r="A55" s="598">
        <v>4</v>
      </c>
      <c r="B55" s="599" t="s">
        <v>18</v>
      </c>
      <c r="C55" s="600">
        <v>161</v>
      </c>
      <c r="D55" s="600">
        <v>205</v>
      </c>
      <c r="E55" s="610"/>
      <c r="F55" s="601">
        <f t="shared" si="12"/>
        <v>366</v>
      </c>
      <c r="G55" s="602">
        <f t="shared" si="13"/>
        <v>183</v>
      </c>
      <c r="H55" s="603">
        <v>30</v>
      </c>
    </row>
    <row r="56" spans="1:10" x14ac:dyDescent="0.2">
      <c r="A56" s="604">
        <v>5</v>
      </c>
      <c r="B56" s="605" t="s">
        <v>19</v>
      </c>
      <c r="C56" s="606">
        <v>177</v>
      </c>
      <c r="D56" s="606">
        <v>176</v>
      </c>
      <c r="E56" s="607"/>
      <c r="F56" s="608">
        <f t="shared" si="12"/>
        <v>353</v>
      </c>
      <c r="G56" s="609">
        <f t="shared" si="13"/>
        <v>177</v>
      </c>
      <c r="H56" s="603">
        <v>27</v>
      </c>
      <c r="J56" s="60"/>
    </row>
    <row r="57" spans="1:10" x14ac:dyDescent="0.2">
      <c r="A57" s="604">
        <v>6</v>
      </c>
      <c r="B57" s="605" t="s">
        <v>52</v>
      </c>
      <c r="C57" s="606">
        <v>157</v>
      </c>
      <c r="D57" s="606">
        <v>174</v>
      </c>
      <c r="E57" s="607"/>
      <c r="F57" s="608">
        <f t="shared" si="12"/>
        <v>331</v>
      </c>
      <c r="G57" s="609">
        <f t="shared" si="13"/>
        <v>166</v>
      </c>
      <c r="H57" s="603">
        <v>24</v>
      </c>
    </row>
    <row r="58" spans="1:10" x14ac:dyDescent="0.2">
      <c r="A58" s="598">
        <v>7</v>
      </c>
      <c r="B58" s="599" t="s">
        <v>20</v>
      </c>
      <c r="C58" s="600">
        <v>178</v>
      </c>
      <c r="D58" s="600">
        <v>144</v>
      </c>
      <c r="E58" s="610"/>
      <c r="F58" s="601">
        <f t="shared" si="12"/>
        <v>322</v>
      </c>
      <c r="G58" s="602">
        <f t="shared" si="13"/>
        <v>161</v>
      </c>
      <c r="H58" s="603">
        <v>21</v>
      </c>
    </row>
    <row r="59" spans="1:10" x14ac:dyDescent="0.2">
      <c r="A59" s="611">
        <v>8</v>
      </c>
      <c r="B59" s="612" t="s">
        <v>24</v>
      </c>
      <c r="C59" s="613">
        <v>154</v>
      </c>
      <c r="D59" s="613">
        <v>166</v>
      </c>
      <c r="E59" s="614"/>
      <c r="F59" s="615">
        <f t="shared" si="12"/>
        <v>320</v>
      </c>
      <c r="G59" s="616">
        <f t="shared" si="13"/>
        <v>160</v>
      </c>
      <c r="H59" s="603">
        <v>18</v>
      </c>
    </row>
    <row r="60" spans="1:10" x14ac:dyDescent="0.2">
      <c r="A60" s="598">
        <v>9</v>
      </c>
      <c r="B60" s="599" t="s">
        <v>26</v>
      </c>
      <c r="C60" s="600">
        <v>166</v>
      </c>
      <c r="D60" s="600">
        <v>149</v>
      </c>
      <c r="E60" s="610"/>
      <c r="F60" s="601">
        <f t="shared" si="12"/>
        <v>315</v>
      </c>
      <c r="G60" s="602">
        <f t="shared" si="13"/>
        <v>158</v>
      </c>
      <c r="H60" s="603">
        <v>16</v>
      </c>
    </row>
    <row r="61" spans="1:10" x14ac:dyDescent="0.2">
      <c r="A61" s="604">
        <v>10</v>
      </c>
      <c r="B61" s="605" t="s">
        <v>96</v>
      </c>
      <c r="C61" s="606">
        <v>139</v>
      </c>
      <c r="D61" s="606">
        <v>175</v>
      </c>
      <c r="E61" s="607"/>
      <c r="F61" s="608">
        <f t="shared" si="12"/>
        <v>314</v>
      </c>
      <c r="G61" s="609">
        <f t="shared" si="13"/>
        <v>157</v>
      </c>
      <c r="H61" s="603">
        <v>14</v>
      </c>
    </row>
    <row r="62" spans="1:10" x14ac:dyDescent="0.2">
      <c r="A62" s="598">
        <v>11</v>
      </c>
      <c r="B62" s="599" t="s">
        <v>66</v>
      </c>
      <c r="C62" s="600">
        <v>123</v>
      </c>
      <c r="D62" s="600">
        <v>150</v>
      </c>
      <c r="E62" s="610"/>
      <c r="F62" s="601">
        <f t="shared" si="12"/>
        <v>273</v>
      </c>
      <c r="G62" s="602">
        <f t="shared" si="13"/>
        <v>137</v>
      </c>
      <c r="H62" s="603">
        <v>12</v>
      </c>
    </row>
    <row r="63" spans="1:10" ht="13.5" thickBot="1" x14ac:dyDescent="0.25">
      <c r="A63" s="617">
        <v>12</v>
      </c>
      <c r="B63" s="618" t="s">
        <v>110</v>
      </c>
      <c r="C63" s="619">
        <v>125</v>
      </c>
      <c r="D63" s="619">
        <v>145</v>
      </c>
      <c r="E63" s="620"/>
      <c r="F63" s="621">
        <f t="shared" si="12"/>
        <v>270</v>
      </c>
      <c r="G63" s="622">
        <f t="shared" si="13"/>
        <v>135</v>
      </c>
      <c r="H63" s="623">
        <v>10</v>
      </c>
    </row>
    <row r="64" spans="1:10" x14ac:dyDescent="0.2">
      <c r="A64" s="625">
        <v>13</v>
      </c>
      <c r="B64" s="626" t="s">
        <v>90</v>
      </c>
      <c r="C64" s="627">
        <v>159</v>
      </c>
      <c r="D64" s="627">
        <v>158</v>
      </c>
      <c r="E64" s="628"/>
      <c r="F64" s="629">
        <f t="shared" si="12"/>
        <v>317</v>
      </c>
      <c r="G64" s="630">
        <f t="shared" si="13"/>
        <v>159</v>
      </c>
      <c r="H64" s="631">
        <v>8</v>
      </c>
      <c r="J64" s="648" t="s">
        <v>108</v>
      </c>
    </row>
    <row r="65" spans="1:10" x14ac:dyDescent="0.2">
      <c r="A65" s="566">
        <v>14</v>
      </c>
      <c r="B65" s="632" t="s">
        <v>112</v>
      </c>
      <c r="C65" s="633">
        <v>151</v>
      </c>
      <c r="D65" s="633">
        <v>157</v>
      </c>
      <c r="E65" s="634"/>
      <c r="F65" s="635">
        <f t="shared" si="12"/>
        <v>308</v>
      </c>
      <c r="G65" s="636">
        <f t="shared" si="13"/>
        <v>154</v>
      </c>
      <c r="H65" s="637">
        <v>7</v>
      </c>
    </row>
    <row r="66" spans="1:10" x14ac:dyDescent="0.2">
      <c r="A66" s="566">
        <v>15</v>
      </c>
      <c r="B66" s="632" t="s">
        <v>28</v>
      </c>
      <c r="C66" s="633">
        <v>138</v>
      </c>
      <c r="D66" s="633">
        <v>169</v>
      </c>
      <c r="E66" s="634"/>
      <c r="F66" s="635">
        <f t="shared" si="12"/>
        <v>307</v>
      </c>
      <c r="G66" s="636">
        <f t="shared" si="13"/>
        <v>154</v>
      </c>
      <c r="H66" s="637">
        <v>6</v>
      </c>
    </row>
    <row r="67" spans="1:10" x14ac:dyDescent="0.2">
      <c r="A67" s="566">
        <v>16</v>
      </c>
      <c r="B67" s="632" t="s">
        <v>54</v>
      </c>
      <c r="C67" s="633">
        <v>156</v>
      </c>
      <c r="D67" s="633">
        <v>146</v>
      </c>
      <c r="E67" s="634"/>
      <c r="F67" s="635">
        <f t="shared" si="12"/>
        <v>302</v>
      </c>
      <c r="G67" s="636">
        <f t="shared" si="13"/>
        <v>151</v>
      </c>
      <c r="H67" s="637">
        <v>5</v>
      </c>
    </row>
    <row r="68" spans="1:10" x14ac:dyDescent="0.2">
      <c r="A68" s="566">
        <v>17</v>
      </c>
      <c r="B68" s="632" t="s">
        <v>51</v>
      </c>
      <c r="C68" s="633">
        <v>153</v>
      </c>
      <c r="D68" s="633">
        <v>143</v>
      </c>
      <c r="E68" s="634"/>
      <c r="F68" s="635">
        <f t="shared" si="12"/>
        <v>296</v>
      </c>
      <c r="G68" s="636">
        <f t="shared" si="13"/>
        <v>148</v>
      </c>
      <c r="H68" s="637">
        <v>4</v>
      </c>
    </row>
    <row r="69" spans="1:10" x14ac:dyDescent="0.2">
      <c r="A69" s="566">
        <v>18</v>
      </c>
      <c r="B69" s="632" t="s">
        <v>74</v>
      </c>
      <c r="C69" s="633">
        <v>126</v>
      </c>
      <c r="D69" s="633">
        <v>158</v>
      </c>
      <c r="E69" s="634"/>
      <c r="F69" s="635">
        <f t="shared" si="12"/>
        <v>284</v>
      </c>
      <c r="G69" s="636">
        <f t="shared" si="13"/>
        <v>142</v>
      </c>
      <c r="H69" s="637">
        <v>3</v>
      </c>
    </row>
    <row r="70" spans="1:10" x14ac:dyDescent="0.2">
      <c r="A70" s="638">
        <v>19</v>
      </c>
      <c r="B70" s="639" t="s">
        <v>21</v>
      </c>
      <c r="C70" s="567">
        <v>140</v>
      </c>
      <c r="D70" s="567">
        <v>143</v>
      </c>
      <c r="E70" s="568"/>
      <c r="F70" s="569">
        <f t="shared" si="12"/>
        <v>283</v>
      </c>
      <c r="G70" s="640">
        <f t="shared" si="13"/>
        <v>142</v>
      </c>
      <c r="H70" s="637">
        <v>2</v>
      </c>
    </row>
    <row r="71" spans="1:10" x14ac:dyDescent="0.2">
      <c r="A71" s="638">
        <v>20</v>
      </c>
      <c r="B71" s="639" t="s">
        <v>114</v>
      </c>
      <c r="C71" s="567">
        <v>125</v>
      </c>
      <c r="D71" s="567">
        <v>155</v>
      </c>
      <c r="E71" s="568"/>
      <c r="F71" s="569">
        <f t="shared" si="12"/>
        <v>280</v>
      </c>
      <c r="G71" s="640">
        <f t="shared" si="13"/>
        <v>140</v>
      </c>
      <c r="H71" s="637">
        <v>1</v>
      </c>
    </row>
    <row r="72" spans="1:10" x14ac:dyDescent="0.2">
      <c r="A72" s="638">
        <v>21</v>
      </c>
      <c r="B72" s="639" t="s">
        <v>15</v>
      </c>
      <c r="C72" s="567">
        <v>136</v>
      </c>
      <c r="D72" s="567">
        <v>139</v>
      </c>
      <c r="E72" s="568"/>
      <c r="F72" s="569">
        <f t="shared" si="12"/>
        <v>275</v>
      </c>
      <c r="G72" s="640">
        <f t="shared" si="13"/>
        <v>138</v>
      </c>
      <c r="H72" s="637">
        <v>0</v>
      </c>
    </row>
    <row r="73" spans="1:10" x14ac:dyDescent="0.2">
      <c r="A73" s="638">
        <v>22</v>
      </c>
      <c r="B73" s="639" t="s">
        <v>113</v>
      </c>
      <c r="C73" s="567">
        <v>148</v>
      </c>
      <c r="D73" s="567">
        <v>123</v>
      </c>
      <c r="E73" s="568"/>
      <c r="F73" s="569">
        <f t="shared" si="12"/>
        <v>271</v>
      </c>
      <c r="G73" s="640">
        <f t="shared" si="13"/>
        <v>136</v>
      </c>
      <c r="H73" s="637">
        <v>0</v>
      </c>
    </row>
    <row r="74" spans="1:10" x14ac:dyDescent="0.2">
      <c r="A74" s="638">
        <v>23</v>
      </c>
      <c r="B74" s="639" t="s">
        <v>27</v>
      </c>
      <c r="C74" s="567">
        <v>114</v>
      </c>
      <c r="D74" s="567">
        <v>152</v>
      </c>
      <c r="E74" s="568"/>
      <c r="F74" s="569">
        <f t="shared" si="12"/>
        <v>266</v>
      </c>
      <c r="G74" s="640">
        <f t="shared" si="13"/>
        <v>133</v>
      </c>
      <c r="H74" s="637">
        <v>0</v>
      </c>
    </row>
    <row r="75" spans="1:10" ht="13.5" thickBot="1" x14ac:dyDescent="0.25">
      <c r="A75" s="641">
        <v>24</v>
      </c>
      <c r="B75" s="642" t="s">
        <v>22</v>
      </c>
      <c r="C75" s="643">
        <v>140</v>
      </c>
      <c r="D75" s="643">
        <v>124</v>
      </c>
      <c r="E75" s="644"/>
      <c r="F75" s="645">
        <f t="shared" si="12"/>
        <v>264</v>
      </c>
      <c r="G75" s="646">
        <f t="shared" si="13"/>
        <v>132</v>
      </c>
      <c r="H75" s="647">
        <v>0</v>
      </c>
    </row>
    <row r="76" spans="1:10" x14ac:dyDescent="0.2">
      <c r="A76" s="303">
        <v>25</v>
      </c>
      <c r="B76" s="572" t="s">
        <v>67</v>
      </c>
      <c r="C76" s="305">
        <v>166</v>
      </c>
      <c r="D76" s="305">
        <v>166</v>
      </c>
      <c r="E76" s="306">
        <v>136</v>
      </c>
      <c r="F76" s="308">
        <f t="shared" si="12"/>
        <v>468</v>
      </c>
      <c r="G76" s="591">
        <f t="shared" ref="G76:G84" si="14">ROUND(F76/3,0)</f>
        <v>156</v>
      </c>
      <c r="H76" s="590">
        <v>0</v>
      </c>
    </row>
    <row r="77" spans="1:10" x14ac:dyDescent="0.2">
      <c r="A77" s="278">
        <v>26</v>
      </c>
      <c r="B77" s="273" t="s">
        <v>30</v>
      </c>
      <c r="C77" s="276">
        <v>159</v>
      </c>
      <c r="D77" s="276">
        <v>140</v>
      </c>
      <c r="E77" s="272">
        <v>162</v>
      </c>
      <c r="F77" s="275">
        <f t="shared" si="12"/>
        <v>461</v>
      </c>
      <c r="G77" s="585">
        <f t="shared" si="14"/>
        <v>154</v>
      </c>
      <c r="H77" s="588">
        <v>0</v>
      </c>
    </row>
    <row r="78" spans="1:10" x14ac:dyDescent="0.2">
      <c r="A78" s="278">
        <v>27</v>
      </c>
      <c r="B78" s="273" t="s">
        <v>76</v>
      </c>
      <c r="C78" s="276">
        <v>136</v>
      </c>
      <c r="D78" s="276">
        <v>129</v>
      </c>
      <c r="E78" s="272">
        <v>179</v>
      </c>
      <c r="F78" s="275">
        <f t="shared" si="12"/>
        <v>444</v>
      </c>
      <c r="G78" s="585">
        <f t="shared" si="14"/>
        <v>148</v>
      </c>
      <c r="H78" s="588">
        <v>0</v>
      </c>
    </row>
    <row r="79" spans="1:10" x14ac:dyDescent="0.2">
      <c r="A79" s="278">
        <v>28</v>
      </c>
      <c r="B79" s="273" t="s">
        <v>59</v>
      </c>
      <c r="C79" s="272">
        <v>125</v>
      </c>
      <c r="D79" s="272">
        <v>141</v>
      </c>
      <c r="E79" s="272">
        <v>155</v>
      </c>
      <c r="F79" s="275">
        <f t="shared" si="12"/>
        <v>421</v>
      </c>
      <c r="G79" s="585">
        <f t="shared" si="14"/>
        <v>140</v>
      </c>
      <c r="H79" s="588">
        <v>0</v>
      </c>
      <c r="J79" s="670" t="s">
        <v>122</v>
      </c>
    </row>
    <row r="80" spans="1:10" x14ac:dyDescent="0.2">
      <c r="A80" s="278">
        <v>29</v>
      </c>
      <c r="B80" s="267" t="s">
        <v>33</v>
      </c>
      <c r="C80" s="263">
        <v>153</v>
      </c>
      <c r="D80" s="263">
        <v>113</v>
      </c>
      <c r="E80" s="261">
        <v>131</v>
      </c>
      <c r="F80" s="264">
        <f t="shared" si="12"/>
        <v>397</v>
      </c>
      <c r="G80" s="586">
        <f t="shared" si="14"/>
        <v>132</v>
      </c>
      <c r="H80" s="588">
        <v>0</v>
      </c>
    </row>
    <row r="81" spans="1:10" x14ac:dyDescent="0.2">
      <c r="A81" s="278">
        <v>30</v>
      </c>
      <c r="B81" s="273" t="s">
        <v>117</v>
      </c>
      <c r="C81" s="272">
        <v>125</v>
      </c>
      <c r="D81" s="272">
        <v>116</v>
      </c>
      <c r="E81" s="272">
        <v>138</v>
      </c>
      <c r="F81" s="275">
        <f t="shared" si="12"/>
        <v>379</v>
      </c>
      <c r="G81" s="585">
        <f t="shared" si="14"/>
        <v>126</v>
      </c>
      <c r="H81" s="588">
        <v>0</v>
      </c>
    </row>
    <row r="82" spans="1:10" x14ac:dyDescent="0.2">
      <c r="A82" s="278">
        <v>31</v>
      </c>
      <c r="B82" s="273" t="s">
        <v>69</v>
      </c>
      <c r="C82" s="272">
        <v>108</v>
      </c>
      <c r="D82" s="272">
        <v>130</v>
      </c>
      <c r="E82" s="272">
        <v>114</v>
      </c>
      <c r="F82" s="275">
        <f t="shared" si="12"/>
        <v>352</v>
      </c>
      <c r="G82" s="585">
        <f t="shared" si="14"/>
        <v>117</v>
      </c>
      <c r="H82" s="588">
        <v>0</v>
      </c>
    </row>
    <row r="83" spans="1:10" x14ac:dyDescent="0.2">
      <c r="A83" s="278">
        <v>32</v>
      </c>
      <c r="B83" s="262" t="s">
        <v>115</v>
      </c>
      <c r="C83" s="263">
        <v>121</v>
      </c>
      <c r="D83" s="263">
        <v>114</v>
      </c>
      <c r="E83" s="261">
        <v>115</v>
      </c>
      <c r="F83" s="264">
        <f t="shared" si="12"/>
        <v>350</v>
      </c>
      <c r="G83" s="586">
        <f t="shared" si="14"/>
        <v>117</v>
      </c>
      <c r="H83" s="588">
        <v>0</v>
      </c>
    </row>
    <row r="84" spans="1:10" ht="13.5" thickBot="1" x14ac:dyDescent="0.25">
      <c r="A84" s="298">
        <v>33</v>
      </c>
      <c r="B84" s="584" t="s">
        <v>116</v>
      </c>
      <c r="C84" s="562">
        <v>83</v>
      </c>
      <c r="D84" s="562">
        <v>71</v>
      </c>
      <c r="E84" s="563">
        <v>87</v>
      </c>
      <c r="F84" s="564">
        <f t="shared" si="12"/>
        <v>241</v>
      </c>
      <c r="G84" s="587">
        <f t="shared" si="14"/>
        <v>80</v>
      </c>
      <c r="H84" s="589">
        <v>0</v>
      </c>
    </row>
    <row r="85" spans="1:10" x14ac:dyDescent="0.2">
      <c r="A85" s="60"/>
      <c r="D85" s="60"/>
      <c r="E85" s="60"/>
      <c r="F85" s="60"/>
      <c r="I85" s="60"/>
      <c r="J85" s="60"/>
    </row>
  </sheetData>
  <mergeCells count="33">
    <mergeCell ref="O41:O42"/>
    <mergeCell ref="N25:N26"/>
    <mergeCell ref="O25:O26"/>
    <mergeCell ref="A40:O40"/>
    <mergeCell ref="A41:A42"/>
    <mergeCell ref="B41:E41"/>
    <mergeCell ref="F41:F42"/>
    <mergeCell ref="G41:G42"/>
    <mergeCell ref="I41:I42"/>
    <mergeCell ref="J41:M41"/>
    <mergeCell ref="O3:O4"/>
    <mergeCell ref="I3:I4"/>
    <mergeCell ref="A2:O2"/>
    <mergeCell ref="A24:O24"/>
    <mergeCell ref="A25:A26"/>
    <mergeCell ref="B25:E25"/>
    <mergeCell ref="F25:F26"/>
    <mergeCell ref="J25:M25"/>
    <mergeCell ref="N41:N42"/>
    <mergeCell ref="J3:M3"/>
    <mergeCell ref="N3:N4"/>
    <mergeCell ref="G25:G26"/>
    <mergeCell ref="I25:I26"/>
    <mergeCell ref="A1:H1"/>
    <mergeCell ref="A3:A4"/>
    <mergeCell ref="F3:F4"/>
    <mergeCell ref="G3:G4"/>
    <mergeCell ref="B3:E3"/>
    <mergeCell ref="A50:A51"/>
    <mergeCell ref="B50:E50"/>
    <mergeCell ref="F50:F51"/>
    <mergeCell ref="G50:G51"/>
    <mergeCell ref="H50:H51"/>
  </mergeCells>
  <pageMargins left="0.39370078740157483" right="0.39370078740157483" top="0.39370078740157483" bottom="0.39370078740157483" header="0.31496062992125984" footer="0.31496062992125984"/>
  <pageSetup paperSize="9" scale="120" orientation="landscape" r:id="rId1"/>
  <rowBreaks count="1" manualBreakCount="1">
    <brk id="4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5" sqref="Q25"/>
    </sheetView>
  </sheetViews>
  <sheetFormatPr defaultRowHeight="12.75" x14ac:dyDescent="0.2"/>
  <cols>
    <col min="1" max="1" width="24" bestFit="1" customWidth="1"/>
    <col min="2" max="2" width="7.140625" bestFit="1" customWidth="1"/>
    <col min="3" max="3" width="8.85546875" bestFit="1" customWidth="1"/>
    <col min="4" max="5" width="6.85546875" bestFit="1" customWidth="1"/>
    <col min="6" max="6" width="20.140625" bestFit="1" customWidth="1"/>
    <col min="7" max="7" width="7.140625" bestFit="1" customWidth="1"/>
    <col min="8" max="9" width="8.85546875" bestFit="1" customWidth="1"/>
    <col min="10" max="10" width="3" bestFit="1" customWidth="1"/>
    <col min="11" max="11" width="20.140625" bestFit="1" customWidth="1"/>
    <col min="12" max="12" width="7.140625" bestFit="1" customWidth="1"/>
    <col min="13" max="13" width="8.85546875" bestFit="1" customWidth="1"/>
    <col min="14" max="14" width="6.85546875" bestFit="1" customWidth="1"/>
  </cols>
  <sheetData>
    <row r="1" spans="1:14" s="8" customFormat="1" x14ac:dyDescent="0.2">
      <c r="A1" s="700" t="s">
        <v>6</v>
      </c>
      <c r="B1" s="701" t="s">
        <v>10</v>
      </c>
      <c r="C1" s="701" t="s">
        <v>11</v>
      </c>
      <c r="D1" s="701" t="s">
        <v>3</v>
      </c>
      <c r="E1" s="702"/>
      <c r="F1" s="703" t="s">
        <v>6</v>
      </c>
      <c r="G1" s="701" t="s">
        <v>10</v>
      </c>
      <c r="H1" s="701" t="s">
        <v>11</v>
      </c>
      <c r="I1" s="701" t="s">
        <v>4</v>
      </c>
      <c r="J1" s="702"/>
      <c r="K1" s="703" t="s">
        <v>6</v>
      </c>
      <c r="L1" s="701" t="s">
        <v>10</v>
      </c>
      <c r="M1" s="701" t="s">
        <v>11</v>
      </c>
      <c r="N1" s="704" t="s">
        <v>5</v>
      </c>
    </row>
    <row r="2" spans="1:14" s="8" customFormat="1" x14ac:dyDescent="0.2">
      <c r="A2" s="705" t="s">
        <v>24</v>
      </c>
      <c r="B2" s="538">
        <v>1</v>
      </c>
      <c r="C2" s="538">
        <v>1</v>
      </c>
      <c r="D2" s="538">
        <v>150</v>
      </c>
      <c r="E2" s="706"/>
      <c r="F2" s="707" t="s">
        <v>15</v>
      </c>
      <c r="G2" s="538">
        <v>1</v>
      </c>
      <c r="H2" s="538">
        <v>1</v>
      </c>
      <c r="I2" s="538">
        <v>162</v>
      </c>
      <c r="J2" s="706"/>
      <c r="K2" s="707" t="s">
        <v>54</v>
      </c>
      <c r="L2" s="538">
        <v>1</v>
      </c>
      <c r="M2" s="538">
        <v>1</v>
      </c>
      <c r="N2" s="708">
        <v>182</v>
      </c>
    </row>
    <row r="3" spans="1:14" s="8" customFormat="1" x14ac:dyDescent="0.2">
      <c r="A3" s="705" t="s">
        <v>28</v>
      </c>
      <c r="B3" s="538">
        <v>1</v>
      </c>
      <c r="C3" s="538">
        <v>2</v>
      </c>
      <c r="D3" s="538">
        <v>191</v>
      </c>
      <c r="E3" s="706"/>
      <c r="F3" s="707" t="s">
        <v>18</v>
      </c>
      <c r="G3" s="538">
        <v>1</v>
      </c>
      <c r="H3" s="538">
        <v>2</v>
      </c>
      <c r="I3" s="538">
        <v>145</v>
      </c>
      <c r="J3" s="706"/>
      <c r="K3" s="707" t="s">
        <v>16</v>
      </c>
      <c r="L3" s="538">
        <v>1</v>
      </c>
      <c r="M3" s="538">
        <v>2</v>
      </c>
      <c r="N3" s="708">
        <v>180</v>
      </c>
    </row>
    <row r="4" spans="1:14" s="8" customFormat="1" x14ac:dyDescent="0.2">
      <c r="A4" s="705" t="s">
        <v>32</v>
      </c>
      <c r="B4" s="538">
        <v>2</v>
      </c>
      <c r="C4" s="538">
        <v>1</v>
      </c>
      <c r="D4" s="538">
        <v>192</v>
      </c>
      <c r="E4" s="706"/>
      <c r="F4" s="707" t="s">
        <v>28</v>
      </c>
      <c r="G4" s="538">
        <v>2</v>
      </c>
      <c r="H4" s="538">
        <v>1</v>
      </c>
      <c r="I4" s="538">
        <v>191</v>
      </c>
      <c r="J4" s="706"/>
      <c r="K4" s="707" t="s">
        <v>18</v>
      </c>
      <c r="L4" s="538">
        <v>2</v>
      </c>
      <c r="M4" s="538">
        <v>1</v>
      </c>
      <c r="N4" s="708">
        <v>182</v>
      </c>
    </row>
    <row r="5" spans="1:14" s="8" customFormat="1" x14ac:dyDescent="0.2">
      <c r="A5" s="705" t="s">
        <v>26</v>
      </c>
      <c r="B5" s="538">
        <v>2</v>
      </c>
      <c r="C5" s="538">
        <v>2</v>
      </c>
      <c r="D5" s="538">
        <v>178</v>
      </c>
      <c r="E5" s="706"/>
      <c r="F5" s="707" t="s">
        <v>24</v>
      </c>
      <c r="G5" s="538">
        <v>2</v>
      </c>
      <c r="H5" s="538">
        <v>2</v>
      </c>
      <c r="I5" s="538">
        <v>127</v>
      </c>
      <c r="J5" s="706"/>
      <c r="K5" s="707" t="s">
        <v>15</v>
      </c>
      <c r="L5" s="538">
        <v>2</v>
      </c>
      <c r="M5" s="538">
        <v>2</v>
      </c>
      <c r="N5" s="708">
        <v>148</v>
      </c>
    </row>
    <row r="6" spans="1:14" s="8" customFormat="1" x14ac:dyDescent="0.2">
      <c r="A6" s="705" t="s">
        <v>19</v>
      </c>
      <c r="B6" s="538">
        <v>3</v>
      </c>
      <c r="C6" s="538">
        <v>1</v>
      </c>
      <c r="D6" s="538">
        <v>201</v>
      </c>
      <c r="E6" s="706"/>
      <c r="F6" s="707" t="s">
        <v>26</v>
      </c>
      <c r="G6" s="538">
        <v>3</v>
      </c>
      <c r="H6" s="538">
        <v>1</v>
      </c>
      <c r="I6" s="538">
        <v>169</v>
      </c>
      <c r="J6" s="706"/>
      <c r="K6" s="707" t="s">
        <v>24</v>
      </c>
      <c r="L6" s="538">
        <v>3</v>
      </c>
      <c r="M6" s="538">
        <v>1</v>
      </c>
      <c r="N6" s="708">
        <v>129</v>
      </c>
    </row>
    <row r="7" spans="1:14" s="8" customFormat="1" x14ac:dyDescent="0.2">
      <c r="A7" s="705" t="s">
        <v>17</v>
      </c>
      <c r="B7" s="538">
        <v>3</v>
      </c>
      <c r="C7" s="538">
        <v>2</v>
      </c>
      <c r="D7" s="538">
        <v>192</v>
      </c>
      <c r="E7" s="706"/>
      <c r="F7" s="707" t="s">
        <v>32</v>
      </c>
      <c r="G7" s="538">
        <v>3</v>
      </c>
      <c r="H7" s="538">
        <v>2</v>
      </c>
      <c r="I7" s="538">
        <v>135</v>
      </c>
      <c r="J7" s="706"/>
      <c r="K7" s="707" t="s">
        <v>28</v>
      </c>
      <c r="L7" s="538">
        <v>3</v>
      </c>
      <c r="M7" s="538">
        <v>2</v>
      </c>
      <c r="N7" s="708">
        <v>205</v>
      </c>
    </row>
    <row r="8" spans="1:14" s="8" customFormat="1" x14ac:dyDescent="0.2">
      <c r="A8" s="705" t="s">
        <v>20</v>
      </c>
      <c r="B8" s="538">
        <v>4</v>
      </c>
      <c r="C8" s="538">
        <v>1</v>
      </c>
      <c r="D8" s="538">
        <v>161</v>
      </c>
      <c r="E8" s="706"/>
      <c r="F8" s="707" t="s">
        <v>17</v>
      </c>
      <c r="G8" s="538">
        <v>4</v>
      </c>
      <c r="H8" s="538">
        <v>1</v>
      </c>
      <c r="I8" s="538">
        <v>170</v>
      </c>
      <c r="J8" s="706"/>
      <c r="K8" s="707" t="s">
        <v>32</v>
      </c>
      <c r="L8" s="538">
        <v>4</v>
      </c>
      <c r="M8" s="538">
        <v>1</v>
      </c>
      <c r="N8" s="708">
        <v>215</v>
      </c>
    </row>
    <row r="9" spans="1:14" s="8" customFormat="1" x14ac:dyDescent="0.2">
      <c r="A9" s="705" t="s">
        <v>51</v>
      </c>
      <c r="B9" s="538">
        <v>4</v>
      </c>
      <c r="C9" s="538">
        <v>2</v>
      </c>
      <c r="D9" s="538">
        <v>137</v>
      </c>
      <c r="E9" s="706"/>
      <c r="F9" s="707" t="s">
        <v>19</v>
      </c>
      <c r="G9" s="538">
        <v>4</v>
      </c>
      <c r="H9" s="538">
        <v>2</v>
      </c>
      <c r="I9" s="538">
        <v>147</v>
      </c>
      <c r="J9" s="706"/>
      <c r="K9" s="707" t="s">
        <v>26</v>
      </c>
      <c r="L9" s="538">
        <v>4</v>
      </c>
      <c r="M9" s="538">
        <v>2</v>
      </c>
      <c r="N9" s="708">
        <v>181</v>
      </c>
    </row>
    <row r="10" spans="1:14" s="8" customFormat="1" x14ac:dyDescent="0.2">
      <c r="A10" s="705" t="s">
        <v>54</v>
      </c>
      <c r="B10" s="538">
        <v>5</v>
      </c>
      <c r="C10" s="538">
        <v>1</v>
      </c>
      <c r="D10" s="538">
        <v>167</v>
      </c>
      <c r="E10" s="706"/>
      <c r="F10" s="707" t="s">
        <v>51</v>
      </c>
      <c r="G10" s="538">
        <v>5</v>
      </c>
      <c r="H10" s="538">
        <v>1</v>
      </c>
      <c r="I10" s="538">
        <v>126</v>
      </c>
      <c r="J10" s="706"/>
      <c r="K10" s="707" t="s">
        <v>19</v>
      </c>
      <c r="L10" s="538">
        <v>5</v>
      </c>
      <c r="M10" s="538">
        <v>1</v>
      </c>
      <c r="N10" s="708">
        <v>176</v>
      </c>
    </row>
    <row r="11" spans="1:14" s="8" customFormat="1" x14ac:dyDescent="0.2">
      <c r="A11" s="705" t="s">
        <v>16</v>
      </c>
      <c r="B11" s="538">
        <v>5</v>
      </c>
      <c r="C11" s="538">
        <v>2</v>
      </c>
      <c r="D11" s="538">
        <v>150</v>
      </c>
      <c r="E11" s="706"/>
      <c r="F11" s="707" t="s">
        <v>20</v>
      </c>
      <c r="G11" s="538">
        <v>5</v>
      </c>
      <c r="H11" s="538">
        <v>2</v>
      </c>
      <c r="I11" s="538">
        <v>130</v>
      </c>
      <c r="J11" s="706"/>
      <c r="K11" s="707" t="s">
        <v>17</v>
      </c>
      <c r="L11" s="538">
        <v>5</v>
      </c>
      <c r="M11" s="538">
        <v>2</v>
      </c>
      <c r="N11" s="708">
        <v>157</v>
      </c>
    </row>
    <row r="12" spans="1:14" s="8" customFormat="1" x14ac:dyDescent="0.2">
      <c r="A12" s="705" t="s">
        <v>18</v>
      </c>
      <c r="B12" s="538">
        <v>6</v>
      </c>
      <c r="C12" s="538">
        <v>1</v>
      </c>
      <c r="D12" s="538">
        <v>159</v>
      </c>
      <c r="E12" s="706"/>
      <c r="F12" s="707" t="s">
        <v>16</v>
      </c>
      <c r="G12" s="538">
        <v>6</v>
      </c>
      <c r="H12" s="538">
        <v>1</v>
      </c>
      <c r="I12" s="538">
        <v>162</v>
      </c>
      <c r="J12" s="706"/>
      <c r="K12" s="707" t="s">
        <v>20</v>
      </c>
      <c r="L12" s="538">
        <v>6</v>
      </c>
      <c r="M12" s="538">
        <v>1</v>
      </c>
      <c r="N12" s="708">
        <v>148</v>
      </c>
    </row>
    <row r="13" spans="1:14" s="8" customFormat="1" ht="13.5" thickBot="1" x14ac:dyDescent="0.25">
      <c r="A13" s="709" t="s">
        <v>15</v>
      </c>
      <c r="B13" s="710">
        <v>6</v>
      </c>
      <c r="C13" s="710">
        <v>2</v>
      </c>
      <c r="D13" s="710">
        <v>172</v>
      </c>
      <c r="E13" s="711"/>
      <c r="F13" s="712" t="s">
        <v>54</v>
      </c>
      <c r="G13" s="710">
        <v>6</v>
      </c>
      <c r="H13" s="710">
        <v>2</v>
      </c>
      <c r="I13" s="710">
        <v>199</v>
      </c>
      <c r="J13" s="711"/>
      <c r="K13" s="712" t="s">
        <v>51</v>
      </c>
      <c r="L13" s="710">
        <v>6</v>
      </c>
      <c r="M13" s="710">
        <v>2</v>
      </c>
      <c r="N13" s="713">
        <v>180</v>
      </c>
    </row>
    <row r="14" spans="1:14" s="8" customFormat="1" ht="13.5" thickBot="1" x14ac:dyDescent="0.25">
      <c r="E14" s="539"/>
      <c r="F14" s="539"/>
      <c r="G14" s="539"/>
      <c r="H14" s="539"/>
      <c r="I14" s="539"/>
      <c r="J14" s="539"/>
    </row>
    <row r="15" spans="1:14" s="8" customFormat="1" x14ac:dyDescent="0.2">
      <c r="A15" s="714" t="s">
        <v>6</v>
      </c>
      <c r="B15" s="715" t="s">
        <v>10</v>
      </c>
      <c r="C15" s="715" t="s">
        <v>11</v>
      </c>
      <c r="D15" s="715" t="s">
        <v>13</v>
      </c>
      <c r="E15" s="716"/>
      <c r="F15" s="703" t="s">
        <v>6</v>
      </c>
      <c r="G15" s="701" t="s">
        <v>10</v>
      </c>
      <c r="H15" s="701" t="s">
        <v>11</v>
      </c>
      <c r="I15" s="701" t="s">
        <v>125</v>
      </c>
      <c r="J15" s="716"/>
      <c r="K15" s="703" t="s">
        <v>6</v>
      </c>
      <c r="L15" s="701" t="s">
        <v>10</v>
      </c>
      <c r="M15" s="701" t="s">
        <v>11</v>
      </c>
      <c r="N15" s="704" t="s">
        <v>126</v>
      </c>
    </row>
    <row r="16" spans="1:14" s="8" customFormat="1" x14ac:dyDescent="0.2">
      <c r="A16" s="705" t="s">
        <v>51</v>
      </c>
      <c r="B16" s="538">
        <v>1</v>
      </c>
      <c r="C16" s="538">
        <v>1</v>
      </c>
      <c r="D16" s="538">
        <v>149</v>
      </c>
      <c r="E16" s="717"/>
      <c r="F16" s="707" t="s">
        <v>19</v>
      </c>
      <c r="G16" s="538">
        <v>1</v>
      </c>
      <c r="H16" s="538">
        <v>1</v>
      </c>
      <c r="I16" s="538">
        <v>136</v>
      </c>
      <c r="J16" s="717"/>
      <c r="K16" s="707" t="s">
        <v>26</v>
      </c>
      <c r="L16" s="538">
        <v>1</v>
      </c>
      <c r="M16" s="538">
        <v>1</v>
      </c>
      <c r="N16" s="708">
        <v>166</v>
      </c>
    </row>
    <row r="17" spans="1:14" s="8" customFormat="1" x14ac:dyDescent="0.2">
      <c r="A17" s="705" t="s">
        <v>20</v>
      </c>
      <c r="B17" s="538">
        <v>1</v>
      </c>
      <c r="C17" s="538">
        <v>2</v>
      </c>
      <c r="D17" s="538">
        <v>173</v>
      </c>
      <c r="E17" s="717"/>
      <c r="F17" s="707" t="s">
        <v>17</v>
      </c>
      <c r="G17" s="538">
        <v>1</v>
      </c>
      <c r="H17" s="538">
        <v>2</v>
      </c>
      <c r="I17" s="538">
        <v>175</v>
      </c>
      <c r="J17" s="717"/>
      <c r="K17" s="707" t="s">
        <v>32</v>
      </c>
      <c r="L17" s="538">
        <v>1</v>
      </c>
      <c r="M17" s="538">
        <v>2</v>
      </c>
      <c r="N17" s="708">
        <v>189</v>
      </c>
    </row>
    <row r="18" spans="1:14" s="8" customFormat="1" x14ac:dyDescent="0.2">
      <c r="A18" s="705" t="s">
        <v>16</v>
      </c>
      <c r="B18" s="538">
        <v>2</v>
      </c>
      <c r="C18" s="538">
        <v>1</v>
      </c>
      <c r="D18" s="538">
        <v>201</v>
      </c>
      <c r="E18" s="717"/>
      <c r="F18" s="707" t="s">
        <v>20</v>
      </c>
      <c r="G18" s="538">
        <v>2</v>
      </c>
      <c r="H18" s="538">
        <v>1</v>
      </c>
      <c r="I18" s="538">
        <v>150</v>
      </c>
      <c r="J18" s="717"/>
      <c r="K18" s="707" t="s">
        <v>17</v>
      </c>
      <c r="L18" s="538">
        <v>2</v>
      </c>
      <c r="M18" s="538">
        <v>1</v>
      </c>
      <c r="N18" s="708">
        <v>155</v>
      </c>
    </row>
    <row r="19" spans="1:14" s="8" customFormat="1" x14ac:dyDescent="0.2">
      <c r="A19" s="705" t="s">
        <v>54</v>
      </c>
      <c r="B19" s="538">
        <v>2</v>
      </c>
      <c r="C19" s="538">
        <v>2</v>
      </c>
      <c r="D19" s="538">
        <v>130</v>
      </c>
      <c r="E19" s="717"/>
      <c r="F19" s="707" t="s">
        <v>51</v>
      </c>
      <c r="G19" s="538">
        <v>2</v>
      </c>
      <c r="H19" s="538">
        <v>2</v>
      </c>
      <c r="I19" s="538">
        <v>189</v>
      </c>
      <c r="J19" s="717"/>
      <c r="K19" s="707" t="s">
        <v>19</v>
      </c>
      <c r="L19" s="538">
        <v>2</v>
      </c>
      <c r="M19" s="538">
        <v>2</v>
      </c>
      <c r="N19" s="708">
        <v>142</v>
      </c>
    </row>
    <row r="20" spans="1:14" s="8" customFormat="1" x14ac:dyDescent="0.2">
      <c r="A20" s="705" t="s">
        <v>15</v>
      </c>
      <c r="B20" s="538">
        <v>3</v>
      </c>
      <c r="C20" s="538">
        <v>1</v>
      </c>
      <c r="D20" s="538">
        <v>179</v>
      </c>
      <c r="E20" s="717"/>
      <c r="F20" s="707" t="s">
        <v>54</v>
      </c>
      <c r="G20" s="538">
        <v>3</v>
      </c>
      <c r="H20" s="538">
        <v>1</v>
      </c>
      <c r="I20" s="538">
        <v>193</v>
      </c>
      <c r="J20" s="717"/>
      <c r="K20" s="707" t="s">
        <v>51</v>
      </c>
      <c r="L20" s="538">
        <v>3</v>
      </c>
      <c r="M20" s="538">
        <v>1</v>
      </c>
      <c r="N20" s="708">
        <v>163</v>
      </c>
    </row>
    <row r="21" spans="1:14" s="8" customFormat="1" x14ac:dyDescent="0.2">
      <c r="A21" s="705" t="s">
        <v>18</v>
      </c>
      <c r="B21" s="538">
        <v>3</v>
      </c>
      <c r="C21" s="538">
        <v>2</v>
      </c>
      <c r="D21" s="538">
        <v>155</v>
      </c>
      <c r="E21" s="717"/>
      <c r="F21" s="707" t="s">
        <v>16</v>
      </c>
      <c r="G21" s="538">
        <v>3</v>
      </c>
      <c r="H21" s="538">
        <v>2</v>
      </c>
      <c r="I21" s="538">
        <v>190</v>
      </c>
      <c r="J21" s="717"/>
      <c r="K21" s="707" t="s">
        <v>20</v>
      </c>
      <c r="L21" s="538">
        <v>3</v>
      </c>
      <c r="M21" s="538">
        <v>2</v>
      </c>
      <c r="N21" s="708">
        <v>127</v>
      </c>
    </row>
    <row r="22" spans="1:14" s="8" customFormat="1" x14ac:dyDescent="0.2">
      <c r="A22" s="705" t="s">
        <v>28</v>
      </c>
      <c r="B22" s="538">
        <v>4</v>
      </c>
      <c r="C22" s="538">
        <v>1</v>
      </c>
      <c r="D22" s="538">
        <v>159</v>
      </c>
      <c r="E22" s="717"/>
      <c r="F22" s="707" t="s">
        <v>18</v>
      </c>
      <c r="G22" s="538">
        <v>4</v>
      </c>
      <c r="H22" s="538">
        <v>1</v>
      </c>
      <c r="I22" s="538">
        <v>186</v>
      </c>
      <c r="J22" s="717"/>
      <c r="K22" s="707" t="s">
        <v>16</v>
      </c>
      <c r="L22" s="538">
        <v>4</v>
      </c>
      <c r="M22" s="538">
        <v>1</v>
      </c>
      <c r="N22" s="708">
        <v>167</v>
      </c>
    </row>
    <row r="23" spans="1:14" s="8" customFormat="1" x14ac:dyDescent="0.2">
      <c r="A23" s="705" t="s">
        <v>24</v>
      </c>
      <c r="B23" s="538">
        <v>4</v>
      </c>
      <c r="C23" s="538">
        <v>2</v>
      </c>
      <c r="D23" s="538">
        <v>161</v>
      </c>
      <c r="E23" s="717"/>
      <c r="F23" s="707" t="s">
        <v>15</v>
      </c>
      <c r="G23" s="538">
        <v>4</v>
      </c>
      <c r="H23" s="538">
        <v>2</v>
      </c>
      <c r="I23" s="538">
        <v>163</v>
      </c>
      <c r="J23" s="717"/>
      <c r="K23" s="707" t="s">
        <v>54</v>
      </c>
      <c r="L23" s="538">
        <v>4</v>
      </c>
      <c r="M23" s="538">
        <v>2</v>
      </c>
      <c r="N23" s="708">
        <v>187</v>
      </c>
    </row>
    <row r="24" spans="1:14" s="8" customFormat="1" x14ac:dyDescent="0.2">
      <c r="A24" s="705" t="s">
        <v>26</v>
      </c>
      <c r="B24" s="538">
        <v>5</v>
      </c>
      <c r="C24" s="538">
        <v>1</v>
      </c>
      <c r="D24" s="538">
        <v>158</v>
      </c>
      <c r="E24" s="717"/>
      <c r="F24" s="707" t="s">
        <v>24</v>
      </c>
      <c r="G24" s="538">
        <v>5</v>
      </c>
      <c r="H24" s="538">
        <v>1</v>
      </c>
      <c r="I24" s="538">
        <v>187</v>
      </c>
      <c r="J24" s="717"/>
      <c r="K24" s="707" t="s">
        <v>15</v>
      </c>
      <c r="L24" s="538">
        <v>5</v>
      </c>
      <c r="M24" s="538">
        <v>1</v>
      </c>
      <c r="N24" s="708">
        <v>157</v>
      </c>
    </row>
    <row r="25" spans="1:14" s="8" customFormat="1" x14ac:dyDescent="0.2">
      <c r="A25" s="705" t="s">
        <v>32</v>
      </c>
      <c r="B25" s="538">
        <v>5</v>
      </c>
      <c r="C25" s="538">
        <v>2</v>
      </c>
      <c r="D25" s="538">
        <v>175</v>
      </c>
      <c r="E25" s="717"/>
      <c r="F25" s="707" t="s">
        <v>28</v>
      </c>
      <c r="G25" s="538">
        <v>5</v>
      </c>
      <c r="H25" s="538">
        <v>2</v>
      </c>
      <c r="I25" s="538">
        <v>187</v>
      </c>
      <c r="J25" s="717"/>
      <c r="K25" s="707" t="s">
        <v>18</v>
      </c>
      <c r="L25" s="538">
        <v>5</v>
      </c>
      <c r="M25" s="538">
        <v>2</v>
      </c>
      <c r="N25" s="708">
        <v>187</v>
      </c>
    </row>
    <row r="26" spans="1:14" s="8" customFormat="1" x14ac:dyDescent="0.2">
      <c r="A26" s="705" t="s">
        <v>17</v>
      </c>
      <c r="B26" s="538">
        <v>6</v>
      </c>
      <c r="C26" s="538">
        <v>1</v>
      </c>
      <c r="D26" s="538">
        <v>153</v>
      </c>
      <c r="E26" s="717"/>
      <c r="F26" s="707" t="s">
        <v>32</v>
      </c>
      <c r="G26" s="538">
        <v>6</v>
      </c>
      <c r="H26" s="538">
        <v>1</v>
      </c>
      <c r="I26" s="538">
        <v>188</v>
      </c>
      <c r="J26" s="717"/>
      <c r="K26" s="707" t="s">
        <v>28</v>
      </c>
      <c r="L26" s="538">
        <v>6</v>
      </c>
      <c r="M26" s="538">
        <v>1</v>
      </c>
      <c r="N26" s="708">
        <v>167</v>
      </c>
    </row>
    <row r="27" spans="1:14" s="8" customFormat="1" ht="13.5" thickBot="1" x14ac:dyDescent="0.25">
      <c r="A27" s="709" t="s">
        <v>19</v>
      </c>
      <c r="B27" s="710">
        <v>6</v>
      </c>
      <c r="C27" s="710">
        <v>2</v>
      </c>
      <c r="D27" s="710">
        <v>149</v>
      </c>
      <c r="E27" s="718"/>
      <c r="F27" s="719" t="s">
        <v>26</v>
      </c>
      <c r="G27" s="720">
        <v>6</v>
      </c>
      <c r="H27" s="720">
        <v>2</v>
      </c>
      <c r="I27" s="720">
        <v>172</v>
      </c>
      <c r="J27" s="718"/>
      <c r="K27" s="712" t="s">
        <v>24</v>
      </c>
      <c r="L27" s="710">
        <v>6</v>
      </c>
      <c r="M27" s="710">
        <v>2</v>
      </c>
      <c r="N27" s="713">
        <v>138</v>
      </c>
    </row>
    <row r="28" spans="1:14" x14ac:dyDescent="0.2">
      <c r="E28" s="6"/>
      <c r="F28" s="6"/>
      <c r="G28" s="6"/>
      <c r="H28" s="6"/>
      <c r="I28" s="6"/>
      <c r="J28" s="6"/>
    </row>
    <row r="29" spans="1:14" ht="13.5" thickBot="1" x14ac:dyDescent="0.25">
      <c r="E29" s="6"/>
      <c r="F29" s="6"/>
      <c r="G29" s="6"/>
      <c r="H29" s="6"/>
      <c r="I29" s="6"/>
      <c r="J29" s="6"/>
    </row>
    <row r="30" spans="1:14" s="8" customFormat="1" x14ac:dyDescent="0.2">
      <c r="A30" s="700" t="s">
        <v>6</v>
      </c>
      <c r="B30" s="701" t="s">
        <v>3</v>
      </c>
      <c r="C30" s="715" t="s">
        <v>4</v>
      </c>
      <c r="D30" s="715" t="s">
        <v>5</v>
      </c>
      <c r="E30" s="715" t="s">
        <v>13</v>
      </c>
      <c r="F30" s="715" t="s">
        <v>125</v>
      </c>
      <c r="G30" s="715" t="s">
        <v>126</v>
      </c>
      <c r="H30" s="715" t="s">
        <v>1</v>
      </c>
      <c r="I30" s="721" t="s">
        <v>109</v>
      </c>
    </row>
    <row r="31" spans="1:14" ht="15" x14ac:dyDescent="0.2">
      <c r="A31" s="722" t="s">
        <v>28</v>
      </c>
      <c r="B31" s="723">
        <v>191</v>
      </c>
      <c r="C31" s="723">
        <v>191</v>
      </c>
      <c r="D31" s="723">
        <v>205</v>
      </c>
      <c r="E31" s="723">
        <v>159</v>
      </c>
      <c r="F31" s="723">
        <v>187</v>
      </c>
      <c r="G31" s="723">
        <v>167</v>
      </c>
      <c r="H31" s="723">
        <f>SUM(B31:G31)</f>
        <v>1100</v>
      </c>
      <c r="I31" s="724">
        <f>H31/6</f>
        <v>183.33333333333334</v>
      </c>
      <c r="J31" s="725">
        <v>1</v>
      </c>
    </row>
    <row r="32" spans="1:14" ht="15" x14ac:dyDescent="0.2">
      <c r="A32" s="722" t="s">
        <v>32</v>
      </c>
      <c r="B32" s="723">
        <v>192</v>
      </c>
      <c r="C32" s="723">
        <v>135</v>
      </c>
      <c r="D32" s="723">
        <v>215</v>
      </c>
      <c r="E32" s="723">
        <v>175</v>
      </c>
      <c r="F32" s="723">
        <v>188</v>
      </c>
      <c r="G32" s="723">
        <v>189</v>
      </c>
      <c r="H32" s="723">
        <f t="shared" ref="H32:H42" si="0">SUM(B32:G32)</f>
        <v>1094</v>
      </c>
      <c r="I32" s="724">
        <f t="shared" ref="I32:I42" si="1">H32/6</f>
        <v>182.33333333333334</v>
      </c>
      <c r="J32" s="725">
        <v>2</v>
      </c>
    </row>
    <row r="33" spans="1:10" ht="15" x14ac:dyDescent="0.2">
      <c r="A33" s="722" t="s">
        <v>54</v>
      </c>
      <c r="B33" s="723">
        <v>167</v>
      </c>
      <c r="C33" s="723">
        <v>199</v>
      </c>
      <c r="D33" s="723">
        <v>182</v>
      </c>
      <c r="E33" s="723">
        <v>130</v>
      </c>
      <c r="F33" s="723">
        <v>193</v>
      </c>
      <c r="G33" s="723">
        <v>187</v>
      </c>
      <c r="H33" s="723">
        <f t="shared" si="0"/>
        <v>1058</v>
      </c>
      <c r="I33" s="724">
        <f t="shared" si="1"/>
        <v>176.33333333333334</v>
      </c>
      <c r="J33" s="725">
        <v>3</v>
      </c>
    </row>
    <row r="34" spans="1:10" ht="15" x14ac:dyDescent="0.2">
      <c r="A34" s="726" t="s">
        <v>16</v>
      </c>
      <c r="B34" s="538">
        <v>150</v>
      </c>
      <c r="C34" s="538">
        <v>162</v>
      </c>
      <c r="D34" s="538">
        <v>180</v>
      </c>
      <c r="E34" s="538">
        <v>201</v>
      </c>
      <c r="F34" s="538">
        <v>190</v>
      </c>
      <c r="G34" s="538">
        <v>167</v>
      </c>
      <c r="H34" s="538">
        <f t="shared" si="0"/>
        <v>1050</v>
      </c>
      <c r="I34" s="727">
        <f t="shared" si="1"/>
        <v>175</v>
      </c>
      <c r="J34" s="728">
        <v>4</v>
      </c>
    </row>
    <row r="35" spans="1:10" ht="15" x14ac:dyDescent="0.2">
      <c r="A35" s="726" t="s">
        <v>26</v>
      </c>
      <c r="B35" s="538">
        <v>178</v>
      </c>
      <c r="C35" s="538">
        <v>169</v>
      </c>
      <c r="D35" s="538">
        <v>181</v>
      </c>
      <c r="E35" s="538">
        <v>158</v>
      </c>
      <c r="F35" s="538">
        <v>172</v>
      </c>
      <c r="G35" s="538">
        <v>166</v>
      </c>
      <c r="H35" s="538">
        <f t="shared" si="0"/>
        <v>1024</v>
      </c>
      <c r="I35" s="727">
        <f t="shared" si="1"/>
        <v>170.66666666666666</v>
      </c>
      <c r="J35" s="728">
        <v>5</v>
      </c>
    </row>
    <row r="36" spans="1:10" ht="15" x14ac:dyDescent="0.2">
      <c r="A36" s="726" t="s">
        <v>18</v>
      </c>
      <c r="B36" s="538">
        <v>159</v>
      </c>
      <c r="C36" s="538">
        <v>145</v>
      </c>
      <c r="D36" s="538">
        <v>182</v>
      </c>
      <c r="E36" s="538">
        <v>155</v>
      </c>
      <c r="F36" s="538">
        <v>186</v>
      </c>
      <c r="G36" s="538">
        <v>187</v>
      </c>
      <c r="H36" s="538">
        <f t="shared" si="0"/>
        <v>1014</v>
      </c>
      <c r="I36" s="727">
        <f t="shared" si="1"/>
        <v>169</v>
      </c>
      <c r="J36" s="728">
        <v>6</v>
      </c>
    </row>
    <row r="37" spans="1:10" ht="15" x14ac:dyDescent="0.2">
      <c r="A37" s="726" t="s">
        <v>17</v>
      </c>
      <c r="B37" s="538">
        <v>192</v>
      </c>
      <c r="C37" s="538">
        <v>170</v>
      </c>
      <c r="D37" s="538">
        <v>157</v>
      </c>
      <c r="E37" s="538">
        <v>153</v>
      </c>
      <c r="F37" s="538">
        <v>175</v>
      </c>
      <c r="G37" s="538">
        <v>155</v>
      </c>
      <c r="H37" s="538">
        <f t="shared" si="0"/>
        <v>1002</v>
      </c>
      <c r="I37" s="727">
        <f t="shared" si="1"/>
        <v>167</v>
      </c>
      <c r="J37" s="728">
        <v>7</v>
      </c>
    </row>
    <row r="38" spans="1:10" ht="15" x14ac:dyDescent="0.2">
      <c r="A38" s="726" t="s">
        <v>15</v>
      </c>
      <c r="B38" s="538">
        <v>172</v>
      </c>
      <c r="C38" s="538">
        <v>162</v>
      </c>
      <c r="D38" s="538">
        <v>148</v>
      </c>
      <c r="E38" s="538">
        <v>179</v>
      </c>
      <c r="F38" s="538">
        <v>163</v>
      </c>
      <c r="G38" s="538">
        <v>157</v>
      </c>
      <c r="H38" s="538">
        <f t="shared" si="0"/>
        <v>981</v>
      </c>
      <c r="I38" s="727">
        <f t="shared" si="1"/>
        <v>163.5</v>
      </c>
      <c r="J38" s="728">
        <v>8</v>
      </c>
    </row>
    <row r="39" spans="1:10" ht="15" x14ac:dyDescent="0.2">
      <c r="A39" s="726" t="s">
        <v>19</v>
      </c>
      <c r="B39" s="538">
        <v>201</v>
      </c>
      <c r="C39" s="538">
        <v>147</v>
      </c>
      <c r="D39" s="538">
        <v>176</v>
      </c>
      <c r="E39" s="538">
        <v>149</v>
      </c>
      <c r="F39" s="538">
        <v>136</v>
      </c>
      <c r="G39" s="538">
        <v>142</v>
      </c>
      <c r="H39" s="538">
        <f t="shared" si="0"/>
        <v>951</v>
      </c>
      <c r="I39" s="727">
        <f t="shared" si="1"/>
        <v>158.5</v>
      </c>
      <c r="J39" s="728">
        <v>9</v>
      </c>
    </row>
    <row r="40" spans="1:10" ht="15" x14ac:dyDescent="0.2">
      <c r="A40" s="726" t="s">
        <v>51</v>
      </c>
      <c r="B40" s="538">
        <v>137</v>
      </c>
      <c r="C40" s="538">
        <v>126</v>
      </c>
      <c r="D40" s="538">
        <v>180</v>
      </c>
      <c r="E40" s="538">
        <v>149</v>
      </c>
      <c r="F40" s="538">
        <v>189</v>
      </c>
      <c r="G40" s="538">
        <v>163</v>
      </c>
      <c r="H40" s="538">
        <f t="shared" si="0"/>
        <v>944</v>
      </c>
      <c r="I40" s="727">
        <f t="shared" si="1"/>
        <v>157.33333333333334</v>
      </c>
      <c r="J40" s="728">
        <v>10</v>
      </c>
    </row>
    <row r="41" spans="1:10" ht="15" x14ac:dyDescent="0.2">
      <c r="A41" s="726" t="s">
        <v>24</v>
      </c>
      <c r="B41" s="538">
        <v>150</v>
      </c>
      <c r="C41" s="538">
        <v>127</v>
      </c>
      <c r="D41" s="538">
        <v>129</v>
      </c>
      <c r="E41" s="538">
        <v>161</v>
      </c>
      <c r="F41" s="538">
        <v>187</v>
      </c>
      <c r="G41" s="538">
        <v>138</v>
      </c>
      <c r="H41" s="538">
        <f t="shared" si="0"/>
        <v>892</v>
      </c>
      <c r="I41" s="727">
        <f t="shared" si="1"/>
        <v>148.66666666666666</v>
      </c>
      <c r="J41" s="728">
        <v>11</v>
      </c>
    </row>
    <row r="42" spans="1:10" ht="15.75" thickBot="1" x14ac:dyDescent="0.25">
      <c r="A42" s="729" t="s">
        <v>20</v>
      </c>
      <c r="B42" s="710">
        <v>161</v>
      </c>
      <c r="C42" s="710">
        <v>130</v>
      </c>
      <c r="D42" s="710">
        <v>148</v>
      </c>
      <c r="E42" s="710">
        <v>173</v>
      </c>
      <c r="F42" s="710">
        <v>150</v>
      </c>
      <c r="G42" s="710">
        <v>127</v>
      </c>
      <c r="H42" s="710">
        <f t="shared" si="0"/>
        <v>889</v>
      </c>
      <c r="I42" s="730">
        <f t="shared" si="1"/>
        <v>148.16666666666666</v>
      </c>
      <c r="J42" s="728">
        <v>12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5"/>
  <sheetViews>
    <sheetView workbookViewId="0">
      <pane xSplit="1" ySplit="1" topLeftCell="B144" activePane="bottomRight" state="frozen"/>
      <selection pane="topRight" activeCell="C1" sqref="C1"/>
      <selection pane="bottomLeft" activeCell="A2" sqref="A2"/>
      <selection pane="bottomRight" activeCell="H294" sqref="H294"/>
    </sheetView>
  </sheetViews>
  <sheetFormatPr defaultRowHeight="12.75" x14ac:dyDescent="0.2"/>
  <cols>
    <col min="1" max="1" width="10.140625" style="443" bestFit="1" customWidth="1"/>
    <col min="2" max="2" width="21.42578125" style="445" bestFit="1" customWidth="1"/>
    <col min="3" max="3" width="11.42578125" style="443" bestFit="1" customWidth="1"/>
    <col min="4" max="4" width="9.5703125" style="443" customWidth="1"/>
    <col min="5" max="5" width="7.7109375" style="443" customWidth="1"/>
    <col min="6" max="6" width="7.42578125" style="443" customWidth="1"/>
    <col min="7" max="7" width="6.85546875" style="443" customWidth="1"/>
    <col min="8" max="8" width="7.7109375" style="443" customWidth="1"/>
    <col min="9" max="9" width="12.140625" style="443" bestFit="1" customWidth="1"/>
    <col min="10" max="10" width="8.85546875" style="443" bestFit="1" customWidth="1"/>
    <col min="11" max="11" width="12.85546875" style="443" bestFit="1" customWidth="1"/>
    <col min="12" max="12" width="11.28515625" style="443" customWidth="1"/>
    <col min="13" max="13" width="20.28515625" style="443" bestFit="1" customWidth="1"/>
    <col min="14" max="14" width="9.85546875" style="443" bestFit="1" customWidth="1"/>
    <col min="15" max="16384" width="9.140625" style="443"/>
  </cols>
  <sheetData>
    <row r="1" spans="1:14" x14ac:dyDescent="0.2">
      <c r="A1" s="443" t="s">
        <v>2</v>
      </c>
      <c r="B1" s="445" t="s">
        <v>6</v>
      </c>
      <c r="C1" s="443" t="s">
        <v>10</v>
      </c>
      <c r="D1" s="443" t="s">
        <v>11</v>
      </c>
      <c r="E1" s="443" t="s">
        <v>3</v>
      </c>
      <c r="F1" s="443" t="s">
        <v>4</v>
      </c>
      <c r="G1" s="443" t="s">
        <v>5</v>
      </c>
      <c r="H1" s="443" t="s">
        <v>13</v>
      </c>
      <c r="I1" s="443" t="s">
        <v>7</v>
      </c>
      <c r="J1" s="443" t="s">
        <v>1</v>
      </c>
      <c r="K1" s="443" t="s">
        <v>12</v>
      </c>
      <c r="L1" s="443" t="s">
        <v>0</v>
      </c>
      <c r="M1" s="443" t="s">
        <v>8</v>
      </c>
      <c r="N1" s="443" t="s">
        <v>14</v>
      </c>
    </row>
    <row r="2" spans="1:14" s="482" customFormat="1" x14ac:dyDescent="0.2">
      <c r="A2" s="475">
        <v>42309</v>
      </c>
      <c r="B2" s="476" t="s">
        <v>32</v>
      </c>
      <c r="C2" s="420"/>
      <c r="D2" s="420"/>
      <c r="E2" s="477">
        <v>204</v>
      </c>
      <c r="F2" s="477">
        <v>225</v>
      </c>
      <c r="G2" s="478"/>
      <c r="H2" s="479"/>
      <c r="I2" s="422">
        <v>0</v>
      </c>
      <c r="J2" s="480">
        <f>E2+F2</f>
        <v>429</v>
      </c>
      <c r="K2" s="481">
        <f>MAX(E2:G2)</f>
        <v>225</v>
      </c>
      <c r="L2" s="545">
        <f>AVERAGE(E2:F2)</f>
        <v>214.5</v>
      </c>
      <c r="M2" s="420">
        <v>1</v>
      </c>
      <c r="N2" s="477">
        <v>39</v>
      </c>
    </row>
    <row r="3" spans="1:14" s="482" customFormat="1" x14ac:dyDescent="0.2">
      <c r="A3" s="475">
        <v>42309</v>
      </c>
      <c r="B3" s="476" t="s">
        <v>54</v>
      </c>
      <c r="C3" s="420"/>
      <c r="D3" s="420"/>
      <c r="E3" s="480">
        <v>247</v>
      </c>
      <c r="F3" s="480">
        <v>181</v>
      </c>
      <c r="G3" s="478"/>
      <c r="H3" s="479"/>
      <c r="I3" s="422">
        <v>0</v>
      </c>
      <c r="J3" s="480">
        <f>E3+F3</f>
        <v>428</v>
      </c>
      <c r="K3" s="481">
        <f>MAX(E3:G3)</f>
        <v>247</v>
      </c>
      <c r="L3" s="545">
        <f>AVERAGE(E3:F3)</f>
        <v>214</v>
      </c>
      <c r="M3" s="420">
        <v>2</v>
      </c>
      <c r="N3" s="477">
        <v>36</v>
      </c>
    </row>
    <row r="4" spans="1:14" s="454" customFormat="1" x14ac:dyDescent="0.2">
      <c r="A4" s="453">
        <v>42295</v>
      </c>
      <c r="B4" s="446" t="s">
        <v>24</v>
      </c>
      <c r="C4" s="427">
        <v>4</v>
      </c>
      <c r="D4" s="427">
        <v>2</v>
      </c>
      <c r="E4" s="428">
        <v>194</v>
      </c>
      <c r="F4" s="428">
        <v>216</v>
      </c>
      <c r="G4" s="428">
        <v>190</v>
      </c>
      <c r="H4" s="428">
        <v>181</v>
      </c>
      <c r="I4" s="428">
        <v>8</v>
      </c>
      <c r="J4" s="428">
        <f>SUM(E4:H4)+I4*3-MIN(E4:H4)</f>
        <v>624</v>
      </c>
      <c r="K4" s="428">
        <f>MAX(E4:H4)+I4</f>
        <v>224</v>
      </c>
      <c r="L4" s="429">
        <f>ROUND(J4/3,0)</f>
        <v>208</v>
      </c>
      <c r="M4" s="435">
        <v>1</v>
      </c>
      <c r="N4" s="436">
        <v>24</v>
      </c>
    </row>
    <row r="5" spans="1:14" s="482" customFormat="1" x14ac:dyDescent="0.2">
      <c r="A5" s="483">
        <v>42113</v>
      </c>
      <c r="B5" s="449" t="s">
        <v>32</v>
      </c>
      <c r="C5" s="421">
        <v>1</v>
      </c>
      <c r="D5" s="421">
        <v>3</v>
      </c>
      <c r="E5" s="422">
        <v>177</v>
      </c>
      <c r="F5" s="422">
        <v>198</v>
      </c>
      <c r="G5" s="422">
        <v>233</v>
      </c>
      <c r="H5" s="422">
        <v>190</v>
      </c>
      <c r="I5" s="422">
        <v>0</v>
      </c>
      <c r="J5" s="422">
        <v>621</v>
      </c>
      <c r="K5" s="425">
        <v>233</v>
      </c>
      <c r="L5" s="425">
        <v>207</v>
      </c>
      <c r="M5" s="421">
        <v>1</v>
      </c>
      <c r="N5" s="424">
        <v>30</v>
      </c>
    </row>
    <row r="6" spans="1:14" s="482" customFormat="1" x14ac:dyDescent="0.2">
      <c r="A6" s="483">
        <v>42204</v>
      </c>
      <c r="B6" s="449" t="s">
        <v>30</v>
      </c>
      <c r="C6" s="421">
        <v>2</v>
      </c>
      <c r="D6" s="421">
        <v>2</v>
      </c>
      <c r="E6" s="422">
        <v>206</v>
      </c>
      <c r="F6" s="422">
        <v>165</v>
      </c>
      <c r="G6" s="422">
        <v>197</v>
      </c>
      <c r="H6" s="422">
        <v>217</v>
      </c>
      <c r="I6" s="422">
        <v>0</v>
      </c>
      <c r="J6" s="422">
        <f>SUM(E6:H6)+I6*3-MIN(E6:H6)</f>
        <v>620</v>
      </c>
      <c r="K6" s="425">
        <f>MAX(E6:H6)+I6</f>
        <v>217</v>
      </c>
      <c r="L6" s="544">
        <f>ROUND(J6/3,0)</f>
        <v>207</v>
      </c>
      <c r="M6" s="421">
        <v>1</v>
      </c>
      <c r="N6" s="424">
        <v>12</v>
      </c>
    </row>
    <row r="7" spans="1:14" s="482" customFormat="1" x14ac:dyDescent="0.2">
      <c r="A7" s="483">
        <v>42177</v>
      </c>
      <c r="B7" s="449" t="s">
        <v>20</v>
      </c>
      <c r="C7" s="421">
        <v>5</v>
      </c>
      <c r="D7" s="421">
        <v>1</v>
      </c>
      <c r="E7" s="422">
        <v>236</v>
      </c>
      <c r="F7" s="422">
        <v>188</v>
      </c>
      <c r="G7" s="422">
        <v>195</v>
      </c>
      <c r="H7" s="422">
        <v>183</v>
      </c>
      <c r="I7" s="422">
        <v>0</v>
      </c>
      <c r="J7" s="422">
        <f>SUM(E7:H7)+I7*3-MIN(E7:H7)</f>
        <v>619</v>
      </c>
      <c r="K7" s="425">
        <f>MAX(E7:H7)+I7</f>
        <v>236</v>
      </c>
      <c r="L7" s="544">
        <f>ROUND(J7/3,0)</f>
        <v>206</v>
      </c>
      <c r="M7" s="421">
        <v>1</v>
      </c>
      <c r="N7" s="424">
        <v>18</v>
      </c>
    </row>
    <row r="8" spans="1:14" s="482" customFormat="1" x14ac:dyDescent="0.2">
      <c r="A8" s="455">
        <v>42323</v>
      </c>
      <c r="B8" s="529" t="s">
        <v>24</v>
      </c>
      <c r="C8" s="436">
        <v>6</v>
      </c>
      <c r="D8" s="436">
        <v>4</v>
      </c>
      <c r="E8" s="436">
        <v>173</v>
      </c>
      <c r="F8" s="436">
        <v>165</v>
      </c>
      <c r="G8" s="436">
        <v>203</v>
      </c>
      <c r="H8" s="436">
        <v>205</v>
      </c>
      <c r="I8" s="436">
        <v>8</v>
      </c>
      <c r="J8" s="436">
        <v>605</v>
      </c>
      <c r="K8" s="436">
        <v>213</v>
      </c>
      <c r="L8" s="436">
        <v>202</v>
      </c>
      <c r="M8" s="436">
        <v>1</v>
      </c>
      <c r="N8" s="436">
        <v>36</v>
      </c>
    </row>
    <row r="9" spans="1:14" s="482" customFormat="1" x14ac:dyDescent="0.2">
      <c r="A9" s="462">
        <v>42323</v>
      </c>
      <c r="B9" s="530" t="s">
        <v>19</v>
      </c>
      <c r="C9" s="439">
        <v>2</v>
      </c>
      <c r="D9" s="439">
        <v>1</v>
      </c>
      <c r="E9" s="439">
        <v>196</v>
      </c>
      <c r="F9" s="439">
        <v>170</v>
      </c>
      <c r="G9" s="439">
        <v>186</v>
      </c>
      <c r="H9" s="439">
        <v>197</v>
      </c>
      <c r="I9" s="439">
        <v>8</v>
      </c>
      <c r="J9" s="439">
        <v>603</v>
      </c>
      <c r="K9" s="439">
        <v>205</v>
      </c>
      <c r="L9" s="439">
        <v>201</v>
      </c>
      <c r="M9" s="439">
        <v>2</v>
      </c>
      <c r="N9" s="439">
        <v>33</v>
      </c>
    </row>
    <row r="10" spans="1:14" s="463" customFormat="1" x14ac:dyDescent="0.2">
      <c r="A10" s="483">
        <v>42113</v>
      </c>
      <c r="B10" s="449" t="s">
        <v>26</v>
      </c>
      <c r="C10" s="421">
        <v>2</v>
      </c>
      <c r="D10" s="421">
        <v>3</v>
      </c>
      <c r="E10" s="422">
        <v>183</v>
      </c>
      <c r="F10" s="422">
        <v>200</v>
      </c>
      <c r="G10" s="422">
        <v>218</v>
      </c>
      <c r="H10" s="422">
        <v>176</v>
      </c>
      <c r="I10" s="422">
        <v>0</v>
      </c>
      <c r="J10" s="422">
        <v>601</v>
      </c>
      <c r="K10" s="425">
        <v>218</v>
      </c>
      <c r="L10" s="544">
        <v>200</v>
      </c>
      <c r="M10" s="421">
        <v>2</v>
      </c>
      <c r="N10" s="424">
        <v>27</v>
      </c>
    </row>
    <row r="11" spans="1:14" s="482" customFormat="1" x14ac:dyDescent="0.2">
      <c r="A11" s="483">
        <v>42323</v>
      </c>
      <c r="B11" s="547" t="s">
        <v>32</v>
      </c>
      <c r="C11" s="424">
        <v>4</v>
      </c>
      <c r="D11" s="424">
        <v>2</v>
      </c>
      <c r="E11" s="424">
        <v>233</v>
      </c>
      <c r="F11" s="424">
        <v>153</v>
      </c>
      <c r="G11" s="424">
        <v>201</v>
      </c>
      <c r="H11" s="424">
        <v>164</v>
      </c>
      <c r="I11" s="424">
        <v>0</v>
      </c>
      <c r="J11" s="424">
        <v>598</v>
      </c>
      <c r="K11" s="424">
        <v>233</v>
      </c>
      <c r="L11" s="424">
        <v>199</v>
      </c>
      <c r="M11" s="424">
        <v>3</v>
      </c>
      <c r="N11" s="424">
        <v>30</v>
      </c>
    </row>
    <row r="12" spans="1:14" s="482" customFormat="1" x14ac:dyDescent="0.2">
      <c r="A12" s="483">
        <v>42113</v>
      </c>
      <c r="B12" s="449" t="s">
        <v>18</v>
      </c>
      <c r="C12" s="421">
        <v>5</v>
      </c>
      <c r="D12" s="421">
        <v>2</v>
      </c>
      <c r="E12" s="422">
        <v>199</v>
      </c>
      <c r="F12" s="422">
        <v>179</v>
      </c>
      <c r="G12" s="422">
        <v>192</v>
      </c>
      <c r="H12" s="422">
        <v>206</v>
      </c>
      <c r="I12" s="422">
        <v>0</v>
      </c>
      <c r="J12" s="422">
        <v>597</v>
      </c>
      <c r="K12" s="425">
        <v>206</v>
      </c>
      <c r="L12" s="664">
        <v>199</v>
      </c>
      <c r="M12" s="421">
        <v>3</v>
      </c>
      <c r="N12" s="424">
        <v>24</v>
      </c>
    </row>
    <row r="13" spans="1:14" s="463" customFormat="1" x14ac:dyDescent="0.2">
      <c r="A13" s="462">
        <v>42351</v>
      </c>
      <c r="B13" s="662" t="s">
        <v>111</v>
      </c>
      <c r="C13" s="433"/>
      <c r="D13" s="433"/>
      <c r="E13" s="265">
        <v>183</v>
      </c>
      <c r="F13" s="265">
        <v>214</v>
      </c>
      <c r="G13" s="432"/>
      <c r="H13" s="432"/>
      <c r="I13" s="430">
        <v>0</v>
      </c>
      <c r="J13" s="264">
        <f>SUM(E13:G13)</f>
        <v>397</v>
      </c>
      <c r="K13" s="431">
        <f>MAX(E13:H13)+I13</f>
        <v>214</v>
      </c>
      <c r="L13" s="265">
        <f>ROUND(J13/2,0)</f>
        <v>199</v>
      </c>
      <c r="M13" s="433">
        <v>1</v>
      </c>
      <c r="N13" s="433">
        <v>39</v>
      </c>
    </row>
    <row r="14" spans="1:14" s="463" customFormat="1" x14ac:dyDescent="0.2">
      <c r="A14" s="426">
        <v>42267</v>
      </c>
      <c r="B14" s="448" t="s">
        <v>18</v>
      </c>
      <c r="C14" s="421">
        <v>5</v>
      </c>
      <c r="D14" s="421">
        <v>2</v>
      </c>
      <c r="E14" s="422">
        <v>153</v>
      </c>
      <c r="F14" s="422">
        <v>203</v>
      </c>
      <c r="G14" s="422">
        <v>179</v>
      </c>
      <c r="H14" s="422">
        <v>213</v>
      </c>
      <c r="I14" s="422">
        <v>0</v>
      </c>
      <c r="J14" s="422">
        <f>SUM(E14:H14)+I14*3-MIN(E14:H14)</f>
        <v>595</v>
      </c>
      <c r="K14" s="422">
        <f>MAX(E14:H14)+I14</f>
        <v>213</v>
      </c>
      <c r="L14" s="425">
        <f>ROUND(J14/3,0)</f>
        <v>198</v>
      </c>
      <c r="M14" s="420">
        <v>1</v>
      </c>
      <c r="N14" s="424">
        <v>27</v>
      </c>
    </row>
    <row r="15" spans="1:14" s="463" customFormat="1" x14ac:dyDescent="0.2">
      <c r="A15" s="462">
        <v>42113</v>
      </c>
      <c r="B15" s="450" t="s">
        <v>15</v>
      </c>
      <c r="C15" s="430">
        <v>1</v>
      </c>
      <c r="D15" s="430">
        <v>1</v>
      </c>
      <c r="E15" s="431">
        <v>105</v>
      </c>
      <c r="F15" s="431">
        <v>155</v>
      </c>
      <c r="G15" s="431">
        <v>183</v>
      </c>
      <c r="H15" s="431">
        <v>232</v>
      </c>
      <c r="I15" s="431">
        <v>8</v>
      </c>
      <c r="J15" s="431">
        <v>594</v>
      </c>
      <c r="K15" s="434">
        <v>240</v>
      </c>
      <c r="L15" s="434">
        <v>198</v>
      </c>
      <c r="M15" s="430">
        <v>4</v>
      </c>
      <c r="N15" s="439">
        <v>21</v>
      </c>
    </row>
    <row r="16" spans="1:14" s="482" customFormat="1" x14ac:dyDescent="0.2">
      <c r="A16" s="483">
        <v>42085</v>
      </c>
      <c r="B16" s="449" t="s">
        <v>62</v>
      </c>
      <c r="C16" s="421">
        <v>6</v>
      </c>
      <c r="D16" s="421">
        <v>3</v>
      </c>
      <c r="E16" s="422">
        <v>189</v>
      </c>
      <c r="F16" s="422">
        <v>204</v>
      </c>
      <c r="G16" s="422">
        <v>169</v>
      </c>
      <c r="H16" s="422">
        <v>201</v>
      </c>
      <c r="I16" s="422">
        <v>0</v>
      </c>
      <c r="J16" s="422">
        <v>594</v>
      </c>
      <c r="K16" s="425">
        <v>204</v>
      </c>
      <c r="L16" s="544">
        <v>198</v>
      </c>
      <c r="M16" s="421">
        <v>1</v>
      </c>
      <c r="N16" s="424">
        <v>33</v>
      </c>
    </row>
    <row r="17" spans="1:14" s="463" customFormat="1" x14ac:dyDescent="0.2">
      <c r="A17" s="464">
        <v>42267</v>
      </c>
      <c r="B17" s="451" t="s">
        <v>96</v>
      </c>
      <c r="C17" s="430">
        <v>2</v>
      </c>
      <c r="D17" s="430">
        <v>1</v>
      </c>
      <c r="E17" s="431">
        <v>207</v>
      </c>
      <c r="F17" s="431">
        <v>192</v>
      </c>
      <c r="G17" s="431">
        <v>167</v>
      </c>
      <c r="H17" s="431">
        <v>168</v>
      </c>
      <c r="I17" s="431">
        <v>8</v>
      </c>
      <c r="J17" s="431">
        <f>SUM(E17:H17)+I17*3-MIN(E17:H17)</f>
        <v>591</v>
      </c>
      <c r="K17" s="465">
        <f>MAX(E17:H17)+I17</f>
        <v>215</v>
      </c>
      <c r="L17" s="431">
        <f>ROUND(J17/3,0)</f>
        <v>197</v>
      </c>
      <c r="M17" s="433">
        <f>M16+1</f>
        <v>2</v>
      </c>
      <c r="N17" s="433">
        <v>24</v>
      </c>
    </row>
    <row r="18" spans="1:14" s="463" customFormat="1" x14ac:dyDescent="0.2">
      <c r="A18" s="484">
        <v>42295</v>
      </c>
      <c r="B18" s="448" t="s">
        <v>32</v>
      </c>
      <c r="C18" s="421">
        <v>1</v>
      </c>
      <c r="D18" s="421">
        <v>2</v>
      </c>
      <c r="E18" s="422">
        <v>153</v>
      </c>
      <c r="F18" s="422">
        <v>201</v>
      </c>
      <c r="G18" s="422">
        <v>182</v>
      </c>
      <c r="H18" s="422">
        <v>209</v>
      </c>
      <c r="I18" s="422">
        <v>0</v>
      </c>
      <c r="J18" s="422">
        <f>SUM(E18:H18)+I18*3-MIN(E18:H18)</f>
        <v>592</v>
      </c>
      <c r="K18" s="422">
        <f>MAX(E18:H18)+I18</f>
        <v>209</v>
      </c>
      <c r="L18" s="422">
        <f>ROUND(J18/3,0)</f>
        <v>197</v>
      </c>
      <c r="M18" s="437">
        <v>2</v>
      </c>
      <c r="N18" s="424">
        <v>21</v>
      </c>
    </row>
    <row r="19" spans="1:14" s="482" customFormat="1" x14ac:dyDescent="0.2">
      <c r="A19" s="464">
        <v>42127</v>
      </c>
      <c r="B19" s="442" t="s">
        <v>27</v>
      </c>
      <c r="C19" s="433"/>
      <c r="D19" s="433"/>
      <c r="E19" s="265">
        <v>206</v>
      </c>
      <c r="F19" s="265">
        <v>188</v>
      </c>
      <c r="G19" s="355"/>
      <c r="H19" s="432"/>
      <c r="I19" s="431">
        <v>0</v>
      </c>
      <c r="J19" s="265">
        <f>SUM(E19:G19)</f>
        <v>394</v>
      </c>
      <c r="K19" s="468">
        <f>MAX(E19:G19)</f>
        <v>206</v>
      </c>
      <c r="L19" s="265">
        <f>AVERAGE(E19:F19)</f>
        <v>197</v>
      </c>
      <c r="M19" s="433">
        <v>1</v>
      </c>
      <c r="N19" s="433">
        <v>30</v>
      </c>
    </row>
    <row r="20" spans="1:14" s="482" customFormat="1" x14ac:dyDescent="0.2">
      <c r="A20" s="462">
        <v>42204</v>
      </c>
      <c r="B20" s="450" t="s">
        <v>19</v>
      </c>
      <c r="C20" s="430">
        <v>6</v>
      </c>
      <c r="D20" s="430">
        <v>2</v>
      </c>
      <c r="E20" s="431">
        <v>143</v>
      </c>
      <c r="F20" s="431">
        <v>139</v>
      </c>
      <c r="G20" s="431">
        <v>235</v>
      </c>
      <c r="H20" s="431">
        <v>188</v>
      </c>
      <c r="I20" s="431">
        <v>8</v>
      </c>
      <c r="J20" s="431">
        <f>SUM(E20:H20)+I20*3-MIN(E20:H20)</f>
        <v>590</v>
      </c>
      <c r="K20" s="434">
        <f>MAX(E20:H20)+I20</f>
        <v>243</v>
      </c>
      <c r="L20" s="434">
        <f>ROUND(J20/3,0)</f>
        <v>197</v>
      </c>
      <c r="M20" s="430">
        <v>2</v>
      </c>
      <c r="N20" s="439">
        <v>10</v>
      </c>
    </row>
    <row r="21" spans="1:14" s="482" customFormat="1" x14ac:dyDescent="0.2">
      <c r="A21" s="484">
        <v>42295</v>
      </c>
      <c r="B21" s="449" t="s">
        <v>54</v>
      </c>
      <c r="C21" s="421">
        <v>1</v>
      </c>
      <c r="D21" s="421">
        <v>3</v>
      </c>
      <c r="E21" s="423">
        <v>233</v>
      </c>
      <c r="F21" s="422">
        <v>186</v>
      </c>
      <c r="G21" s="422">
        <v>168</v>
      </c>
      <c r="H21" s="422">
        <v>169</v>
      </c>
      <c r="I21" s="422">
        <v>0</v>
      </c>
      <c r="J21" s="422">
        <f>SUM(E21:H21)+I21*3-MIN(E21:H21)</f>
        <v>588</v>
      </c>
      <c r="K21" s="422">
        <f>MAX(E21:H21)+I21</f>
        <v>233</v>
      </c>
      <c r="L21" s="422">
        <f>ROUND(J21/3,0)</f>
        <v>196</v>
      </c>
      <c r="M21" s="437">
        <v>3</v>
      </c>
      <c r="N21" s="424">
        <v>18</v>
      </c>
    </row>
    <row r="22" spans="1:14" s="482" customFormat="1" x14ac:dyDescent="0.2">
      <c r="A22" s="462">
        <v>42177</v>
      </c>
      <c r="B22" s="450" t="s">
        <v>19</v>
      </c>
      <c r="C22" s="430">
        <v>2</v>
      </c>
      <c r="D22" s="430">
        <v>1</v>
      </c>
      <c r="E22" s="431">
        <v>222</v>
      </c>
      <c r="F22" s="431">
        <v>177</v>
      </c>
      <c r="G22" s="431">
        <v>164</v>
      </c>
      <c r="H22" s="431">
        <v>165</v>
      </c>
      <c r="I22" s="431">
        <v>8</v>
      </c>
      <c r="J22" s="431">
        <f>SUM(E22:H22)+I22*3-MIN(E22:H22)</f>
        <v>588</v>
      </c>
      <c r="K22" s="434">
        <f>MAX(E22:H22)+I22</f>
        <v>230</v>
      </c>
      <c r="L22" s="434">
        <f>ROUND(J22/3,0)</f>
        <v>196</v>
      </c>
      <c r="M22" s="430">
        <v>2</v>
      </c>
      <c r="N22" s="439">
        <v>16</v>
      </c>
    </row>
    <row r="23" spans="1:14" s="482" customFormat="1" x14ac:dyDescent="0.2">
      <c r="A23" s="462">
        <v>42050</v>
      </c>
      <c r="B23" s="450" t="s">
        <v>15</v>
      </c>
      <c r="C23" s="430">
        <v>2</v>
      </c>
      <c r="D23" s="430">
        <v>2</v>
      </c>
      <c r="E23" s="431">
        <v>166</v>
      </c>
      <c r="F23" s="431">
        <v>177</v>
      </c>
      <c r="G23" s="431">
        <v>169</v>
      </c>
      <c r="H23" s="431">
        <v>218</v>
      </c>
      <c r="I23" s="431">
        <v>8</v>
      </c>
      <c r="J23" s="431">
        <v>588</v>
      </c>
      <c r="K23" s="434">
        <v>226</v>
      </c>
      <c r="L23" s="434">
        <v>196</v>
      </c>
      <c r="M23" s="430">
        <v>1</v>
      </c>
      <c r="N23" s="439">
        <v>30</v>
      </c>
    </row>
    <row r="24" spans="1:14" s="482" customFormat="1" x14ac:dyDescent="0.2">
      <c r="A24" s="483">
        <v>42351</v>
      </c>
      <c r="B24" s="449" t="s">
        <v>16</v>
      </c>
      <c r="C24" s="420"/>
      <c r="D24" s="420"/>
      <c r="E24" s="480">
        <v>180</v>
      </c>
      <c r="F24" s="480">
        <v>211</v>
      </c>
      <c r="G24" s="479"/>
      <c r="H24" s="479"/>
      <c r="I24" s="421">
        <v>1</v>
      </c>
      <c r="J24" s="477">
        <f>SUM(E24:G24)</f>
        <v>391</v>
      </c>
      <c r="K24" s="422">
        <f>MAX(E24:H24)+I24</f>
        <v>212</v>
      </c>
      <c r="L24" s="480">
        <f>ROUND(J24/2,0)</f>
        <v>196</v>
      </c>
      <c r="M24" s="420">
        <v>1</v>
      </c>
      <c r="N24" s="420">
        <v>36</v>
      </c>
    </row>
    <row r="25" spans="1:14" s="482" customFormat="1" x14ac:dyDescent="0.2">
      <c r="A25" s="475">
        <v>42309</v>
      </c>
      <c r="B25" s="476" t="s">
        <v>64</v>
      </c>
      <c r="C25" s="420"/>
      <c r="D25" s="420"/>
      <c r="E25" s="480">
        <v>193</v>
      </c>
      <c r="F25" s="480">
        <v>197</v>
      </c>
      <c r="G25" s="478"/>
      <c r="H25" s="479"/>
      <c r="I25" s="422">
        <v>0</v>
      </c>
      <c r="J25" s="480">
        <f>E25+F25</f>
        <v>390</v>
      </c>
      <c r="K25" s="481">
        <f>MAX(E25:G25)</f>
        <v>197</v>
      </c>
      <c r="L25" s="480">
        <f>AVERAGE(E25:F25)</f>
        <v>195</v>
      </c>
      <c r="M25" s="420">
        <v>3</v>
      </c>
      <c r="N25" s="477">
        <v>33</v>
      </c>
    </row>
    <row r="26" spans="1:14" s="482" customFormat="1" x14ac:dyDescent="0.2">
      <c r="A26" s="483">
        <v>42239</v>
      </c>
      <c r="B26" s="449" t="s">
        <v>18</v>
      </c>
      <c r="C26" s="421">
        <v>6</v>
      </c>
      <c r="D26" s="421">
        <v>1</v>
      </c>
      <c r="E26" s="422">
        <v>135</v>
      </c>
      <c r="F26" s="422">
        <v>195</v>
      </c>
      <c r="G26" s="422">
        <v>199</v>
      </c>
      <c r="H26" s="422">
        <v>192</v>
      </c>
      <c r="I26" s="422">
        <v>0</v>
      </c>
      <c r="J26" s="422">
        <v>586</v>
      </c>
      <c r="K26" s="425">
        <v>199</v>
      </c>
      <c r="L26" s="425">
        <v>195</v>
      </c>
      <c r="M26" s="421">
        <v>1</v>
      </c>
      <c r="N26" s="424">
        <v>18</v>
      </c>
    </row>
    <row r="27" spans="1:14" s="482" customFormat="1" x14ac:dyDescent="0.2">
      <c r="A27" s="483">
        <v>42141</v>
      </c>
      <c r="B27" s="449" t="s">
        <v>16</v>
      </c>
      <c r="C27" s="421">
        <v>4</v>
      </c>
      <c r="D27" s="421">
        <v>3</v>
      </c>
      <c r="E27" s="422">
        <v>243</v>
      </c>
      <c r="F27" s="422">
        <v>167</v>
      </c>
      <c r="G27" s="422">
        <v>176</v>
      </c>
      <c r="H27" s="422">
        <v>125</v>
      </c>
      <c r="I27" s="422">
        <v>0</v>
      </c>
      <c r="J27" s="422">
        <f>SUM(E27:H27)+I27*3-MIN(E27:H27)</f>
        <v>586</v>
      </c>
      <c r="K27" s="425">
        <f>MAX(E27:H27)+I27</f>
        <v>243</v>
      </c>
      <c r="L27" s="544">
        <f>ROUND(J27/3,0)</f>
        <v>195</v>
      </c>
      <c r="M27" s="421">
        <v>1</v>
      </c>
      <c r="N27" s="424">
        <v>33</v>
      </c>
    </row>
    <row r="28" spans="1:14" s="482" customFormat="1" x14ac:dyDescent="0.2">
      <c r="A28" s="483">
        <v>42323</v>
      </c>
      <c r="B28" s="547" t="s">
        <v>51</v>
      </c>
      <c r="C28" s="424">
        <v>5</v>
      </c>
      <c r="D28" s="424">
        <v>1</v>
      </c>
      <c r="E28" s="424">
        <v>217</v>
      </c>
      <c r="F28" s="424">
        <v>170</v>
      </c>
      <c r="G28" s="424">
        <v>194</v>
      </c>
      <c r="H28" s="424">
        <v>169</v>
      </c>
      <c r="I28" s="424">
        <v>0</v>
      </c>
      <c r="J28" s="424">
        <v>581</v>
      </c>
      <c r="K28" s="424">
        <v>217</v>
      </c>
      <c r="L28" s="667">
        <v>194</v>
      </c>
      <c r="M28" s="424">
        <v>4</v>
      </c>
      <c r="N28" s="424">
        <v>27</v>
      </c>
    </row>
    <row r="29" spans="1:14" s="482" customFormat="1" x14ac:dyDescent="0.2">
      <c r="A29" s="483">
        <v>42064</v>
      </c>
      <c r="B29" s="449" t="s">
        <v>32</v>
      </c>
      <c r="C29" s="421">
        <v>5</v>
      </c>
      <c r="D29" s="421">
        <v>2</v>
      </c>
      <c r="E29" s="422">
        <v>176</v>
      </c>
      <c r="F29" s="422">
        <v>210</v>
      </c>
      <c r="G29" s="485"/>
      <c r="H29" s="485"/>
      <c r="I29" s="422">
        <v>0</v>
      </c>
      <c r="J29" s="422">
        <v>386</v>
      </c>
      <c r="K29" s="425">
        <v>210</v>
      </c>
      <c r="L29" s="425">
        <v>193</v>
      </c>
      <c r="M29" s="421">
        <v>1</v>
      </c>
      <c r="N29" s="424">
        <v>39</v>
      </c>
    </row>
    <row r="30" spans="1:14" s="482" customFormat="1" x14ac:dyDescent="0.2">
      <c r="A30" s="483">
        <v>42050</v>
      </c>
      <c r="B30" s="449" t="s">
        <v>32</v>
      </c>
      <c r="C30" s="421">
        <v>4</v>
      </c>
      <c r="D30" s="421">
        <v>1</v>
      </c>
      <c r="E30" s="422">
        <v>176</v>
      </c>
      <c r="F30" s="422">
        <v>181</v>
      </c>
      <c r="G30" s="422">
        <v>201</v>
      </c>
      <c r="H30" s="422">
        <v>193</v>
      </c>
      <c r="I30" s="422">
        <v>0</v>
      </c>
      <c r="J30" s="422">
        <v>575</v>
      </c>
      <c r="K30" s="425">
        <v>201</v>
      </c>
      <c r="L30" s="425">
        <v>192</v>
      </c>
      <c r="M30" s="421">
        <v>2</v>
      </c>
      <c r="N30" s="424">
        <v>27</v>
      </c>
    </row>
    <row r="31" spans="1:14" s="482" customFormat="1" x14ac:dyDescent="0.2">
      <c r="A31" s="484">
        <v>42295</v>
      </c>
      <c r="B31" s="449" t="s">
        <v>28</v>
      </c>
      <c r="C31" s="421">
        <v>4</v>
      </c>
      <c r="D31" s="421">
        <v>3</v>
      </c>
      <c r="E31" s="422">
        <v>200</v>
      </c>
      <c r="F31" s="422">
        <v>158</v>
      </c>
      <c r="G31" s="422">
        <v>186</v>
      </c>
      <c r="H31" s="422">
        <v>189</v>
      </c>
      <c r="I31" s="422">
        <v>0</v>
      </c>
      <c r="J31" s="422">
        <f>SUM(E31:H31)+I31*3-MIN(E31:H31)</f>
        <v>575</v>
      </c>
      <c r="K31" s="422">
        <f>MAX(E31:H31)+I31</f>
        <v>200</v>
      </c>
      <c r="L31" s="422">
        <f>ROUND(J31/3,0)</f>
        <v>192</v>
      </c>
      <c r="M31" s="437">
        <v>4</v>
      </c>
      <c r="N31" s="424">
        <v>16</v>
      </c>
    </row>
    <row r="32" spans="1:14" s="482" customFormat="1" x14ac:dyDescent="0.2">
      <c r="A32" s="483">
        <v>42036</v>
      </c>
      <c r="B32" s="449" t="s">
        <v>32</v>
      </c>
      <c r="C32" s="421">
        <v>4</v>
      </c>
      <c r="D32" s="421">
        <v>2</v>
      </c>
      <c r="E32" s="422">
        <v>153</v>
      </c>
      <c r="F32" s="422">
        <v>167</v>
      </c>
      <c r="G32" s="422">
        <v>212</v>
      </c>
      <c r="H32" s="422">
        <v>195</v>
      </c>
      <c r="I32" s="422">
        <v>0</v>
      </c>
      <c r="J32" s="422">
        <v>574</v>
      </c>
      <c r="K32" s="425">
        <v>212</v>
      </c>
      <c r="L32" s="425">
        <v>191</v>
      </c>
      <c r="M32" s="421">
        <v>1</v>
      </c>
      <c r="N32" s="424">
        <v>30</v>
      </c>
    </row>
    <row r="33" spans="1:14" s="463" customFormat="1" x14ac:dyDescent="0.2">
      <c r="A33" s="483">
        <v>42127</v>
      </c>
      <c r="B33" s="449" t="s">
        <v>32</v>
      </c>
      <c r="C33" s="421">
        <v>5</v>
      </c>
      <c r="D33" s="421">
        <v>1</v>
      </c>
      <c r="E33" s="422">
        <v>178</v>
      </c>
      <c r="F33" s="422">
        <v>204</v>
      </c>
      <c r="G33" s="485"/>
      <c r="H33" s="485"/>
      <c r="I33" s="422">
        <v>0</v>
      </c>
      <c r="J33" s="422">
        <f>SUM(E33:G33)</f>
        <v>382</v>
      </c>
      <c r="K33" s="425">
        <f>MAX(E33:G33)</f>
        <v>204</v>
      </c>
      <c r="L33" s="425">
        <f>AVERAGE(E33:F33)</f>
        <v>191</v>
      </c>
      <c r="M33" s="421">
        <v>2</v>
      </c>
      <c r="N33" s="424">
        <v>27</v>
      </c>
    </row>
    <row r="34" spans="1:14" s="482" customFormat="1" x14ac:dyDescent="0.2">
      <c r="A34" s="483">
        <v>42141</v>
      </c>
      <c r="B34" s="449" t="s">
        <v>28</v>
      </c>
      <c r="C34" s="421">
        <v>6</v>
      </c>
      <c r="D34" s="421">
        <v>2</v>
      </c>
      <c r="E34" s="422">
        <v>197</v>
      </c>
      <c r="F34" s="422">
        <v>187</v>
      </c>
      <c r="G34" s="422">
        <v>189</v>
      </c>
      <c r="H34" s="422">
        <v>147</v>
      </c>
      <c r="I34" s="422">
        <v>0</v>
      </c>
      <c r="J34" s="422">
        <f>SUM(E34:H34)+I34*3-MIN(E34:H34)</f>
        <v>573</v>
      </c>
      <c r="K34" s="425">
        <f>MAX(E34:H34)+I34</f>
        <v>197</v>
      </c>
      <c r="L34" s="425">
        <f>ROUND(J34/3,0)</f>
        <v>191</v>
      </c>
      <c r="M34" s="421">
        <v>2</v>
      </c>
      <c r="N34" s="424">
        <v>30</v>
      </c>
    </row>
    <row r="35" spans="1:14" s="482" customFormat="1" x14ac:dyDescent="0.2">
      <c r="A35" s="483">
        <v>42204</v>
      </c>
      <c r="B35" s="449" t="s">
        <v>54</v>
      </c>
      <c r="C35" s="421">
        <v>6</v>
      </c>
      <c r="D35" s="421">
        <v>1</v>
      </c>
      <c r="E35" s="422">
        <v>180</v>
      </c>
      <c r="F35" s="422">
        <v>121</v>
      </c>
      <c r="G35" s="422">
        <v>223</v>
      </c>
      <c r="H35" s="422">
        <v>167</v>
      </c>
      <c r="I35" s="422">
        <v>0</v>
      </c>
      <c r="J35" s="422">
        <f>SUM(E35:H35)+I35*3-MIN(E35:H35)</f>
        <v>570</v>
      </c>
      <c r="K35" s="425">
        <f>MAX(E35:H35)+I35</f>
        <v>223</v>
      </c>
      <c r="L35" s="425">
        <f>ROUND(J35/3,0)</f>
        <v>190</v>
      </c>
      <c r="M35" s="421">
        <v>3</v>
      </c>
      <c r="N35" s="424">
        <v>8</v>
      </c>
    </row>
    <row r="36" spans="1:14" s="482" customFormat="1" x14ac:dyDescent="0.2">
      <c r="A36" s="483">
        <v>42050</v>
      </c>
      <c r="B36" s="449" t="s">
        <v>28</v>
      </c>
      <c r="C36" s="421">
        <v>2</v>
      </c>
      <c r="D36" s="421">
        <v>1</v>
      </c>
      <c r="E36" s="422">
        <v>195</v>
      </c>
      <c r="F36" s="422">
        <v>194</v>
      </c>
      <c r="G36" s="422">
        <v>179</v>
      </c>
      <c r="H36" s="422">
        <v>182</v>
      </c>
      <c r="I36" s="422">
        <v>0</v>
      </c>
      <c r="J36" s="422">
        <v>571</v>
      </c>
      <c r="K36" s="425">
        <v>195</v>
      </c>
      <c r="L36" s="425">
        <v>190</v>
      </c>
      <c r="M36" s="421">
        <v>3</v>
      </c>
      <c r="N36" s="424">
        <v>24</v>
      </c>
    </row>
    <row r="37" spans="1:14" s="482" customFormat="1" x14ac:dyDescent="0.2">
      <c r="A37" s="464">
        <v>42267</v>
      </c>
      <c r="B37" s="451" t="s">
        <v>15</v>
      </c>
      <c r="C37" s="430">
        <v>6</v>
      </c>
      <c r="D37" s="430">
        <v>3</v>
      </c>
      <c r="E37" s="431">
        <v>180</v>
      </c>
      <c r="F37" s="431">
        <v>181</v>
      </c>
      <c r="G37" s="431">
        <v>146</v>
      </c>
      <c r="H37" s="431">
        <v>186</v>
      </c>
      <c r="I37" s="431">
        <v>8</v>
      </c>
      <c r="J37" s="431">
        <f>SUM(E37:H37)+I37*3-MIN(E37:H37)</f>
        <v>571</v>
      </c>
      <c r="K37" s="431">
        <f>MAX(E37:H37)+I37</f>
        <v>194</v>
      </c>
      <c r="L37" s="431">
        <f>ROUND(J37/3,0)</f>
        <v>190</v>
      </c>
      <c r="M37" s="433">
        <f>M36+1</f>
        <v>4</v>
      </c>
      <c r="N37" s="433">
        <v>21</v>
      </c>
    </row>
    <row r="38" spans="1:14" s="482" customFormat="1" x14ac:dyDescent="0.2">
      <c r="A38" s="483">
        <v>42064</v>
      </c>
      <c r="B38" s="449" t="s">
        <v>26</v>
      </c>
      <c r="C38" s="421">
        <v>2</v>
      </c>
      <c r="D38" s="421">
        <v>2</v>
      </c>
      <c r="E38" s="422">
        <v>189</v>
      </c>
      <c r="F38" s="422">
        <v>191</v>
      </c>
      <c r="G38" s="485"/>
      <c r="H38" s="485"/>
      <c r="I38" s="422">
        <v>0</v>
      </c>
      <c r="J38" s="422">
        <v>380</v>
      </c>
      <c r="K38" s="425">
        <v>191</v>
      </c>
      <c r="L38" s="425">
        <v>190</v>
      </c>
      <c r="M38" s="421">
        <v>2</v>
      </c>
      <c r="N38" s="424">
        <v>36</v>
      </c>
    </row>
    <row r="39" spans="1:14" s="454" customFormat="1" x14ac:dyDescent="0.2">
      <c r="A39" s="483">
        <v>42127</v>
      </c>
      <c r="B39" s="449" t="s">
        <v>62</v>
      </c>
      <c r="C39" s="421">
        <v>4</v>
      </c>
      <c r="D39" s="421">
        <v>2</v>
      </c>
      <c r="E39" s="422">
        <v>178</v>
      </c>
      <c r="F39" s="422">
        <v>202</v>
      </c>
      <c r="G39" s="485"/>
      <c r="H39" s="485"/>
      <c r="I39" s="422">
        <v>0</v>
      </c>
      <c r="J39" s="422">
        <f>SUM(E39:G39)</f>
        <v>380</v>
      </c>
      <c r="K39" s="425">
        <f>MAX(E39:G39)</f>
        <v>202</v>
      </c>
      <c r="L39" s="425">
        <f>AVERAGE(E39:F39)</f>
        <v>190</v>
      </c>
      <c r="M39" s="421">
        <v>3</v>
      </c>
      <c r="N39" s="424">
        <v>24</v>
      </c>
    </row>
    <row r="40" spans="1:14" s="463" customFormat="1" x14ac:dyDescent="0.2">
      <c r="A40" s="483">
        <v>42113</v>
      </c>
      <c r="B40" s="449" t="s">
        <v>28</v>
      </c>
      <c r="C40" s="421">
        <v>3</v>
      </c>
      <c r="D40" s="421">
        <v>2</v>
      </c>
      <c r="E40" s="422">
        <v>161</v>
      </c>
      <c r="F40" s="422">
        <v>159</v>
      </c>
      <c r="G40" s="422">
        <v>150</v>
      </c>
      <c r="H40" s="422">
        <v>248</v>
      </c>
      <c r="I40" s="422">
        <v>0</v>
      </c>
      <c r="J40" s="422">
        <v>568</v>
      </c>
      <c r="K40" s="425">
        <v>248</v>
      </c>
      <c r="L40" s="425">
        <v>189</v>
      </c>
      <c r="M40" s="421">
        <v>5</v>
      </c>
      <c r="N40" s="424">
        <v>18</v>
      </c>
    </row>
    <row r="41" spans="1:14" s="482" customFormat="1" x14ac:dyDescent="0.2">
      <c r="A41" s="483">
        <v>42239</v>
      </c>
      <c r="B41" s="449" t="s">
        <v>51</v>
      </c>
      <c r="C41" s="421">
        <v>4</v>
      </c>
      <c r="D41" s="421">
        <v>3</v>
      </c>
      <c r="E41" s="422">
        <v>159</v>
      </c>
      <c r="F41" s="422">
        <v>175</v>
      </c>
      <c r="G41" s="422">
        <v>212</v>
      </c>
      <c r="H41" s="422">
        <v>180</v>
      </c>
      <c r="I41" s="422">
        <v>0</v>
      </c>
      <c r="J41" s="422">
        <v>567</v>
      </c>
      <c r="K41" s="425">
        <v>212</v>
      </c>
      <c r="L41" s="425">
        <v>189</v>
      </c>
      <c r="M41" s="421">
        <v>2</v>
      </c>
      <c r="N41" s="424">
        <v>16</v>
      </c>
    </row>
    <row r="42" spans="1:14" s="463" customFormat="1" x14ac:dyDescent="0.2">
      <c r="A42" s="483">
        <v>42036</v>
      </c>
      <c r="B42" s="449" t="s">
        <v>18</v>
      </c>
      <c r="C42" s="421">
        <v>1</v>
      </c>
      <c r="D42" s="421">
        <v>2</v>
      </c>
      <c r="E42" s="422">
        <v>178</v>
      </c>
      <c r="F42" s="422">
        <v>191</v>
      </c>
      <c r="G42" s="422">
        <v>195</v>
      </c>
      <c r="H42" s="422">
        <v>173</v>
      </c>
      <c r="I42" s="422">
        <v>0</v>
      </c>
      <c r="J42" s="422">
        <v>564</v>
      </c>
      <c r="K42" s="425">
        <v>195</v>
      </c>
      <c r="L42" s="425">
        <v>188</v>
      </c>
      <c r="M42" s="421">
        <v>2</v>
      </c>
      <c r="N42" s="424">
        <v>27</v>
      </c>
    </row>
    <row r="43" spans="1:14" s="463" customFormat="1" x14ac:dyDescent="0.2">
      <c r="A43" s="483">
        <v>42113</v>
      </c>
      <c r="B43" s="449" t="s">
        <v>16</v>
      </c>
      <c r="C43" s="421">
        <v>5</v>
      </c>
      <c r="D43" s="421">
        <v>3</v>
      </c>
      <c r="E43" s="422">
        <v>154</v>
      </c>
      <c r="F43" s="422">
        <v>189</v>
      </c>
      <c r="G43" s="422">
        <v>222</v>
      </c>
      <c r="H43" s="422">
        <v>145</v>
      </c>
      <c r="I43" s="422">
        <v>0</v>
      </c>
      <c r="J43" s="422">
        <v>565</v>
      </c>
      <c r="K43" s="425">
        <v>222</v>
      </c>
      <c r="L43" s="425">
        <v>188</v>
      </c>
      <c r="M43" s="421">
        <v>6</v>
      </c>
      <c r="N43" s="424">
        <v>16</v>
      </c>
    </row>
    <row r="44" spans="1:14" s="463" customFormat="1" x14ac:dyDescent="0.2">
      <c r="A44" s="483">
        <v>42239</v>
      </c>
      <c r="B44" s="449" t="s">
        <v>16</v>
      </c>
      <c r="C44" s="421">
        <v>4</v>
      </c>
      <c r="D44" s="421">
        <v>1</v>
      </c>
      <c r="E44" s="422">
        <v>199</v>
      </c>
      <c r="F44" s="422">
        <v>160</v>
      </c>
      <c r="G44" s="422">
        <v>145</v>
      </c>
      <c r="H44" s="422">
        <v>201</v>
      </c>
      <c r="I44" s="422">
        <v>0</v>
      </c>
      <c r="J44" s="422">
        <v>560</v>
      </c>
      <c r="K44" s="425">
        <v>201</v>
      </c>
      <c r="L44" s="425">
        <v>187</v>
      </c>
      <c r="M44" s="421">
        <v>3</v>
      </c>
      <c r="N44" s="424">
        <v>14</v>
      </c>
    </row>
    <row r="45" spans="1:14" s="482" customFormat="1" x14ac:dyDescent="0.2">
      <c r="A45" s="464">
        <v>42267</v>
      </c>
      <c r="B45" s="451" t="s">
        <v>52</v>
      </c>
      <c r="C45" s="430">
        <v>3</v>
      </c>
      <c r="D45" s="430">
        <v>2</v>
      </c>
      <c r="E45" s="431">
        <v>140</v>
      </c>
      <c r="F45" s="431">
        <v>167</v>
      </c>
      <c r="G45" s="431">
        <v>187</v>
      </c>
      <c r="H45" s="431">
        <v>179</v>
      </c>
      <c r="I45" s="431">
        <v>8</v>
      </c>
      <c r="J45" s="431">
        <f>SUM(E45:H45)+I45*3-MIN(E45:H45)</f>
        <v>557</v>
      </c>
      <c r="K45" s="431">
        <f>MAX(E45:H45)+I45</f>
        <v>195</v>
      </c>
      <c r="L45" s="431">
        <f>ROUND(J45/3,0)</f>
        <v>186</v>
      </c>
      <c r="M45" s="433">
        <f>M44+1</f>
        <v>4</v>
      </c>
      <c r="N45" s="433">
        <v>18</v>
      </c>
    </row>
    <row r="46" spans="1:14" s="463" customFormat="1" x14ac:dyDescent="0.2">
      <c r="A46" s="466">
        <v>42295</v>
      </c>
      <c r="B46" s="450" t="s">
        <v>15</v>
      </c>
      <c r="C46" s="430">
        <v>5</v>
      </c>
      <c r="D46" s="430">
        <v>3</v>
      </c>
      <c r="E46" s="431">
        <v>192</v>
      </c>
      <c r="F46" s="431">
        <v>180</v>
      </c>
      <c r="G46" s="431">
        <v>147</v>
      </c>
      <c r="H46" s="431">
        <v>161</v>
      </c>
      <c r="I46" s="431">
        <v>8</v>
      </c>
      <c r="J46" s="431">
        <f>SUM(E46:H46)+I46*3-MIN(E46:H46)</f>
        <v>557</v>
      </c>
      <c r="K46" s="431">
        <f>MAX(E46:H46)+I46</f>
        <v>200</v>
      </c>
      <c r="L46" s="431">
        <f>ROUND(J46/3,0)</f>
        <v>186</v>
      </c>
      <c r="M46" s="438">
        <v>5</v>
      </c>
      <c r="N46" s="439">
        <v>14</v>
      </c>
    </row>
    <row r="47" spans="1:14" s="482" customFormat="1" x14ac:dyDescent="0.2">
      <c r="A47" s="455">
        <v>42141</v>
      </c>
      <c r="B47" s="446" t="s">
        <v>24</v>
      </c>
      <c r="C47" s="427">
        <v>2</v>
      </c>
      <c r="D47" s="427">
        <v>2</v>
      </c>
      <c r="E47" s="428">
        <v>199</v>
      </c>
      <c r="F47" s="428">
        <v>191</v>
      </c>
      <c r="G47" s="428">
        <v>145</v>
      </c>
      <c r="H47" s="428">
        <v>127</v>
      </c>
      <c r="I47" s="428">
        <v>8</v>
      </c>
      <c r="J47" s="428">
        <f>SUM(E47:H47)+I47*3-MIN(E47:H47)</f>
        <v>559</v>
      </c>
      <c r="K47" s="456">
        <f>MAX(E47:H47)+I47</f>
        <v>207</v>
      </c>
      <c r="L47" s="456">
        <f>ROUND(J47/3,0)</f>
        <v>186</v>
      </c>
      <c r="M47" s="427">
        <v>4</v>
      </c>
      <c r="N47" s="436">
        <v>24</v>
      </c>
    </row>
    <row r="48" spans="1:14" s="463" customFormat="1" x14ac:dyDescent="0.2">
      <c r="A48" s="462">
        <v>42036</v>
      </c>
      <c r="B48" s="450" t="s">
        <v>17</v>
      </c>
      <c r="C48" s="430">
        <v>1</v>
      </c>
      <c r="D48" s="430">
        <v>1</v>
      </c>
      <c r="E48" s="431">
        <v>163</v>
      </c>
      <c r="F48" s="431">
        <v>123</v>
      </c>
      <c r="G48" s="431">
        <v>194</v>
      </c>
      <c r="H48" s="431">
        <v>178</v>
      </c>
      <c r="I48" s="431">
        <v>8</v>
      </c>
      <c r="J48" s="431">
        <v>559</v>
      </c>
      <c r="K48" s="434">
        <v>202</v>
      </c>
      <c r="L48" s="434">
        <v>186</v>
      </c>
      <c r="M48" s="430">
        <v>3</v>
      </c>
      <c r="N48" s="439">
        <v>24</v>
      </c>
    </row>
    <row r="49" spans="1:14" s="482" customFormat="1" x14ac:dyDescent="0.2">
      <c r="A49" s="483">
        <v>42204</v>
      </c>
      <c r="B49" s="449" t="s">
        <v>26</v>
      </c>
      <c r="C49" s="421">
        <v>3</v>
      </c>
      <c r="D49" s="421">
        <v>1</v>
      </c>
      <c r="E49" s="422">
        <v>189</v>
      </c>
      <c r="F49" s="422">
        <v>193</v>
      </c>
      <c r="G49" s="422">
        <v>126</v>
      </c>
      <c r="H49" s="422">
        <v>176</v>
      </c>
      <c r="I49" s="422">
        <v>0</v>
      </c>
      <c r="J49" s="422">
        <f>SUM(E49:H49)+I49*3-MIN(E49:H49)</f>
        <v>558</v>
      </c>
      <c r="K49" s="425">
        <f>MAX(E49:H49)+I49</f>
        <v>193</v>
      </c>
      <c r="L49" s="425">
        <f>ROUND(J49/3,0)</f>
        <v>186</v>
      </c>
      <c r="M49" s="421">
        <v>4</v>
      </c>
      <c r="N49" s="424">
        <v>7</v>
      </c>
    </row>
    <row r="50" spans="1:14" s="482" customFormat="1" x14ac:dyDescent="0.2">
      <c r="A50" s="462">
        <v>42113</v>
      </c>
      <c r="B50" s="450" t="s">
        <v>27</v>
      </c>
      <c r="C50" s="430">
        <v>2</v>
      </c>
      <c r="D50" s="430">
        <v>2</v>
      </c>
      <c r="E50" s="431">
        <v>185</v>
      </c>
      <c r="F50" s="431">
        <v>170</v>
      </c>
      <c r="G50" s="431">
        <v>175</v>
      </c>
      <c r="H50" s="431">
        <v>157</v>
      </c>
      <c r="I50" s="431">
        <v>8</v>
      </c>
      <c r="J50" s="431">
        <v>554</v>
      </c>
      <c r="K50" s="434">
        <v>193</v>
      </c>
      <c r="L50" s="434">
        <v>185</v>
      </c>
      <c r="M50" s="430">
        <v>7</v>
      </c>
      <c r="N50" s="439">
        <v>14</v>
      </c>
    </row>
    <row r="51" spans="1:14" s="463" customFormat="1" x14ac:dyDescent="0.2">
      <c r="A51" s="483">
        <v>42036</v>
      </c>
      <c r="B51" s="449" t="s">
        <v>26</v>
      </c>
      <c r="C51" s="421">
        <v>5</v>
      </c>
      <c r="D51" s="421">
        <v>1</v>
      </c>
      <c r="E51" s="422">
        <v>167</v>
      </c>
      <c r="F51" s="422">
        <v>181</v>
      </c>
      <c r="G51" s="422">
        <v>194</v>
      </c>
      <c r="H51" s="422">
        <v>181</v>
      </c>
      <c r="I51" s="422">
        <v>0</v>
      </c>
      <c r="J51" s="422">
        <v>556</v>
      </c>
      <c r="K51" s="425">
        <v>194</v>
      </c>
      <c r="L51" s="425">
        <v>185</v>
      </c>
      <c r="M51" s="421">
        <v>4</v>
      </c>
      <c r="N51" s="424">
        <v>21</v>
      </c>
    </row>
    <row r="52" spans="1:14" s="482" customFormat="1" x14ac:dyDescent="0.2">
      <c r="A52" s="462">
        <v>42113</v>
      </c>
      <c r="B52" s="450" t="s">
        <v>21</v>
      </c>
      <c r="C52" s="430">
        <v>4</v>
      </c>
      <c r="D52" s="430">
        <v>2</v>
      </c>
      <c r="E52" s="431">
        <v>123</v>
      </c>
      <c r="F52" s="431">
        <v>212</v>
      </c>
      <c r="G52" s="431">
        <v>142</v>
      </c>
      <c r="H52" s="431">
        <v>175</v>
      </c>
      <c r="I52" s="431">
        <v>8</v>
      </c>
      <c r="J52" s="431">
        <v>553</v>
      </c>
      <c r="K52" s="434">
        <v>220</v>
      </c>
      <c r="L52" s="434">
        <v>184</v>
      </c>
      <c r="M52" s="430">
        <v>8</v>
      </c>
      <c r="N52" s="439">
        <v>12</v>
      </c>
    </row>
    <row r="53" spans="1:14" s="482" customFormat="1" x14ac:dyDescent="0.2">
      <c r="A53" s="483">
        <v>42085</v>
      </c>
      <c r="B53" s="449" t="s">
        <v>18</v>
      </c>
      <c r="C53" s="421">
        <v>5</v>
      </c>
      <c r="D53" s="421">
        <v>1</v>
      </c>
      <c r="E53" s="422">
        <v>180</v>
      </c>
      <c r="F53" s="422">
        <v>180</v>
      </c>
      <c r="G53" s="422">
        <v>180</v>
      </c>
      <c r="H53" s="422">
        <v>191</v>
      </c>
      <c r="I53" s="422">
        <v>0</v>
      </c>
      <c r="J53" s="422">
        <v>551</v>
      </c>
      <c r="K53" s="425">
        <v>191</v>
      </c>
      <c r="L53" s="425">
        <v>184</v>
      </c>
      <c r="M53" s="421">
        <v>2</v>
      </c>
      <c r="N53" s="424">
        <v>30</v>
      </c>
    </row>
    <row r="54" spans="1:14" s="482" customFormat="1" x14ac:dyDescent="0.2">
      <c r="A54" s="484">
        <v>42295</v>
      </c>
      <c r="B54" s="448" t="s">
        <v>16</v>
      </c>
      <c r="C54" s="421">
        <v>3</v>
      </c>
      <c r="D54" s="421">
        <v>3</v>
      </c>
      <c r="E54" s="422">
        <v>184</v>
      </c>
      <c r="F54" s="422">
        <v>191</v>
      </c>
      <c r="G54" s="422">
        <v>174</v>
      </c>
      <c r="H54" s="422">
        <v>176</v>
      </c>
      <c r="I54" s="422">
        <v>0</v>
      </c>
      <c r="J54" s="422">
        <f>SUM(E54:H54)+I54*3-MIN(E54:H54)</f>
        <v>551</v>
      </c>
      <c r="K54" s="422">
        <f>MAX(E54:H54)+I54</f>
        <v>191</v>
      </c>
      <c r="L54" s="422">
        <f>ROUND(J54/3,0)</f>
        <v>184</v>
      </c>
      <c r="M54" s="437">
        <v>6</v>
      </c>
      <c r="N54" s="424">
        <v>12</v>
      </c>
    </row>
    <row r="55" spans="1:14" s="463" customFormat="1" x14ac:dyDescent="0.2">
      <c r="A55" s="462">
        <v>42177</v>
      </c>
      <c r="B55" s="450" t="s">
        <v>15</v>
      </c>
      <c r="C55" s="430">
        <v>4</v>
      </c>
      <c r="D55" s="430">
        <v>2</v>
      </c>
      <c r="E55" s="431">
        <v>189</v>
      </c>
      <c r="F55" s="431">
        <v>146</v>
      </c>
      <c r="G55" s="431">
        <v>189</v>
      </c>
      <c r="H55" s="431">
        <v>151</v>
      </c>
      <c r="I55" s="431">
        <v>8</v>
      </c>
      <c r="J55" s="431">
        <f>SUM(E55:H55)+I55*3-MIN(E55:H55)</f>
        <v>553</v>
      </c>
      <c r="K55" s="434">
        <f>MAX(E55:H55)+I55</f>
        <v>197</v>
      </c>
      <c r="L55" s="434">
        <f>ROUND(J55/3,0)</f>
        <v>184</v>
      </c>
      <c r="M55" s="430">
        <v>3</v>
      </c>
      <c r="N55" s="439">
        <v>14</v>
      </c>
    </row>
    <row r="56" spans="1:14" s="482" customFormat="1" x14ac:dyDescent="0.2">
      <c r="A56" s="462">
        <v>42323</v>
      </c>
      <c r="B56" s="530" t="s">
        <v>15</v>
      </c>
      <c r="C56" s="439">
        <v>5</v>
      </c>
      <c r="D56" s="439">
        <v>3</v>
      </c>
      <c r="E56" s="439">
        <v>204</v>
      </c>
      <c r="F56" s="439">
        <v>125</v>
      </c>
      <c r="G56" s="439">
        <v>172</v>
      </c>
      <c r="H56" s="439">
        <v>153</v>
      </c>
      <c r="I56" s="439">
        <v>8</v>
      </c>
      <c r="J56" s="439">
        <v>553</v>
      </c>
      <c r="K56" s="439">
        <v>212</v>
      </c>
      <c r="L56" s="439">
        <v>184</v>
      </c>
      <c r="M56" s="439">
        <v>5</v>
      </c>
      <c r="N56" s="439">
        <v>24</v>
      </c>
    </row>
    <row r="57" spans="1:14" s="463" customFormat="1" x14ac:dyDescent="0.2">
      <c r="A57" s="462">
        <v>42351</v>
      </c>
      <c r="B57" s="662" t="s">
        <v>17</v>
      </c>
      <c r="C57" s="433"/>
      <c r="D57" s="433"/>
      <c r="E57" s="265">
        <v>193</v>
      </c>
      <c r="F57" s="265">
        <v>174</v>
      </c>
      <c r="G57" s="432"/>
      <c r="H57" s="432"/>
      <c r="I57" s="430">
        <v>2</v>
      </c>
      <c r="J57" s="264">
        <f>SUM(E57:G57)</f>
        <v>367</v>
      </c>
      <c r="K57" s="431">
        <f>MAX(E57:H57)+I57</f>
        <v>195</v>
      </c>
      <c r="L57" s="265">
        <f>ROUND(J57/2,0)</f>
        <v>184</v>
      </c>
      <c r="M57" s="433">
        <v>2</v>
      </c>
      <c r="N57" s="433">
        <v>33</v>
      </c>
    </row>
    <row r="58" spans="1:14" s="482" customFormat="1" x14ac:dyDescent="0.2">
      <c r="A58" s="483">
        <v>42064</v>
      </c>
      <c r="B58" s="449" t="s">
        <v>51</v>
      </c>
      <c r="C58" s="421">
        <v>2</v>
      </c>
      <c r="D58" s="421">
        <v>1</v>
      </c>
      <c r="E58" s="422">
        <v>201</v>
      </c>
      <c r="F58" s="422">
        <v>166</v>
      </c>
      <c r="G58" s="485"/>
      <c r="H58" s="485"/>
      <c r="I58" s="422">
        <v>0</v>
      </c>
      <c r="J58" s="422">
        <v>367</v>
      </c>
      <c r="K58" s="425">
        <v>201</v>
      </c>
      <c r="L58" s="425">
        <v>183.5</v>
      </c>
      <c r="M58" s="421">
        <v>3</v>
      </c>
      <c r="N58" s="424">
        <v>33</v>
      </c>
    </row>
    <row r="59" spans="1:14" s="463" customFormat="1" x14ac:dyDescent="0.2">
      <c r="A59" s="462">
        <v>42177</v>
      </c>
      <c r="B59" s="450" t="s">
        <v>33</v>
      </c>
      <c r="C59" s="430">
        <v>5</v>
      </c>
      <c r="D59" s="430">
        <v>2</v>
      </c>
      <c r="E59" s="431">
        <v>173</v>
      </c>
      <c r="F59" s="431">
        <v>173</v>
      </c>
      <c r="G59" s="431">
        <v>178</v>
      </c>
      <c r="H59" s="431">
        <v>153</v>
      </c>
      <c r="I59" s="431">
        <v>8</v>
      </c>
      <c r="J59" s="431">
        <f>SUM(E59:H59)+I59*3-MIN(E59:H59)</f>
        <v>548</v>
      </c>
      <c r="K59" s="434">
        <f>MAX(E59:H59)+I59</f>
        <v>186</v>
      </c>
      <c r="L59" s="434">
        <f>ROUND(J59/3,0)</f>
        <v>183</v>
      </c>
      <c r="M59" s="430">
        <v>5</v>
      </c>
      <c r="N59" s="439">
        <v>12</v>
      </c>
    </row>
    <row r="60" spans="1:14" s="482" customFormat="1" x14ac:dyDescent="0.2">
      <c r="A60" s="483">
        <v>42177</v>
      </c>
      <c r="B60" s="449" t="s">
        <v>28</v>
      </c>
      <c r="C60" s="421">
        <v>1</v>
      </c>
      <c r="D60" s="421">
        <v>1</v>
      </c>
      <c r="E60" s="422">
        <v>168</v>
      </c>
      <c r="F60" s="422">
        <v>167</v>
      </c>
      <c r="G60" s="422">
        <v>214</v>
      </c>
      <c r="H60" s="422">
        <v>131</v>
      </c>
      <c r="I60" s="422">
        <v>0</v>
      </c>
      <c r="J60" s="422">
        <f>SUM(E60:H60)+I60*3-MIN(E60:H60)</f>
        <v>549</v>
      </c>
      <c r="K60" s="425">
        <f>MAX(E60:H60)+I60</f>
        <v>214</v>
      </c>
      <c r="L60" s="425">
        <f>ROUND(J60/3,0)</f>
        <v>183</v>
      </c>
      <c r="M60" s="421">
        <v>4</v>
      </c>
      <c r="N60" s="424">
        <v>12</v>
      </c>
    </row>
    <row r="61" spans="1:14" s="482" customFormat="1" x14ac:dyDescent="0.2">
      <c r="A61" s="426">
        <v>42267</v>
      </c>
      <c r="B61" s="449" t="s">
        <v>28</v>
      </c>
      <c r="C61" s="421">
        <v>3</v>
      </c>
      <c r="D61" s="421">
        <v>3</v>
      </c>
      <c r="E61" s="422">
        <v>157</v>
      </c>
      <c r="F61" s="422">
        <v>187</v>
      </c>
      <c r="G61" s="422">
        <v>157</v>
      </c>
      <c r="H61" s="422">
        <v>204</v>
      </c>
      <c r="I61" s="422">
        <v>0</v>
      </c>
      <c r="J61" s="422">
        <f>SUM(E61:H61)+I61*3-MIN(E61:H61)</f>
        <v>548</v>
      </c>
      <c r="K61" s="422">
        <f>MAX(E61:H61)+I61</f>
        <v>204</v>
      </c>
      <c r="L61" s="422">
        <f>ROUND(J61/3,0)</f>
        <v>183</v>
      </c>
      <c r="M61" s="420">
        <f>M60+1</f>
        <v>5</v>
      </c>
      <c r="N61" s="420">
        <v>16</v>
      </c>
    </row>
    <row r="62" spans="1:14" s="482" customFormat="1" x14ac:dyDescent="0.2">
      <c r="A62" s="483">
        <v>42113</v>
      </c>
      <c r="B62" s="449" t="s">
        <v>30</v>
      </c>
      <c r="C62" s="421">
        <v>3</v>
      </c>
      <c r="D62" s="421">
        <v>3</v>
      </c>
      <c r="E62" s="422">
        <v>191</v>
      </c>
      <c r="F62" s="422">
        <v>188</v>
      </c>
      <c r="G62" s="422">
        <v>170</v>
      </c>
      <c r="H62" s="422">
        <v>152</v>
      </c>
      <c r="I62" s="422">
        <v>0</v>
      </c>
      <c r="J62" s="422">
        <v>549</v>
      </c>
      <c r="K62" s="425">
        <v>191</v>
      </c>
      <c r="L62" s="425">
        <v>183</v>
      </c>
      <c r="M62" s="421">
        <v>9</v>
      </c>
      <c r="N62" s="424">
        <v>10</v>
      </c>
    </row>
    <row r="63" spans="1:14" s="482" customFormat="1" x14ac:dyDescent="0.2">
      <c r="A63" s="483">
        <v>42351</v>
      </c>
      <c r="B63" s="663" t="s">
        <v>18</v>
      </c>
      <c r="C63" s="420"/>
      <c r="D63" s="420"/>
      <c r="E63" s="480">
        <v>161</v>
      </c>
      <c r="F63" s="480">
        <v>205</v>
      </c>
      <c r="G63" s="479"/>
      <c r="H63" s="479"/>
      <c r="I63" s="421">
        <v>3</v>
      </c>
      <c r="J63" s="477">
        <f>SUM(E63:G63)</f>
        <v>366</v>
      </c>
      <c r="K63" s="422">
        <f>MAX(E63:H63)+I63</f>
        <v>208</v>
      </c>
      <c r="L63" s="480">
        <f>ROUND(J63/2,0)</f>
        <v>183</v>
      </c>
      <c r="M63" s="420">
        <v>2</v>
      </c>
      <c r="N63" s="420">
        <v>30</v>
      </c>
    </row>
    <row r="64" spans="1:14" s="454" customFormat="1" x14ac:dyDescent="0.2">
      <c r="A64" s="462">
        <v>42239</v>
      </c>
      <c r="B64" s="450" t="s">
        <v>27</v>
      </c>
      <c r="C64" s="430">
        <v>1</v>
      </c>
      <c r="D64" s="430">
        <v>3</v>
      </c>
      <c r="E64" s="431">
        <v>159</v>
      </c>
      <c r="F64" s="431">
        <v>155</v>
      </c>
      <c r="G64" s="431">
        <v>209</v>
      </c>
      <c r="H64" s="431">
        <v>138</v>
      </c>
      <c r="I64" s="431">
        <v>8</v>
      </c>
      <c r="J64" s="431">
        <v>547</v>
      </c>
      <c r="K64" s="434">
        <v>217</v>
      </c>
      <c r="L64" s="434">
        <v>182</v>
      </c>
      <c r="M64" s="430">
        <v>4</v>
      </c>
      <c r="N64" s="439">
        <v>12</v>
      </c>
    </row>
    <row r="65" spans="1:14" s="463" customFormat="1" x14ac:dyDescent="0.2">
      <c r="A65" s="426">
        <v>42267</v>
      </c>
      <c r="B65" s="448" t="s">
        <v>51</v>
      </c>
      <c r="C65" s="421">
        <v>4</v>
      </c>
      <c r="D65" s="421">
        <v>1</v>
      </c>
      <c r="E65" s="422">
        <v>209</v>
      </c>
      <c r="F65" s="422">
        <v>170</v>
      </c>
      <c r="G65" s="422">
        <v>166</v>
      </c>
      <c r="H65" s="422">
        <v>135</v>
      </c>
      <c r="I65" s="425">
        <v>0</v>
      </c>
      <c r="J65" s="422">
        <f>SUM(E65:H65)+I65*3-MIN(E65:H65)</f>
        <v>545</v>
      </c>
      <c r="K65" s="422">
        <f>MAX(E65:H65)+I65</f>
        <v>209</v>
      </c>
      <c r="L65" s="422">
        <f>ROUND(J65/3,0)</f>
        <v>182</v>
      </c>
      <c r="M65" s="420">
        <f>M64+1</f>
        <v>5</v>
      </c>
      <c r="N65" s="424">
        <v>14</v>
      </c>
    </row>
    <row r="66" spans="1:14" s="482" customFormat="1" x14ac:dyDescent="0.2">
      <c r="A66" s="483">
        <v>42113</v>
      </c>
      <c r="B66" s="448" t="s">
        <v>20</v>
      </c>
      <c r="C66" s="421">
        <v>6</v>
      </c>
      <c r="D66" s="421">
        <v>3</v>
      </c>
      <c r="E66" s="422">
        <v>153</v>
      </c>
      <c r="F66" s="422">
        <v>222</v>
      </c>
      <c r="G66" s="422">
        <v>134</v>
      </c>
      <c r="H66" s="422">
        <v>169</v>
      </c>
      <c r="I66" s="422">
        <v>0</v>
      </c>
      <c r="J66" s="422">
        <v>544</v>
      </c>
      <c r="K66" s="422">
        <v>222</v>
      </c>
      <c r="L66" s="422">
        <v>181</v>
      </c>
      <c r="M66" s="421">
        <v>10</v>
      </c>
      <c r="N66" s="424">
        <v>8</v>
      </c>
    </row>
    <row r="67" spans="1:14" s="463" customFormat="1" x14ac:dyDescent="0.2">
      <c r="A67" s="483">
        <v>42204</v>
      </c>
      <c r="B67" s="448" t="s">
        <v>16</v>
      </c>
      <c r="C67" s="420">
        <v>4</v>
      </c>
      <c r="D67" s="420">
        <v>1</v>
      </c>
      <c r="E67" s="425">
        <v>206</v>
      </c>
      <c r="F67" s="425">
        <v>133</v>
      </c>
      <c r="G67" s="425">
        <v>168</v>
      </c>
      <c r="H67" s="425">
        <v>168</v>
      </c>
      <c r="I67" s="422">
        <v>0</v>
      </c>
      <c r="J67" s="425">
        <f>SUM(E67:H67)+I67*3-MIN(E67:H67)</f>
        <v>542</v>
      </c>
      <c r="K67" s="425">
        <f>MAX(E67:H67)+I67</f>
        <v>206</v>
      </c>
      <c r="L67" s="425">
        <f>ROUND(J67/3,0)</f>
        <v>181</v>
      </c>
      <c r="M67" s="420">
        <v>5</v>
      </c>
      <c r="N67" s="420">
        <v>6</v>
      </c>
    </row>
    <row r="68" spans="1:14" s="463" customFormat="1" x14ac:dyDescent="0.2">
      <c r="A68" s="462">
        <v>42141</v>
      </c>
      <c r="B68" s="451" t="s">
        <v>15</v>
      </c>
      <c r="C68" s="433">
        <v>1</v>
      </c>
      <c r="D68" s="433">
        <v>3</v>
      </c>
      <c r="E68" s="434">
        <v>196</v>
      </c>
      <c r="F68" s="434">
        <v>176</v>
      </c>
      <c r="G68" s="434">
        <v>157</v>
      </c>
      <c r="H68" s="434">
        <v>171</v>
      </c>
      <c r="I68" s="431">
        <v>0</v>
      </c>
      <c r="J68" s="431">
        <f>SUM(E68:H68)+I68*3-MIN(E68:H68)</f>
        <v>543</v>
      </c>
      <c r="K68" s="434">
        <f>MAX(E68:H68)+I68</f>
        <v>196</v>
      </c>
      <c r="L68" s="434">
        <f>ROUND(J68/3,0)</f>
        <v>181</v>
      </c>
      <c r="M68" s="430">
        <v>3</v>
      </c>
      <c r="N68" s="439">
        <v>27</v>
      </c>
    </row>
    <row r="69" spans="1:14" s="482" customFormat="1" x14ac:dyDescent="0.2">
      <c r="A69" s="483">
        <v>42141</v>
      </c>
      <c r="B69" s="449" t="s">
        <v>51</v>
      </c>
      <c r="C69" s="420">
        <v>5</v>
      </c>
      <c r="D69" s="420">
        <v>1</v>
      </c>
      <c r="E69" s="425">
        <v>161</v>
      </c>
      <c r="F69" s="425">
        <v>173</v>
      </c>
      <c r="G69" s="425">
        <v>180</v>
      </c>
      <c r="H69" s="425">
        <v>189</v>
      </c>
      <c r="I69" s="422">
        <v>0</v>
      </c>
      <c r="J69" s="422">
        <f>SUM(E69:H69)+I69*3-MIN(E69:H69)</f>
        <v>542</v>
      </c>
      <c r="K69" s="425">
        <f>MAX(E69:H69)+I69</f>
        <v>189</v>
      </c>
      <c r="L69" s="425">
        <f>ROUND(J69/3,0)</f>
        <v>181</v>
      </c>
      <c r="M69" s="421">
        <v>6</v>
      </c>
      <c r="N69" s="424">
        <v>18</v>
      </c>
    </row>
    <row r="70" spans="1:14" s="463" customFormat="1" x14ac:dyDescent="0.2">
      <c r="A70" s="483">
        <v>42141</v>
      </c>
      <c r="B70" s="449" t="s">
        <v>20</v>
      </c>
      <c r="C70" s="421">
        <v>5</v>
      </c>
      <c r="D70" s="421">
        <v>3</v>
      </c>
      <c r="E70" s="422">
        <v>177</v>
      </c>
      <c r="F70" s="422">
        <v>190</v>
      </c>
      <c r="G70" s="422">
        <v>158</v>
      </c>
      <c r="H70" s="422">
        <v>173</v>
      </c>
      <c r="I70" s="422">
        <v>0</v>
      </c>
      <c r="J70" s="422">
        <f>SUM(E70:H70)+I70*3-MIN(E70:H70)</f>
        <v>540</v>
      </c>
      <c r="K70" s="425">
        <f>MAX(E70:H70)+I70</f>
        <v>190</v>
      </c>
      <c r="L70" s="425">
        <f>ROUND(J70/3,0)</f>
        <v>180</v>
      </c>
      <c r="M70" s="421">
        <v>7</v>
      </c>
      <c r="N70" s="424">
        <v>16</v>
      </c>
    </row>
    <row r="71" spans="1:14" s="463" customFormat="1" x14ac:dyDescent="0.2">
      <c r="A71" s="483">
        <v>42036</v>
      </c>
      <c r="B71" s="449" t="s">
        <v>28</v>
      </c>
      <c r="C71" s="421">
        <v>2</v>
      </c>
      <c r="D71" s="421">
        <v>2</v>
      </c>
      <c r="E71" s="422">
        <v>193</v>
      </c>
      <c r="F71" s="422">
        <v>173</v>
      </c>
      <c r="G71" s="422">
        <v>173</v>
      </c>
      <c r="H71" s="422">
        <v>140</v>
      </c>
      <c r="I71" s="422">
        <v>0</v>
      </c>
      <c r="J71" s="422">
        <v>539</v>
      </c>
      <c r="K71" s="422">
        <v>193</v>
      </c>
      <c r="L71" s="422">
        <v>180</v>
      </c>
      <c r="M71" s="421">
        <v>5</v>
      </c>
      <c r="N71" s="424">
        <v>18</v>
      </c>
    </row>
    <row r="72" spans="1:14" s="463" customFormat="1" x14ac:dyDescent="0.2">
      <c r="A72" s="483">
        <v>42204</v>
      </c>
      <c r="B72" s="448" t="s">
        <v>51</v>
      </c>
      <c r="C72" s="420">
        <v>5</v>
      </c>
      <c r="D72" s="420">
        <v>1</v>
      </c>
      <c r="E72" s="425">
        <v>180</v>
      </c>
      <c r="F72" s="425">
        <v>188</v>
      </c>
      <c r="G72" s="425">
        <v>122</v>
      </c>
      <c r="H72" s="425">
        <v>171</v>
      </c>
      <c r="I72" s="422">
        <v>0</v>
      </c>
      <c r="J72" s="425">
        <f>SUM(E72:H72)+I72*3-MIN(E72:H72)</f>
        <v>539</v>
      </c>
      <c r="K72" s="425">
        <f>MAX(E72:H72)+I72</f>
        <v>188</v>
      </c>
      <c r="L72" s="425">
        <f>ROUND(J72/3,0)</f>
        <v>180</v>
      </c>
      <c r="M72" s="420">
        <v>6</v>
      </c>
      <c r="N72" s="420">
        <v>5</v>
      </c>
    </row>
    <row r="73" spans="1:14" s="482" customFormat="1" x14ac:dyDescent="0.2">
      <c r="A73" s="455">
        <v>42050</v>
      </c>
      <c r="B73" s="446" t="s">
        <v>24</v>
      </c>
      <c r="C73" s="427">
        <v>1</v>
      </c>
      <c r="D73" s="427">
        <v>3</v>
      </c>
      <c r="E73" s="428">
        <v>147</v>
      </c>
      <c r="F73" s="428">
        <v>171</v>
      </c>
      <c r="G73" s="428">
        <v>198</v>
      </c>
      <c r="H73" s="428">
        <v>124</v>
      </c>
      <c r="I73" s="428">
        <v>8</v>
      </c>
      <c r="J73" s="428">
        <v>540</v>
      </c>
      <c r="K73" s="428">
        <v>206</v>
      </c>
      <c r="L73" s="428">
        <v>180</v>
      </c>
      <c r="M73" s="427">
        <v>4</v>
      </c>
      <c r="N73" s="436">
        <v>21</v>
      </c>
    </row>
    <row r="74" spans="1:14" s="482" customFormat="1" x14ac:dyDescent="0.2">
      <c r="A74" s="462">
        <v>42141</v>
      </c>
      <c r="B74" s="451" t="s">
        <v>27</v>
      </c>
      <c r="C74" s="433">
        <v>3</v>
      </c>
      <c r="D74" s="433">
        <v>2</v>
      </c>
      <c r="E74" s="434">
        <v>149</v>
      </c>
      <c r="F74" s="434">
        <v>143</v>
      </c>
      <c r="G74" s="434">
        <v>192</v>
      </c>
      <c r="H74" s="434">
        <v>172</v>
      </c>
      <c r="I74" s="434">
        <v>8</v>
      </c>
      <c r="J74" s="434">
        <f>SUM(E74:H74)+I74*3-MIN(E74:H74)</f>
        <v>537</v>
      </c>
      <c r="K74" s="434">
        <f>MAX(E74:H74)+I74</f>
        <v>200</v>
      </c>
      <c r="L74" s="434">
        <f>ROUND(J74/3,0)</f>
        <v>179</v>
      </c>
      <c r="M74" s="430">
        <v>8</v>
      </c>
      <c r="N74" s="433">
        <v>14</v>
      </c>
    </row>
    <row r="75" spans="1:14" s="482" customFormat="1" x14ac:dyDescent="0.2">
      <c r="A75" s="483">
        <v>42064</v>
      </c>
      <c r="B75" s="449" t="s">
        <v>16</v>
      </c>
      <c r="C75" s="421">
        <v>5</v>
      </c>
      <c r="D75" s="421">
        <v>1</v>
      </c>
      <c r="E75" s="421">
        <v>199</v>
      </c>
      <c r="F75" s="421">
        <v>159</v>
      </c>
      <c r="G75" s="479"/>
      <c r="H75" s="479"/>
      <c r="I75" s="422">
        <v>0</v>
      </c>
      <c r="J75" s="421">
        <v>358</v>
      </c>
      <c r="K75" s="421">
        <v>199</v>
      </c>
      <c r="L75" s="421">
        <v>179</v>
      </c>
      <c r="M75" s="421">
        <v>4</v>
      </c>
      <c r="N75" s="421">
        <v>30</v>
      </c>
    </row>
    <row r="76" spans="1:14" s="482" customFormat="1" x14ac:dyDescent="0.2">
      <c r="A76" s="462">
        <v>42204</v>
      </c>
      <c r="B76" s="451" t="s">
        <v>17</v>
      </c>
      <c r="C76" s="433">
        <v>2</v>
      </c>
      <c r="D76" s="433">
        <v>1</v>
      </c>
      <c r="E76" s="434">
        <v>115</v>
      </c>
      <c r="F76" s="434">
        <v>174</v>
      </c>
      <c r="G76" s="434">
        <v>184</v>
      </c>
      <c r="H76" s="434">
        <v>156</v>
      </c>
      <c r="I76" s="434">
        <v>8</v>
      </c>
      <c r="J76" s="434">
        <f>SUM(E76:H76)+I76*3-MIN(E76:H76)</f>
        <v>538</v>
      </c>
      <c r="K76" s="434">
        <f>MAX(E76:H76)+I76</f>
        <v>192</v>
      </c>
      <c r="L76" s="434">
        <f>ROUND(J76/3,0)</f>
        <v>179</v>
      </c>
      <c r="M76" s="433">
        <v>7</v>
      </c>
      <c r="N76" s="433">
        <v>4</v>
      </c>
    </row>
    <row r="77" spans="1:14" s="463" customFormat="1" x14ac:dyDescent="0.2">
      <c r="A77" s="464">
        <v>42267</v>
      </c>
      <c r="B77" s="451" t="s">
        <v>22</v>
      </c>
      <c r="C77" s="430">
        <v>5</v>
      </c>
      <c r="D77" s="430">
        <v>3</v>
      </c>
      <c r="E77" s="431">
        <v>147</v>
      </c>
      <c r="F77" s="431">
        <v>188</v>
      </c>
      <c r="G77" s="431">
        <v>169</v>
      </c>
      <c r="H77" s="431">
        <v>152</v>
      </c>
      <c r="I77" s="431">
        <v>8</v>
      </c>
      <c r="J77" s="431">
        <f>SUM(E77:H77)+I77*3-MIN(E77:H77)</f>
        <v>533</v>
      </c>
      <c r="K77" s="431">
        <f>MAX(E77:H77)+I77</f>
        <v>196</v>
      </c>
      <c r="L77" s="431">
        <f>ROUND(J77/3,0)</f>
        <v>178</v>
      </c>
      <c r="M77" s="433">
        <f>M76+1</f>
        <v>8</v>
      </c>
      <c r="N77" s="433">
        <v>12</v>
      </c>
    </row>
    <row r="78" spans="1:14" s="463" customFormat="1" x14ac:dyDescent="0.2">
      <c r="A78" s="462">
        <v>42204</v>
      </c>
      <c r="B78" s="451" t="s">
        <v>27</v>
      </c>
      <c r="C78" s="433">
        <v>3</v>
      </c>
      <c r="D78" s="433">
        <v>2</v>
      </c>
      <c r="E78" s="434">
        <v>152</v>
      </c>
      <c r="F78" s="434">
        <v>119</v>
      </c>
      <c r="G78" s="434">
        <v>167</v>
      </c>
      <c r="H78" s="434">
        <v>192</v>
      </c>
      <c r="I78" s="434">
        <v>8</v>
      </c>
      <c r="J78" s="434">
        <f>SUM(E78:H78)+I78*3-MIN(E78:H78)</f>
        <v>535</v>
      </c>
      <c r="K78" s="434">
        <f>MAX(E78:H78)+I78</f>
        <v>200</v>
      </c>
      <c r="L78" s="434">
        <f>ROUND(J78/3,0)</f>
        <v>178</v>
      </c>
      <c r="M78" s="433">
        <v>8</v>
      </c>
      <c r="N78" s="433">
        <v>3</v>
      </c>
    </row>
    <row r="79" spans="1:14" s="482" customFormat="1" x14ac:dyDescent="0.2">
      <c r="A79" s="467">
        <v>42309</v>
      </c>
      <c r="B79" s="442" t="s">
        <v>52</v>
      </c>
      <c r="C79" s="433"/>
      <c r="D79" s="433"/>
      <c r="E79" s="265">
        <v>188</v>
      </c>
      <c r="F79" s="265">
        <v>168</v>
      </c>
      <c r="G79" s="355"/>
      <c r="H79" s="432"/>
      <c r="I79" s="431">
        <v>0</v>
      </c>
      <c r="J79" s="265">
        <f>E79+F79</f>
        <v>356</v>
      </c>
      <c r="K79" s="468">
        <f>MAX(E79:G79)</f>
        <v>188</v>
      </c>
      <c r="L79" s="265">
        <f>AVERAGE(E79:F79)</f>
        <v>178</v>
      </c>
      <c r="M79" s="433">
        <v>4</v>
      </c>
      <c r="N79" s="264">
        <v>30</v>
      </c>
    </row>
    <row r="80" spans="1:14" s="482" customFormat="1" x14ac:dyDescent="0.2">
      <c r="A80" s="466">
        <v>42295</v>
      </c>
      <c r="B80" s="451" t="s">
        <v>17</v>
      </c>
      <c r="C80" s="430">
        <v>2</v>
      </c>
      <c r="D80" s="430">
        <v>1</v>
      </c>
      <c r="E80" s="431">
        <v>160</v>
      </c>
      <c r="F80" s="431">
        <v>187</v>
      </c>
      <c r="G80" s="431">
        <v>157</v>
      </c>
      <c r="H80" s="431">
        <v>164</v>
      </c>
      <c r="I80" s="431">
        <v>8</v>
      </c>
      <c r="J80" s="431">
        <f>SUM(E80:H80)+I80*3-MIN(E80:H80)</f>
        <v>535</v>
      </c>
      <c r="K80" s="431">
        <f>MAX(E80:H80)+I80</f>
        <v>195</v>
      </c>
      <c r="L80" s="431">
        <f>ROUND(J80/3,0)</f>
        <v>178</v>
      </c>
      <c r="M80" s="438">
        <v>7</v>
      </c>
      <c r="N80" s="439">
        <v>10</v>
      </c>
    </row>
    <row r="81" spans="1:14" s="482" customFormat="1" x14ac:dyDescent="0.2">
      <c r="A81" s="483">
        <v>42239</v>
      </c>
      <c r="B81" s="449" t="s">
        <v>26</v>
      </c>
      <c r="C81" s="421">
        <v>3</v>
      </c>
      <c r="D81" s="421">
        <v>3</v>
      </c>
      <c r="E81" s="422">
        <v>203</v>
      </c>
      <c r="F81" s="422">
        <v>169</v>
      </c>
      <c r="G81" s="422">
        <v>155</v>
      </c>
      <c r="H81" s="422">
        <v>162</v>
      </c>
      <c r="I81" s="422">
        <v>0</v>
      </c>
      <c r="J81" s="422">
        <v>534</v>
      </c>
      <c r="K81" s="422">
        <v>203</v>
      </c>
      <c r="L81" s="422">
        <v>178</v>
      </c>
      <c r="M81" s="421">
        <v>5</v>
      </c>
      <c r="N81" s="424">
        <v>10</v>
      </c>
    </row>
    <row r="82" spans="1:14" s="482" customFormat="1" x14ac:dyDescent="0.2">
      <c r="A82" s="483">
        <v>42085</v>
      </c>
      <c r="B82" s="449" t="s">
        <v>54</v>
      </c>
      <c r="C82" s="421">
        <v>4</v>
      </c>
      <c r="D82" s="421">
        <v>2</v>
      </c>
      <c r="E82" s="422">
        <v>183</v>
      </c>
      <c r="F82" s="422">
        <v>170</v>
      </c>
      <c r="G82" s="422">
        <v>178</v>
      </c>
      <c r="H82" s="422">
        <v>156</v>
      </c>
      <c r="I82" s="422">
        <v>0</v>
      </c>
      <c r="J82" s="422">
        <v>531</v>
      </c>
      <c r="K82" s="422">
        <v>183</v>
      </c>
      <c r="L82" s="422">
        <v>177</v>
      </c>
      <c r="M82" s="421">
        <v>3</v>
      </c>
      <c r="N82" s="424">
        <v>27</v>
      </c>
    </row>
    <row r="83" spans="1:14" s="482" customFormat="1" x14ac:dyDescent="0.2">
      <c r="A83" s="483">
        <v>42177</v>
      </c>
      <c r="B83" s="449" t="s">
        <v>31</v>
      </c>
      <c r="C83" s="421">
        <v>6</v>
      </c>
      <c r="D83" s="421">
        <v>1</v>
      </c>
      <c r="E83" s="422">
        <v>182</v>
      </c>
      <c r="F83" s="422">
        <v>143</v>
      </c>
      <c r="G83" s="422">
        <v>159</v>
      </c>
      <c r="H83" s="422">
        <v>189</v>
      </c>
      <c r="I83" s="422">
        <v>0</v>
      </c>
      <c r="J83" s="422">
        <f>SUM(E83:H83)+I83*3-MIN(E83:H83)</f>
        <v>530</v>
      </c>
      <c r="K83" s="422">
        <f>MAX(E83:H83)+I83</f>
        <v>189</v>
      </c>
      <c r="L83" s="422">
        <f>ROUND(J83/3,0)</f>
        <v>177</v>
      </c>
      <c r="M83" s="421">
        <v>7</v>
      </c>
      <c r="N83" s="420">
        <v>8</v>
      </c>
    </row>
    <row r="84" spans="1:14" s="463" customFormat="1" x14ac:dyDescent="0.2">
      <c r="A84" s="483">
        <v>42050</v>
      </c>
      <c r="B84" s="448" t="s">
        <v>18</v>
      </c>
      <c r="C84" s="421">
        <v>5</v>
      </c>
      <c r="D84" s="421">
        <v>2</v>
      </c>
      <c r="E84" s="422">
        <v>168</v>
      </c>
      <c r="F84" s="422">
        <v>172</v>
      </c>
      <c r="G84" s="422">
        <v>170</v>
      </c>
      <c r="H84" s="422">
        <v>190</v>
      </c>
      <c r="I84" s="422">
        <v>0</v>
      </c>
      <c r="J84" s="422">
        <v>532</v>
      </c>
      <c r="K84" s="422">
        <v>190</v>
      </c>
      <c r="L84" s="422">
        <v>177</v>
      </c>
      <c r="M84" s="421">
        <v>5</v>
      </c>
      <c r="N84" s="424">
        <v>18</v>
      </c>
    </row>
    <row r="85" spans="1:14" s="482" customFormat="1" x14ac:dyDescent="0.2">
      <c r="A85" s="462">
        <v>42323</v>
      </c>
      <c r="B85" s="530" t="s">
        <v>52</v>
      </c>
      <c r="C85" s="439">
        <v>2</v>
      </c>
      <c r="D85" s="439">
        <v>4</v>
      </c>
      <c r="E85" s="439">
        <v>133</v>
      </c>
      <c r="F85" s="439">
        <v>167</v>
      </c>
      <c r="G85" s="439">
        <v>182</v>
      </c>
      <c r="H85" s="439">
        <v>159</v>
      </c>
      <c r="I85" s="439">
        <v>8</v>
      </c>
      <c r="J85" s="439">
        <v>532</v>
      </c>
      <c r="K85" s="439">
        <v>190</v>
      </c>
      <c r="L85" s="439">
        <v>177</v>
      </c>
      <c r="M85" s="439">
        <v>6</v>
      </c>
      <c r="N85" s="439">
        <v>21</v>
      </c>
    </row>
    <row r="86" spans="1:14" s="482" customFormat="1" x14ac:dyDescent="0.2">
      <c r="A86" s="483">
        <v>42177</v>
      </c>
      <c r="B86" s="448" t="s">
        <v>30</v>
      </c>
      <c r="C86" s="421">
        <v>2</v>
      </c>
      <c r="D86" s="421">
        <v>2</v>
      </c>
      <c r="E86" s="422">
        <v>178</v>
      </c>
      <c r="F86" s="422">
        <v>174</v>
      </c>
      <c r="G86" s="422">
        <v>179</v>
      </c>
      <c r="H86" s="422">
        <v>145</v>
      </c>
      <c r="I86" s="422">
        <v>0</v>
      </c>
      <c r="J86" s="422">
        <f>SUM(E86:H86)+I86*3-MIN(E86:H86)</f>
        <v>531</v>
      </c>
      <c r="K86" s="422">
        <f>MAX(E86:H86)+I86</f>
        <v>179</v>
      </c>
      <c r="L86" s="422">
        <f>ROUND(J86/3,0)</f>
        <v>177</v>
      </c>
      <c r="M86" s="421">
        <v>6</v>
      </c>
      <c r="N86" s="420">
        <v>8</v>
      </c>
    </row>
    <row r="87" spans="1:14" s="482" customFormat="1" x14ac:dyDescent="0.2">
      <c r="A87" s="462">
        <v>42351</v>
      </c>
      <c r="B87" s="662" t="s">
        <v>19</v>
      </c>
      <c r="C87" s="433"/>
      <c r="D87" s="433"/>
      <c r="E87" s="265">
        <v>177</v>
      </c>
      <c r="F87" s="265">
        <v>176</v>
      </c>
      <c r="G87" s="432"/>
      <c r="H87" s="432"/>
      <c r="I87" s="430">
        <v>4</v>
      </c>
      <c r="J87" s="264">
        <f>SUM(E87:G87)</f>
        <v>353</v>
      </c>
      <c r="K87" s="431">
        <f>MAX(E87:H87)+I87</f>
        <v>181</v>
      </c>
      <c r="L87" s="265">
        <f>ROUND(J87/2,0)</f>
        <v>177</v>
      </c>
      <c r="M87" s="433">
        <v>3</v>
      </c>
      <c r="N87" s="433">
        <v>27</v>
      </c>
    </row>
    <row r="88" spans="1:14" s="482" customFormat="1" x14ac:dyDescent="0.2">
      <c r="A88" s="426">
        <v>42267</v>
      </c>
      <c r="B88" s="448" t="s">
        <v>20</v>
      </c>
      <c r="C88" s="421">
        <v>2</v>
      </c>
      <c r="D88" s="421">
        <v>2</v>
      </c>
      <c r="E88" s="422">
        <v>171</v>
      </c>
      <c r="F88" s="422">
        <v>180</v>
      </c>
      <c r="G88" s="422">
        <v>118</v>
      </c>
      <c r="H88" s="422">
        <v>178</v>
      </c>
      <c r="I88" s="422">
        <v>0</v>
      </c>
      <c r="J88" s="422">
        <f>SUM(E88:H88)+I88*3-MIN(E88:H88)</f>
        <v>529</v>
      </c>
      <c r="K88" s="422">
        <f>MAX(E88:H88)+I88</f>
        <v>180</v>
      </c>
      <c r="L88" s="422">
        <f>ROUND(J88/3,0)</f>
        <v>176</v>
      </c>
      <c r="M88" s="420">
        <f>M87+1</f>
        <v>4</v>
      </c>
      <c r="N88" s="424">
        <v>10</v>
      </c>
    </row>
    <row r="89" spans="1:14" s="463" customFormat="1" x14ac:dyDescent="0.2">
      <c r="A89" s="464">
        <v>42127</v>
      </c>
      <c r="B89" s="442" t="s">
        <v>52</v>
      </c>
      <c r="C89" s="433"/>
      <c r="D89" s="433"/>
      <c r="E89" s="265">
        <v>169</v>
      </c>
      <c r="F89" s="265">
        <v>183</v>
      </c>
      <c r="G89" s="355"/>
      <c r="H89" s="432"/>
      <c r="I89" s="431">
        <v>0</v>
      </c>
      <c r="J89" s="265">
        <f>SUM(E89:G89)</f>
        <v>352</v>
      </c>
      <c r="K89" s="468">
        <f>MAX(E89:G89)</f>
        <v>183</v>
      </c>
      <c r="L89" s="265">
        <f>AVERAGE(E89:F89)</f>
        <v>176</v>
      </c>
      <c r="M89" s="433">
        <v>4</v>
      </c>
      <c r="N89" s="433">
        <v>21</v>
      </c>
    </row>
    <row r="90" spans="1:14" s="482" customFormat="1" x14ac:dyDescent="0.2">
      <c r="A90" s="462">
        <v>42141</v>
      </c>
      <c r="B90" s="451" t="s">
        <v>17</v>
      </c>
      <c r="C90" s="433">
        <v>2</v>
      </c>
      <c r="D90" s="433">
        <v>3</v>
      </c>
      <c r="E90" s="434">
        <v>199</v>
      </c>
      <c r="F90" s="434">
        <v>157</v>
      </c>
      <c r="G90" s="434">
        <v>154</v>
      </c>
      <c r="H90" s="434">
        <v>173</v>
      </c>
      <c r="I90" s="431">
        <v>0</v>
      </c>
      <c r="J90" s="431">
        <f>SUM(E90:H90)+I90*3-MIN(E90:H90)</f>
        <v>529</v>
      </c>
      <c r="K90" s="434">
        <f>MAX(E90:H90)+I90</f>
        <v>199</v>
      </c>
      <c r="L90" s="434">
        <f>ROUND(J90/3,0)</f>
        <v>176</v>
      </c>
      <c r="M90" s="430">
        <v>5</v>
      </c>
      <c r="N90" s="439">
        <v>21</v>
      </c>
    </row>
    <row r="91" spans="1:14" s="482" customFormat="1" x14ac:dyDescent="0.2">
      <c r="A91" s="483">
        <v>42085</v>
      </c>
      <c r="B91" s="448" t="s">
        <v>32</v>
      </c>
      <c r="C91" s="421">
        <v>3</v>
      </c>
      <c r="D91" s="421">
        <v>3</v>
      </c>
      <c r="E91" s="422">
        <v>164</v>
      </c>
      <c r="F91" s="422">
        <v>169</v>
      </c>
      <c r="G91" s="422">
        <v>191</v>
      </c>
      <c r="H91" s="422">
        <v>156</v>
      </c>
      <c r="I91" s="422">
        <v>0</v>
      </c>
      <c r="J91" s="422">
        <v>524</v>
      </c>
      <c r="K91" s="422">
        <v>191</v>
      </c>
      <c r="L91" s="422">
        <v>175</v>
      </c>
      <c r="M91" s="421">
        <v>4</v>
      </c>
      <c r="N91" s="424">
        <v>24</v>
      </c>
    </row>
    <row r="92" spans="1:14" s="482" customFormat="1" x14ac:dyDescent="0.2">
      <c r="A92" s="484">
        <v>42295</v>
      </c>
      <c r="B92" s="448" t="s">
        <v>18</v>
      </c>
      <c r="C92" s="421">
        <v>5</v>
      </c>
      <c r="D92" s="421">
        <v>1</v>
      </c>
      <c r="E92" s="422">
        <v>163</v>
      </c>
      <c r="F92" s="422">
        <v>183</v>
      </c>
      <c r="G92" s="422">
        <v>177</v>
      </c>
      <c r="H92" s="422">
        <v>166</v>
      </c>
      <c r="I92" s="422">
        <v>0</v>
      </c>
      <c r="J92" s="422">
        <f>SUM(E92:H92)+I92*3-MIN(E92:H92)</f>
        <v>526</v>
      </c>
      <c r="K92" s="422">
        <f>MAX(E92:H92)+I92</f>
        <v>183</v>
      </c>
      <c r="L92" s="422">
        <f>ROUND(J92/3,0)</f>
        <v>175</v>
      </c>
      <c r="M92" s="437">
        <v>8</v>
      </c>
      <c r="N92" s="420">
        <v>8</v>
      </c>
    </row>
    <row r="93" spans="1:14" s="482" customFormat="1" x14ac:dyDescent="0.2">
      <c r="A93" s="483">
        <v>42239</v>
      </c>
      <c r="B93" s="449" t="s">
        <v>28</v>
      </c>
      <c r="C93" s="421">
        <v>3</v>
      </c>
      <c r="D93" s="421">
        <v>2</v>
      </c>
      <c r="E93" s="422">
        <v>204</v>
      </c>
      <c r="F93" s="422">
        <v>147</v>
      </c>
      <c r="G93" s="422">
        <v>158</v>
      </c>
      <c r="H93" s="422">
        <v>163</v>
      </c>
      <c r="I93" s="422">
        <v>0</v>
      </c>
      <c r="J93" s="422">
        <v>525</v>
      </c>
      <c r="K93" s="422">
        <v>204</v>
      </c>
      <c r="L93" s="422">
        <v>175</v>
      </c>
      <c r="M93" s="421">
        <v>6</v>
      </c>
      <c r="N93" s="420">
        <v>8</v>
      </c>
    </row>
    <row r="94" spans="1:14" s="482" customFormat="1" x14ac:dyDescent="0.2">
      <c r="A94" s="464">
        <v>42127</v>
      </c>
      <c r="B94" s="442" t="s">
        <v>15</v>
      </c>
      <c r="C94" s="433"/>
      <c r="D94" s="433"/>
      <c r="E94" s="265">
        <v>155</v>
      </c>
      <c r="F94" s="265">
        <v>195</v>
      </c>
      <c r="G94" s="355"/>
      <c r="H94" s="432"/>
      <c r="I94" s="431">
        <v>0</v>
      </c>
      <c r="J94" s="265">
        <f>SUM(E94:G94)</f>
        <v>350</v>
      </c>
      <c r="K94" s="468">
        <f>MAX(E94:G94)</f>
        <v>195</v>
      </c>
      <c r="L94" s="265">
        <f>AVERAGE(E94:F94)</f>
        <v>175</v>
      </c>
      <c r="M94" s="433">
        <v>5</v>
      </c>
      <c r="N94" s="433">
        <v>18</v>
      </c>
    </row>
    <row r="95" spans="1:14" s="454" customFormat="1" x14ac:dyDescent="0.2">
      <c r="A95" s="462">
        <v>42064</v>
      </c>
      <c r="B95" s="450" t="s">
        <v>19</v>
      </c>
      <c r="C95" s="430">
        <v>4</v>
      </c>
      <c r="D95" s="430">
        <v>2</v>
      </c>
      <c r="E95" s="430">
        <v>151</v>
      </c>
      <c r="F95" s="430">
        <v>198</v>
      </c>
      <c r="G95" s="432"/>
      <c r="H95" s="432"/>
      <c r="I95" s="431">
        <v>0</v>
      </c>
      <c r="J95" s="430">
        <v>349</v>
      </c>
      <c r="K95" s="430">
        <v>198</v>
      </c>
      <c r="L95" s="430">
        <v>174.5</v>
      </c>
      <c r="M95" s="430">
        <v>5</v>
      </c>
      <c r="N95" s="430">
        <v>27</v>
      </c>
    </row>
    <row r="96" spans="1:14" s="482" customFormat="1" x14ac:dyDescent="0.2">
      <c r="A96" s="426">
        <v>42127</v>
      </c>
      <c r="B96" s="476" t="s">
        <v>54</v>
      </c>
      <c r="C96" s="420"/>
      <c r="D96" s="420"/>
      <c r="E96" s="480">
        <v>169</v>
      </c>
      <c r="F96" s="480">
        <v>179</v>
      </c>
      <c r="G96" s="478"/>
      <c r="H96" s="479"/>
      <c r="I96" s="422">
        <v>0</v>
      </c>
      <c r="J96" s="480">
        <f>SUM(E96:G96)</f>
        <v>348</v>
      </c>
      <c r="K96" s="481">
        <f>MAX(E96:G96)</f>
        <v>179</v>
      </c>
      <c r="L96" s="480">
        <f>AVERAGE(E96:F96)</f>
        <v>174</v>
      </c>
      <c r="M96" s="420">
        <v>6</v>
      </c>
      <c r="N96" s="420">
        <v>16</v>
      </c>
    </row>
    <row r="97" spans="1:14" s="482" customFormat="1" x14ac:dyDescent="0.2">
      <c r="A97" s="483">
        <v>42141</v>
      </c>
      <c r="B97" s="448" t="s">
        <v>54</v>
      </c>
      <c r="C97" s="420">
        <v>2</v>
      </c>
      <c r="D97" s="420">
        <v>1</v>
      </c>
      <c r="E97" s="425">
        <v>157</v>
      </c>
      <c r="F97" s="425">
        <v>179</v>
      </c>
      <c r="G97" s="425">
        <v>186</v>
      </c>
      <c r="H97" s="425">
        <v>157</v>
      </c>
      <c r="I97" s="422">
        <v>0</v>
      </c>
      <c r="J97" s="422">
        <f>SUM(E97:H97)+I97*3-MIN(E97:H97)</f>
        <v>522</v>
      </c>
      <c r="K97" s="422">
        <f>MAX(E97:H97)+I97</f>
        <v>186</v>
      </c>
      <c r="L97" s="422">
        <f>ROUND(J97/3,0)</f>
        <v>174</v>
      </c>
      <c r="M97" s="421">
        <v>10</v>
      </c>
      <c r="N97" s="424">
        <v>10</v>
      </c>
    </row>
    <row r="98" spans="1:14" s="482" customFormat="1" x14ac:dyDescent="0.2">
      <c r="A98" s="426">
        <v>42267</v>
      </c>
      <c r="B98" s="448" t="s">
        <v>32</v>
      </c>
      <c r="C98" s="421">
        <v>6</v>
      </c>
      <c r="D98" s="421">
        <v>1</v>
      </c>
      <c r="E98" s="422">
        <v>147</v>
      </c>
      <c r="F98" s="422">
        <v>163</v>
      </c>
      <c r="G98" s="422">
        <v>162</v>
      </c>
      <c r="H98" s="422">
        <v>196</v>
      </c>
      <c r="I98" s="422">
        <v>0</v>
      </c>
      <c r="J98" s="422">
        <f>SUM(E98:H98)+I98*3-MIN(E98:H98)</f>
        <v>521</v>
      </c>
      <c r="K98" s="422">
        <f>MAX(E98:H98)+I98</f>
        <v>196</v>
      </c>
      <c r="L98" s="422">
        <f>ROUND(J98/3,0)</f>
        <v>174</v>
      </c>
      <c r="M98" s="420">
        <f>M97+1</f>
        <v>11</v>
      </c>
      <c r="N98" s="424">
        <v>8</v>
      </c>
    </row>
    <row r="99" spans="1:14" s="454" customFormat="1" x14ac:dyDescent="0.2">
      <c r="A99" s="466">
        <v>42295</v>
      </c>
      <c r="B99" s="451" t="s">
        <v>27</v>
      </c>
      <c r="C99" s="433">
        <v>2</v>
      </c>
      <c r="D99" s="433">
        <v>2</v>
      </c>
      <c r="E99" s="434">
        <v>164</v>
      </c>
      <c r="F99" s="434">
        <v>146</v>
      </c>
      <c r="G99" s="434">
        <v>152</v>
      </c>
      <c r="H99" s="434">
        <v>183</v>
      </c>
      <c r="I99" s="434">
        <v>8</v>
      </c>
      <c r="J99" s="434">
        <f>SUM(E99:H99)+I99*3-MIN(E99:H99)</f>
        <v>523</v>
      </c>
      <c r="K99" s="434">
        <f>MAX(E99:H99)+I99</f>
        <v>191</v>
      </c>
      <c r="L99" s="434">
        <f>ROUND(J99/3,0)</f>
        <v>174</v>
      </c>
      <c r="M99" s="440">
        <v>9</v>
      </c>
      <c r="N99" s="433">
        <v>7</v>
      </c>
    </row>
    <row r="100" spans="1:14" s="482" customFormat="1" x14ac:dyDescent="0.2">
      <c r="A100" s="483">
        <v>42036</v>
      </c>
      <c r="B100" s="448" t="s">
        <v>30</v>
      </c>
      <c r="C100" s="421">
        <v>6</v>
      </c>
      <c r="D100" s="421">
        <v>1</v>
      </c>
      <c r="E100" s="422">
        <v>148</v>
      </c>
      <c r="F100" s="422">
        <v>183</v>
      </c>
      <c r="G100" s="422">
        <v>166</v>
      </c>
      <c r="H100" s="422">
        <v>174</v>
      </c>
      <c r="I100" s="422">
        <v>0</v>
      </c>
      <c r="J100" s="422">
        <v>523</v>
      </c>
      <c r="K100" s="422">
        <v>183</v>
      </c>
      <c r="L100" s="422">
        <v>174</v>
      </c>
      <c r="M100" s="421">
        <v>6</v>
      </c>
      <c r="N100" s="424">
        <v>16</v>
      </c>
    </row>
    <row r="101" spans="1:14" s="482" customFormat="1" x14ac:dyDescent="0.2">
      <c r="A101" s="462">
        <v>42323</v>
      </c>
      <c r="B101" s="530" t="s">
        <v>17</v>
      </c>
      <c r="C101" s="439">
        <v>2</v>
      </c>
      <c r="D101" s="439">
        <v>3</v>
      </c>
      <c r="E101" s="439">
        <v>173</v>
      </c>
      <c r="F101" s="439">
        <v>151</v>
      </c>
      <c r="G101" s="439">
        <v>110</v>
      </c>
      <c r="H101" s="439">
        <v>173</v>
      </c>
      <c r="I101" s="439">
        <v>8</v>
      </c>
      <c r="J101" s="439">
        <v>521</v>
      </c>
      <c r="K101" s="439">
        <v>181</v>
      </c>
      <c r="L101" s="439">
        <v>174</v>
      </c>
      <c r="M101" s="439">
        <v>7</v>
      </c>
      <c r="N101" s="439">
        <v>18</v>
      </c>
    </row>
    <row r="102" spans="1:14" s="482" customFormat="1" x14ac:dyDescent="0.2">
      <c r="A102" s="483">
        <v>42141</v>
      </c>
      <c r="B102" s="448" t="s">
        <v>32</v>
      </c>
      <c r="C102" s="420">
        <v>6</v>
      </c>
      <c r="D102" s="420">
        <v>1</v>
      </c>
      <c r="E102" s="425">
        <v>162</v>
      </c>
      <c r="F102" s="425">
        <v>188</v>
      </c>
      <c r="G102" s="425">
        <v>169</v>
      </c>
      <c r="H102" s="425">
        <v>162</v>
      </c>
      <c r="I102" s="422">
        <v>0</v>
      </c>
      <c r="J102" s="422">
        <f>SUM(E102:H102)+I102*3-MIN(E102:H102)</f>
        <v>519</v>
      </c>
      <c r="K102" s="422">
        <f>MAX(E102:H102)+I102</f>
        <v>188</v>
      </c>
      <c r="L102" s="422">
        <f>ROUND(J102/3,0)</f>
        <v>173</v>
      </c>
      <c r="M102" s="421">
        <v>11</v>
      </c>
      <c r="N102" s="424">
        <v>8</v>
      </c>
    </row>
    <row r="103" spans="1:14" s="482" customFormat="1" x14ac:dyDescent="0.2">
      <c r="A103" s="483">
        <v>42177</v>
      </c>
      <c r="B103" s="449" t="s">
        <v>26</v>
      </c>
      <c r="C103" s="421">
        <v>1</v>
      </c>
      <c r="D103" s="421">
        <v>2</v>
      </c>
      <c r="E103" s="422">
        <v>156</v>
      </c>
      <c r="F103" s="422">
        <v>173</v>
      </c>
      <c r="G103" s="422">
        <v>153</v>
      </c>
      <c r="H103" s="422">
        <v>190</v>
      </c>
      <c r="I103" s="422">
        <v>0</v>
      </c>
      <c r="J103" s="422">
        <f>SUM(E103:H103)+I103*3-MIN(E103:H103)</f>
        <v>519</v>
      </c>
      <c r="K103" s="422">
        <f>MAX(E103:H103)+I103</f>
        <v>190</v>
      </c>
      <c r="L103" s="422">
        <f>ROUND(J103/3,0)</f>
        <v>173</v>
      </c>
      <c r="M103" s="421">
        <v>8</v>
      </c>
      <c r="N103" s="420">
        <v>6</v>
      </c>
    </row>
    <row r="104" spans="1:14" s="482" customFormat="1" x14ac:dyDescent="0.2">
      <c r="A104" s="483">
        <v>42085</v>
      </c>
      <c r="B104" s="448" t="s">
        <v>20</v>
      </c>
      <c r="C104" s="421">
        <v>1</v>
      </c>
      <c r="D104" s="421">
        <v>1</v>
      </c>
      <c r="E104" s="422">
        <v>156</v>
      </c>
      <c r="F104" s="422">
        <v>199</v>
      </c>
      <c r="G104" s="422">
        <v>140</v>
      </c>
      <c r="H104" s="422">
        <v>162</v>
      </c>
      <c r="I104" s="422">
        <v>0</v>
      </c>
      <c r="J104" s="422">
        <v>517</v>
      </c>
      <c r="K104" s="422">
        <v>199</v>
      </c>
      <c r="L104" s="422">
        <v>172</v>
      </c>
      <c r="M104" s="421">
        <v>5</v>
      </c>
      <c r="N104" s="424">
        <v>21</v>
      </c>
    </row>
    <row r="105" spans="1:14" s="454" customFormat="1" x14ac:dyDescent="0.2">
      <c r="A105" s="483">
        <v>42050</v>
      </c>
      <c r="B105" s="448" t="s">
        <v>20</v>
      </c>
      <c r="C105" s="421">
        <v>3</v>
      </c>
      <c r="D105" s="421">
        <v>2</v>
      </c>
      <c r="E105" s="422">
        <v>202</v>
      </c>
      <c r="F105" s="422">
        <v>157</v>
      </c>
      <c r="G105" s="422">
        <v>130</v>
      </c>
      <c r="H105" s="422">
        <v>157</v>
      </c>
      <c r="I105" s="422">
        <v>0</v>
      </c>
      <c r="J105" s="422">
        <v>516</v>
      </c>
      <c r="K105" s="422">
        <v>202</v>
      </c>
      <c r="L105" s="422">
        <v>172</v>
      </c>
      <c r="M105" s="421">
        <v>6</v>
      </c>
      <c r="N105" s="424">
        <v>16</v>
      </c>
    </row>
    <row r="106" spans="1:14" s="463" customFormat="1" x14ac:dyDescent="0.2">
      <c r="A106" s="483">
        <v>42064</v>
      </c>
      <c r="B106" s="449" t="s">
        <v>18</v>
      </c>
      <c r="C106" s="421">
        <v>3</v>
      </c>
      <c r="D106" s="421">
        <v>2</v>
      </c>
      <c r="E106" s="421">
        <v>181</v>
      </c>
      <c r="F106" s="421">
        <v>163</v>
      </c>
      <c r="G106" s="479"/>
      <c r="H106" s="479"/>
      <c r="I106" s="422">
        <v>0</v>
      </c>
      <c r="J106" s="421">
        <v>344</v>
      </c>
      <c r="K106" s="421">
        <v>181</v>
      </c>
      <c r="L106" s="421">
        <v>172</v>
      </c>
      <c r="M106" s="421">
        <v>6</v>
      </c>
      <c r="N106" s="421">
        <v>24</v>
      </c>
    </row>
    <row r="107" spans="1:14" s="463" customFormat="1" x14ac:dyDescent="0.2">
      <c r="A107" s="483">
        <v>42323</v>
      </c>
      <c r="B107" s="547" t="s">
        <v>28</v>
      </c>
      <c r="C107" s="424">
        <v>6</v>
      </c>
      <c r="D107" s="424">
        <v>1</v>
      </c>
      <c r="E107" s="424">
        <v>165</v>
      </c>
      <c r="F107" s="424">
        <v>139</v>
      </c>
      <c r="G107" s="665">
        <v>179</v>
      </c>
      <c r="H107" s="424">
        <v>173</v>
      </c>
      <c r="I107" s="424">
        <v>0</v>
      </c>
      <c r="J107" s="424">
        <v>517</v>
      </c>
      <c r="K107" s="424">
        <v>179</v>
      </c>
      <c r="L107" s="424">
        <v>172</v>
      </c>
      <c r="M107" s="424">
        <v>8</v>
      </c>
      <c r="N107" s="424">
        <v>16</v>
      </c>
    </row>
    <row r="108" spans="1:14" s="482" customFormat="1" x14ac:dyDescent="0.2">
      <c r="A108" s="483">
        <v>42323</v>
      </c>
      <c r="B108" s="547" t="s">
        <v>30</v>
      </c>
      <c r="C108" s="424">
        <v>3</v>
      </c>
      <c r="D108" s="424">
        <v>2</v>
      </c>
      <c r="E108" s="424">
        <v>168</v>
      </c>
      <c r="F108" s="424">
        <v>190</v>
      </c>
      <c r="G108" s="424">
        <v>148</v>
      </c>
      <c r="H108" s="424">
        <v>159</v>
      </c>
      <c r="I108" s="424">
        <v>0</v>
      </c>
      <c r="J108" s="424">
        <v>517</v>
      </c>
      <c r="K108" s="424">
        <v>190</v>
      </c>
      <c r="L108" s="424">
        <v>172</v>
      </c>
      <c r="M108" s="424">
        <v>8</v>
      </c>
      <c r="N108" s="424">
        <v>16</v>
      </c>
    </row>
    <row r="109" spans="1:14" s="482" customFormat="1" x14ac:dyDescent="0.2">
      <c r="A109" s="457">
        <v>42267</v>
      </c>
      <c r="B109" s="446" t="s">
        <v>24</v>
      </c>
      <c r="C109" s="458">
        <v>4</v>
      </c>
      <c r="D109" s="458">
        <v>2</v>
      </c>
      <c r="E109" s="456">
        <v>127</v>
      </c>
      <c r="F109" s="456">
        <v>148</v>
      </c>
      <c r="G109" s="456">
        <v>152</v>
      </c>
      <c r="H109" s="456">
        <v>192</v>
      </c>
      <c r="I109" s="456">
        <v>8</v>
      </c>
      <c r="J109" s="456">
        <f>SUM(E109:H109)+I109*3-MIN(E109:H109)</f>
        <v>516</v>
      </c>
      <c r="K109" s="456">
        <f>MAX(E109:H109)+I109</f>
        <v>200</v>
      </c>
      <c r="L109" s="456">
        <f>ROUND(J109/3,0)</f>
        <v>172</v>
      </c>
      <c r="M109" s="458">
        <f>M108+1</f>
        <v>9</v>
      </c>
      <c r="N109" s="458">
        <v>7</v>
      </c>
    </row>
    <row r="110" spans="1:14" s="463" customFormat="1" x14ac:dyDescent="0.2">
      <c r="A110" s="464">
        <v>42267</v>
      </c>
      <c r="B110" s="451" t="s">
        <v>17</v>
      </c>
      <c r="C110" s="430">
        <v>3</v>
      </c>
      <c r="D110" s="430">
        <v>1</v>
      </c>
      <c r="E110" s="431">
        <v>137</v>
      </c>
      <c r="F110" s="431">
        <v>180</v>
      </c>
      <c r="G110" s="431">
        <v>139</v>
      </c>
      <c r="H110" s="431">
        <v>174</v>
      </c>
      <c r="I110" s="431">
        <v>8</v>
      </c>
      <c r="J110" s="431">
        <f>SUM(E110:H110)+I110*3-MIN(E110:H110)</f>
        <v>517</v>
      </c>
      <c r="K110" s="431">
        <f>MAX(E110:H110)+I110</f>
        <v>188</v>
      </c>
      <c r="L110" s="431">
        <f>ROUND(J110/3,0)</f>
        <v>172</v>
      </c>
      <c r="M110" s="433">
        <f>M109+1</f>
        <v>10</v>
      </c>
      <c r="N110" s="433">
        <v>7</v>
      </c>
    </row>
    <row r="111" spans="1:14" s="482" customFormat="1" x14ac:dyDescent="0.2">
      <c r="A111" s="483">
        <v>42323</v>
      </c>
      <c r="B111" s="547" t="s">
        <v>26</v>
      </c>
      <c r="C111" s="424">
        <v>4</v>
      </c>
      <c r="D111" s="424">
        <v>3</v>
      </c>
      <c r="E111" s="424">
        <v>184</v>
      </c>
      <c r="F111" s="424">
        <v>167</v>
      </c>
      <c r="G111" s="424">
        <v>166</v>
      </c>
      <c r="H111" s="424">
        <v>161</v>
      </c>
      <c r="I111" s="424">
        <v>0</v>
      </c>
      <c r="J111" s="424">
        <v>517</v>
      </c>
      <c r="K111" s="424">
        <v>184</v>
      </c>
      <c r="L111" s="424">
        <v>172</v>
      </c>
      <c r="M111" s="424">
        <v>8</v>
      </c>
      <c r="N111" s="424">
        <v>16</v>
      </c>
    </row>
    <row r="112" spans="1:14" s="482" customFormat="1" x14ac:dyDescent="0.2">
      <c r="A112" s="475">
        <v>42309</v>
      </c>
      <c r="B112" s="476" t="s">
        <v>18</v>
      </c>
      <c r="C112" s="420"/>
      <c r="D112" s="420"/>
      <c r="E112" s="480">
        <v>164</v>
      </c>
      <c r="F112" s="480">
        <v>179</v>
      </c>
      <c r="G112" s="478"/>
      <c r="H112" s="479"/>
      <c r="I112" s="422">
        <v>0</v>
      </c>
      <c r="J112" s="480">
        <f>E112+F112</f>
        <v>343</v>
      </c>
      <c r="K112" s="481">
        <f>MAX(E112:G112)</f>
        <v>179</v>
      </c>
      <c r="L112" s="480">
        <f>AVERAGE(E112:F112)</f>
        <v>171.5</v>
      </c>
      <c r="M112" s="420">
        <v>5</v>
      </c>
      <c r="N112" s="477">
        <v>27</v>
      </c>
    </row>
    <row r="113" spans="1:14" s="482" customFormat="1" x14ac:dyDescent="0.2">
      <c r="A113" s="483">
        <v>42323</v>
      </c>
      <c r="B113" s="547" t="s">
        <v>18</v>
      </c>
      <c r="C113" s="424">
        <v>5</v>
      </c>
      <c r="D113" s="424">
        <v>2</v>
      </c>
      <c r="E113" s="424">
        <v>162</v>
      </c>
      <c r="F113" s="424">
        <v>174</v>
      </c>
      <c r="G113" s="424">
        <v>176</v>
      </c>
      <c r="H113" s="424">
        <v>140</v>
      </c>
      <c r="I113" s="424">
        <v>0</v>
      </c>
      <c r="J113" s="424">
        <v>512</v>
      </c>
      <c r="K113" s="424">
        <v>176</v>
      </c>
      <c r="L113" s="424">
        <v>171</v>
      </c>
      <c r="M113" s="424">
        <v>11</v>
      </c>
      <c r="N113" s="424">
        <v>10</v>
      </c>
    </row>
    <row r="114" spans="1:14" s="482" customFormat="1" x14ac:dyDescent="0.2">
      <c r="A114" s="483">
        <v>42050</v>
      </c>
      <c r="B114" s="448" t="s">
        <v>16</v>
      </c>
      <c r="C114" s="421">
        <v>4</v>
      </c>
      <c r="D114" s="421">
        <v>3</v>
      </c>
      <c r="E114" s="422">
        <v>166</v>
      </c>
      <c r="F114" s="422">
        <v>166</v>
      </c>
      <c r="G114" s="422">
        <v>180</v>
      </c>
      <c r="H114" s="422">
        <v>135</v>
      </c>
      <c r="I114" s="422">
        <v>0</v>
      </c>
      <c r="J114" s="422">
        <v>512</v>
      </c>
      <c r="K114" s="422">
        <v>180</v>
      </c>
      <c r="L114" s="422">
        <v>171</v>
      </c>
      <c r="M114" s="421">
        <v>7</v>
      </c>
      <c r="N114" s="424">
        <v>14</v>
      </c>
    </row>
    <row r="115" spans="1:14" s="482" customFormat="1" x14ac:dyDescent="0.2">
      <c r="A115" s="455">
        <v>42085</v>
      </c>
      <c r="B115" s="446" t="s">
        <v>24</v>
      </c>
      <c r="C115" s="427">
        <v>3</v>
      </c>
      <c r="D115" s="427">
        <v>1</v>
      </c>
      <c r="E115" s="428">
        <v>153</v>
      </c>
      <c r="F115" s="428">
        <v>146</v>
      </c>
      <c r="G115" s="428">
        <v>138</v>
      </c>
      <c r="H115" s="428">
        <v>191</v>
      </c>
      <c r="I115" s="428">
        <v>8</v>
      </c>
      <c r="J115" s="428">
        <v>514</v>
      </c>
      <c r="K115" s="428">
        <v>199</v>
      </c>
      <c r="L115" s="428">
        <v>171</v>
      </c>
      <c r="M115" s="427">
        <v>6</v>
      </c>
      <c r="N115" s="436">
        <v>18</v>
      </c>
    </row>
    <row r="116" spans="1:14" s="482" customFormat="1" x14ac:dyDescent="0.2">
      <c r="A116" s="483">
        <v>42064</v>
      </c>
      <c r="B116" s="449" t="s">
        <v>54</v>
      </c>
      <c r="C116" s="421">
        <v>4</v>
      </c>
      <c r="D116" s="421">
        <v>1</v>
      </c>
      <c r="E116" s="421">
        <v>162</v>
      </c>
      <c r="F116" s="421">
        <v>179</v>
      </c>
      <c r="G116" s="479"/>
      <c r="H116" s="479"/>
      <c r="I116" s="422">
        <v>0</v>
      </c>
      <c r="J116" s="421">
        <v>341</v>
      </c>
      <c r="K116" s="421">
        <v>179</v>
      </c>
      <c r="L116" s="486">
        <v>170.5</v>
      </c>
      <c r="M116" s="421">
        <v>7</v>
      </c>
      <c r="N116" s="421">
        <v>21</v>
      </c>
    </row>
    <row r="117" spans="1:14" s="463" customFormat="1" x14ac:dyDescent="0.2">
      <c r="A117" s="483">
        <v>42323</v>
      </c>
      <c r="B117" s="547" t="s">
        <v>59</v>
      </c>
      <c r="C117" s="424">
        <v>2</v>
      </c>
      <c r="D117" s="424">
        <v>2</v>
      </c>
      <c r="E117" s="424">
        <v>147</v>
      </c>
      <c r="F117" s="424">
        <v>137</v>
      </c>
      <c r="G117" s="424">
        <v>195</v>
      </c>
      <c r="H117" s="424">
        <v>168</v>
      </c>
      <c r="I117" s="424">
        <v>0</v>
      </c>
      <c r="J117" s="424">
        <v>510</v>
      </c>
      <c r="K117" s="424">
        <v>195</v>
      </c>
      <c r="L117" s="424">
        <v>170</v>
      </c>
      <c r="M117" s="424">
        <v>12</v>
      </c>
      <c r="N117" s="424">
        <v>8</v>
      </c>
    </row>
    <row r="118" spans="1:14" s="482" customFormat="1" x14ac:dyDescent="0.2">
      <c r="A118" s="483">
        <v>42064</v>
      </c>
      <c r="B118" s="449" t="s">
        <v>55</v>
      </c>
      <c r="C118" s="421">
        <v>6</v>
      </c>
      <c r="D118" s="421">
        <v>1</v>
      </c>
      <c r="E118" s="421">
        <v>190</v>
      </c>
      <c r="F118" s="421">
        <v>150</v>
      </c>
      <c r="G118" s="479"/>
      <c r="H118" s="479"/>
      <c r="I118" s="422">
        <v>0</v>
      </c>
      <c r="J118" s="421">
        <v>340</v>
      </c>
      <c r="K118" s="421">
        <v>190</v>
      </c>
      <c r="L118" s="421">
        <v>170</v>
      </c>
      <c r="M118" s="421">
        <v>8</v>
      </c>
      <c r="N118" s="421">
        <v>18</v>
      </c>
    </row>
    <row r="119" spans="1:14" s="482" customFormat="1" x14ac:dyDescent="0.2">
      <c r="A119" s="462">
        <v>42177</v>
      </c>
      <c r="B119" s="450" t="s">
        <v>22</v>
      </c>
      <c r="C119" s="430">
        <v>4</v>
      </c>
      <c r="D119" s="430">
        <v>2</v>
      </c>
      <c r="E119" s="431">
        <v>152</v>
      </c>
      <c r="F119" s="431">
        <v>162</v>
      </c>
      <c r="G119" s="431">
        <v>133</v>
      </c>
      <c r="H119" s="431">
        <v>171</v>
      </c>
      <c r="I119" s="431">
        <v>8</v>
      </c>
      <c r="J119" s="431">
        <f>SUM(E119:H119)+I119*3-MIN(E119:H119)</f>
        <v>509</v>
      </c>
      <c r="K119" s="431">
        <f>MAX(E119:H119)+I119</f>
        <v>179</v>
      </c>
      <c r="L119" s="431">
        <f>ROUND(J119/3,0)</f>
        <v>170</v>
      </c>
      <c r="M119" s="430">
        <v>9</v>
      </c>
      <c r="N119" s="433">
        <v>5</v>
      </c>
    </row>
    <row r="120" spans="1:14" s="463" customFormat="1" x14ac:dyDescent="0.2">
      <c r="A120" s="467">
        <v>42309</v>
      </c>
      <c r="B120" s="442" t="s">
        <v>19</v>
      </c>
      <c r="C120" s="433"/>
      <c r="D120" s="433"/>
      <c r="E120" s="265">
        <v>174</v>
      </c>
      <c r="F120" s="265">
        <v>170</v>
      </c>
      <c r="G120" s="264">
        <v>166</v>
      </c>
      <c r="H120" s="432"/>
      <c r="I120" s="431">
        <v>0</v>
      </c>
      <c r="J120" s="265">
        <f>E120+F120+G120</f>
        <v>510</v>
      </c>
      <c r="K120" s="468">
        <f>MAX(E120:G120)</f>
        <v>174</v>
      </c>
      <c r="L120" s="265">
        <f>AVERAGE(E120:G120)</f>
        <v>170</v>
      </c>
      <c r="M120" s="433">
        <v>11</v>
      </c>
      <c r="N120" s="264">
        <v>12</v>
      </c>
    </row>
    <row r="121" spans="1:14" s="482" customFormat="1" x14ac:dyDescent="0.2">
      <c r="A121" s="483">
        <v>42050</v>
      </c>
      <c r="B121" s="448" t="s">
        <v>30</v>
      </c>
      <c r="C121" s="421">
        <v>1</v>
      </c>
      <c r="D121" s="421">
        <v>2</v>
      </c>
      <c r="E121" s="422">
        <v>180</v>
      </c>
      <c r="F121" s="422">
        <v>164</v>
      </c>
      <c r="G121" s="422">
        <v>116</v>
      </c>
      <c r="H121" s="422">
        <v>166</v>
      </c>
      <c r="I121" s="422">
        <v>0</v>
      </c>
      <c r="J121" s="422">
        <v>510</v>
      </c>
      <c r="K121" s="422">
        <v>180</v>
      </c>
      <c r="L121" s="546">
        <v>170</v>
      </c>
      <c r="M121" s="421">
        <v>8</v>
      </c>
      <c r="N121" s="424">
        <v>12</v>
      </c>
    </row>
    <row r="122" spans="1:14" s="463" customFormat="1" x14ac:dyDescent="0.2">
      <c r="A122" s="483">
        <v>42239</v>
      </c>
      <c r="B122" s="449" t="s">
        <v>30</v>
      </c>
      <c r="C122" s="421">
        <v>2</v>
      </c>
      <c r="D122" s="421">
        <v>3</v>
      </c>
      <c r="E122" s="422">
        <v>166</v>
      </c>
      <c r="F122" s="422">
        <v>178</v>
      </c>
      <c r="G122" s="422">
        <v>167</v>
      </c>
      <c r="H122" s="422">
        <v>166</v>
      </c>
      <c r="I122" s="422">
        <v>0</v>
      </c>
      <c r="J122" s="422">
        <v>511</v>
      </c>
      <c r="K122" s="422">
        <v>178</v>
      </c>
      <c r="L122" s="546">
        <v>170</v>
      </c>
      <c r="M122" s="421">
        <v>7</v>
      </c>
      <c r="N122" s="420">
        <v>7</v>
      </c>
    </row>
    <row r="123" spans="1:14" s="482" customFormat="1" x14ac:dyDescent="0.2">
      <c r="A123" s="484">
        <v>42295</v>
      </c>
      <c r="B123" s="449" t="s">
        <v>30</v>
      </c>
      <c r="C123" s="421">
        <v>3</v>
      </c>
      <c r="D123" s="421">
        <v>1</v>
      </c>
      <c r="E123" s="422">
        <v>149</v>
      </c>
      <c r="F123" s="422">
        <v>188</v>
      </c>
      <c r="G123" s="422">
        <v>137</v>
      </c>
      <c r="H123" s="422">
        <v>174</v>
      </c>
      <c r="I123" s="422">
        <v>0</v>
      </c>
      <c r="J123" s="422">
        <f>SUM(E123:H123)+I123*3-MIN(E123:H123)</f>
        <v>511</v>
      </c>
      <c r="K123" s="422">
        <f>MAX(E123:H123)+I123</f>
        <v>188</v>
      </c>
      <c r="L123" s="546">
        <f>ROUND(J123/3,0)</f>
        <v>170</v>
      </c>
      <c r="M123" s="437">
        <v>10</v>
      </c>
      <c r="N123" s="420">
        <v>6</v>
      </c>
    </row>
    <row r="124" spans="1:14" s="463" customFormat="1" x14ac:dyDescent="0.2">
      <c r="A124" s="455">
        <v>42036</v>
      </c>
      <c r="B124" s="446" t="s">
        <v>24</v>
      </c>
      <c r="C124" s="427">
        <v>4</v>
      </c>
      <c r="D124" s="427">
        <v>1</v>
      </c>
      <c r="E124" s="428">
        <v>162</v>
      </c>
      <c r="F124" s="428">
        <v>160</v>
      </c>
      <c r="G124" s="428">
        <v>126</v>
      </c>
      <c r="H124" s="428">
        <v>163</v>
      </c>
      <c r="I124" s="428">
        <v>8</v>
      </c>
      <c r="J124" s="428">
        <v>509</v>
      </c>
      <c r="K124" s="428">
        <v>171</v>
      </c>
      <c r="L124" s="428">
        <v>170</v>
      </c>
      <c r="M124" s="427">
        <v>7</v>
      </c>
      <c r="N124" s="436">
        <v>14</v>
      </c>
    </row>
    <row r="125" spans="1:14" s="463" customFormat="1" x14ac:dyDescent="0.2">
      <c r="A125" s="462">
        <v>42085</v>
      </c>
      <c r="B125" s="451" t="s">
        <v>17</v>
      </c>
      <c r="C125" s="430">
        <v>4</v>
      </c>
      <c r="D125" s="430">
        <v>3</v>
      </c>
      <c r="E125" s="431">
        <v>158</v>
      </c>
      <c r="F125" s="431">
        <v>116</v>
      </c>
      <c r="G125" s="431">
        <v>177</v>
      </c>
      <c r="H125" s="431">
        <v>150</v>
      </c>
      <c r="I125" s="431">
        <v>8</v>
      </c>
      <c r="J125" s="431">
        <v>509</v>
      </c>
      <c r="K125" s="431">
        <v>185</v>
      </c>
      <c r="L125" s="431">
        <v>170</v>
      </c>
      <c r="M125" s="430">
        <v>7</v>
      </c>
      <c r="N125" s="439">
        <v>16</v>
      </c>
    </row>
    <row r="126" spans="1:14" s="463" customFormat="1" x14ac:dyDescent="0.2">
      <c r="A126" s="462">
        <v>42113</v>
      </c>
      <c r="B126" s="451" t="s">
        <v>17</v>
      </c>
      <c r="C126" s="430">
        <v>4</v>
      </c>
      <c r="D126" s="430">
        <v>1</v>
      </c>
      <c r="E126" s="431">
        <v>160</v>
      </c>
      <c r="F126" s="431">
        <v>161</v>
      </c>
      <c r="G126" s="431">
        <v>134</v>
      </c>
      <c r="H126" s="431">
        <v>165</v>
      </c>
      <c r="I126" s="431">
        <v>8</v>
      </c>
      <c r="J126" s="431">
        <v>510</v>
      </c>
      <c r="K126" s="431">
        <v>173</v>
      </c>
      <c r="L126" s="431">
        <v>170</v>
      </c>
      <c r="M126" s="430">
        <v>11</v>
      </c>
      <c r="N126" s="439">
        <v>7</v>
      </c>
    </row>
    <row r="127" spans="1:14" s="463" customFormat="1" x14ac:dyDescent="0.2">
      <c r="A127" s="483">
        <v>42050</v>
      </c>
      <c r="B127" s="449" t="s">
        <v>26</v>
      </c>
      <c r="C127" s="421">
        <v>6</v>
      </c>
      <c r="D127" s="421">
        <v>3</v>
      </c>
      <c r="E127" s="422">
        <v>157</v>
      </c>
      <c r="F127" s="422">
        <v>157</v>
      </c>
      <c r="G127" s="422">
        <v>172</v>
      </c>
      <c r="H127" s="422">
        <v>180</v>
      </c>
      <c r="I127" s="422">
        <v>0</v>
      </c>
      <c r="J127" s="422">
        <v>509</v>
      </c>
      <c r="K127" s="422">
        <v>180</v>
      </c>
      <c r="L127" s="422">
        <v>170</v>
      </c>
      <c r="M127" s="421">
        <v>8</v>
      </c>
      <c r="N127" s="424">
        <v>12</v>
      </c>
    </row>
    <row r="128" spans="1:14" s="482" customFormat="1" x14ac:dyDescent="0.2">
      <c r="A128" s="483">
        <v>42064</v>
      </c>
      <c r="B128" s="449" t="s">
        <v>28</v>
      </c>
      <c r="C128" s="421">
        <v>3</v>
      </c>
      <c r="D128" s="421">
        <v>1</v>
      </c>
      <c r="E128" s="421">
        <v>191</v>
      </c>
      <c r="F128" s="421">
        <v>148</v>
      </c>
      <c r="G128" s="479"/>
      <c r="H128" s="479"/>
      <c r="I128" s="422">
        <v>0</v>
      </c>
      <c r="J128" s="421">
        <v>339</v>
      </c>
      <c r="K128" s="421">
        <v>191</v>
      </c>
      <c r="L128" s="486">
        <v>169.5</v>
      </c>
      <c r="M128" s="421">
        <v>9</v>
      </c>
      <c r="N128" s="421">
        <v>16</v>
      </c>
    </row>
    <row r="129" spans="1:14" s="463" customFormat="1" x14ac:dyDescent="0.2">
      <c r="A129" s="462">
        <v>42036</v>
      </c>
      <c r="B129" s="451" t="s">
        <v>22</v>
      </c>
      <c r="C129" s="430">
        <v>3</v>
      </c>
      <c r="D129" s="430">
        <v>3</v>
      </c>
      <c r="E129" s="431">
        <v>166</v>
      </c>
      <c r="F129" s="431">
        <v>167</v>
      </c>
      <c r="G129" s="431">
        <v>116</v>
      </c>
      <c r="H129" s="431">
        <v>150</v>
      </c>
      <c r="I129" s="431">
        <v>8</v>
      </c>
      <c r="J129" s="431">
        <v>507</v>
      </c>
      <c r="K129" s="431">
        <v>175</v>
      </c>
      <c r="L129" s="431">
        <v>169</v>
      </c>
      <c r="M129" s="430">
        <v>8</v>
      </c>
      <c r="N129" s="439">
        <v>12</v>
      </c>
    </row>
    <row r="130" spans="1:14" s="463" customFormat="1" x14ac:dyDescent="0.2">
      <c r="A130" s="483">
        <v>42085</v>
      </c>
      <c r="B130" s="449" t="s">
        <v>31</v>
      </c>
      <c r="C130" s="421">
        <v>2</v>
      </c>
      <c r="D130" s="421">
        <v>3</v>
      </c>
      <c r="E130" s="422">
        <v>166</v>
      </c>
      <c r="F130" s="422">
        <v>170</v>
      </c>
      <c r="G130" s="422">
        <v>172</v>
      </c>
      <c r="H130" s="422">
        <v>133</v>
      </c>
      <c r="I130" s="422">
        <v>0</v>
      </c>
      <c r="J130" s="422">
        <v>508</v>
      </c>
      <c r="K130" s="422">
        <v>172</v>
      </c>
      <c r="L130" s="422">
        <v>169</v>
      </c>
      <c r="M130" s="421">
        <v>8</v>
      </c>
      <c r="N130" s="424">
        <v>14</v>
      </c>
    </row>
    <row r="131" spans="1:14" s="482" customFormat="1" x14ac:dyDescent="0.2">
      <c r="A131" s="483">
        <v>42239</v>
      </c>
      <c r="B131" s="449" t="s">
        <v>90</v>
      </c>
      <c r="C131" s="421">
        <v>1</v>
      </c>
      <c r="D131" s="421">
        <v>2</v>
      </c>
      <c r="E131" s="422">
        <v>192</v>
      </c>
      <c r="F131" s="422">
        <v>156</v>
      </c>
      <c r="G131" s="422">
        <v>160</v>
      </c>
      <c r="H131" s="422">
        <v>146</v>
      </c>
      <c r="I131" s="422">
        <v>0</v>
      </c>
      <c r="J131" s="422">
        <v>508</v>
      </c>
      <c r="K131" s="422">
        <v>192</v>
      </c>
      <c r="L131" s="422">
        <v>169</v>
      </c>
      <c r="M131" s="421">
        <v>8</v>
      </c>
      <c r="N131" s="420">
        <v>6</v>
      </c>
    </row>
    <row r="132" spans="1:14" s="482" customFormat="1" x14ac:dyDescent="0.2">
      <c r="A132" s="483">
        <v>42085</v>
      </c>
      <c r="B132" s="448" t="s">
        <v>30</v>
      </c>
      <c r="C132" s="421">
        <v>5</v>
      </c>
      <c r="D132" s="421">
        <v>2</v>
      </c>
      <c r="E132" s="422">
        <v>158</v>
      </c>
      <c r="F132" s="422">
        <v>128</v>
      </c>
      <c r="G132" s="422">
        <v>210</v>
      </c>
      <c r="H132" s="422">
        <v>139</v>
      </c>
      <c r="I132" s="422">
        <v>0</v>
      </c>
      <c r="J132" s="422">
        <v>507</v>
      </c>
      <c r="K132" s="422">
        <v>210</v>
      </c>
      <c r="L132" s="422">
        <v>169</v>
      </c>
      <c r="M132" s="421">
        <v>8</v>
      </c>
      <c r="N132" s="424">
        <v>14</v>
      </c>
    </row>
    <row r="133" spans="1:14" s="482" customFormat="1" x14ac:dyDescent="0.2">
      <c r="A133" s="483">
        <v>42141</v>
      </c>
      <c r="B133" s="448" t="s">
        <v>62</v>
      </c>
      <c r="C133" s="420">
        <v>3</v>
      </c>
      <c r="D133" s="420">
        <v>3</v>
      </c>
      <c r="E133" s="425">
        <v>132</v>
      </c>
      <c r="F133" s="425">
        <v>140</v>
      </c>
      <c r="G133" s="425">
        <v>212</v>
      </c>
      <c r="H133" s="425">
        <v>156</v>
      </c>
      <c r="I133" s="422">
        <v>0</v>
      </c>
      <c r="J133" s="422">
        <f>SUM(E133:H133)+I133*3-MIN(E133:H133)</f>
        <v>508</v>
      </c>
      <c r="K133" s="422">
        <f>MAX(E133:H133)+I133</f>
        <v>212</v>
      </c>
      <c r="L133" s="422">
        <f>ROUND(J133/3,0)</f>
        <v>169</v>
      </c>
      <c r="M133" s="421">
        <v>12</v>
      </c>
      <c r="N133" s="424">
        <v>7</v>
      </c>
    </row>
    <row r="134" spans="1:14" s="482" customFormat="1" x14ac:dyDescent="0.2">
      <c r="A134" s="462">
        <v>42141</v>
      </c>
      <c r="B134" s="451" t="s">
        <v>33</v>
      </c>
      <c r="C134" s="433">
        <v>3</v>
      </c>
      <c r="D134" s="433">
        <v>1</v>
      </c>
      <c r="E134" s="434">
        <v>171</v>
      </c>
      <c r="F134" s="434">
        <v>169</v>
      </c>
      <c r="G134" s="434">
        <v>143</v>
      </c>
      <c r="H134" s="434">
        <v>164</v>
      </c>
      <c r="I134" s="431">
        <v>0</v>
      </c>
      <c r="J134" s="431">
        <f>SUM(E134:H134)+I134*3-MIN(E134:H134)</f>
        <v>504</v>
      </c>
      <c r="K134" s="431">
        <f>MAX(E134:H134)+I134</f>
        <v>171</v>
      </c>
      <c r="L134" s="431">
        <f>ROUND(J134/3,0)</f>
        <v>168</v>
      </c>
      <c r="M134" s="430">
        <v>9</v>
      </c>
      <c r="N134" s="439">
        <v>12</v>
      </c>
    </row>
    <row r="135" spans="1:14" s="482" customFormat="1" x14ac:dyDescent="0.2">
      <c r="A135" s="426">
        <v>42267</v>
      </c>
      <c r="B135" s="448" t="s">
        <v>19</v>
      </c>
      <c r="C135" s="421">
        <v>4</v>
      </c>
      <c r="D135" s="421">
        <v>2</v>
      </c>
      <c r="E135" s="422">
        <v>126</v>
      </c>
      <c r="F135" s="422">
        <v>186</v>
      </c>
      <c r="G135" s="422">
        <v>137</v>
      </c>
      <c r="H135" s="422">
        <v>156</v>
      </c>
      <c r="I135" s="422">
        <v>8</v>
      </c>
      <c r="J135" s="422">
        <f>SUM(E135:H135)+I135*3-MIN(E135:H135)</f>
        <v>503</v>
      </c>
      <c r="K135" s="422">
        <f>MAX(E135:H135)+I135</f>
        <v>194</v>
      </c>
      <c r="L135" s="422">
        <f>ROUND(J135/3,0)</f>
        <v>168</v>
      </c>
      <c r="M135" s="420">
        <f>M134+1</f>
        <v>10</v>
      </c>
      <c r="N135" s="420">
        <v>5</v>
      </c>
    </row>
    <row r="136" spans="1:14" s="482" customFormat="1" x14ac:dyDescent="0.2">
      <c r="A136" s="475">
        <v>42309</v>
      </c>
      <c r="B136" s="476" t="s">
        <v>76</v>
      </c>
      <c r="C136" s="420"/>
      <c r="D136" s="420"/>
      <c r="E136" s="480">
        <v>172</v>
      </c>
      <c r="F136" s="480">
        <v>164</v>
      </c>
      <c r="G136" s="478"/>
      <c r="H136" s="479"/>
      <c r="I136" s="422">
        <v>0</v>
      </c>
      <c r="J136" s="480">
        <f>E136+F136</f>
        <v>336</v>
      </c>
      <c r="K136" s="481">
        <f>MAX(E136:G136)</f>
        <v>172</v>
      </c>
      <c r="L136" s="480">
        <f>AVERAGE(E136:F136)</f>
        <v>168</v>
      </c>
      <c r="M136" s="420">
        <v>6</v>
      </c>
      <c r="N136" s="477">
        <v>24</v>
      </c>
    </row>
    <row r="137" spans="1:14" s="482" customFormat="1" x14ac:dyDescent="0.2">
      <c r="A137" s="426">
        <v>42267</v>
      </c>
      <c r="B137" s="449" t="s">
        <v>30</v>
      </c>
      <c r="C137" s="421">
        <v>1</v>
      </c>
      <c r="D137" s="421">
        <v>1</v>
      </c>
      <c r="E137" s="422">
        <v>160</v>
      </c>
      <c r="F137" s="422">
        <v>134</v>
      </c>
      <c r="G137" s="422">
        <v>174</v>
      </c>
      <c r="H137" s="422">
        <v>169</v>
      </c>
      <c r="I137" s="422">
        <v>0</v>
      </c>
      <c r="J137" s="422">
        <f>SUM(E137:H137)+I137*3-MIN(E137:H137)</f>
        <v>503</v>
      </c>
      <c r="K137" s="422">
        <f>MAX(E137:H137)+I137</f>
        <v>174</v>
      </c>
      <c r="L137" s="422">
        <f>ROUND(J137/3,0)</f>
        <v>168</v>
      </c>
      <c r="M137" s="420">
        <f>M136+1</f>
        <v>7</v>
      </c>
      <c r="N137" s="420">
        <v>5</v>
      </c>
    </row>
    <row r="138" spans="1:14" s="482" customFormat="1" x14ac:dyDescent="0.2">
      <c r="A138" s="483">
        <v>42036</v>
      </c>
      <c r="B138" s="449" t="s">
        <v>23</v>
      </c>
      <c r="C138" s="421">
        <v>3</v>
      </c>
      <c r="D138" s="421">
        <v>2</v>
      </c>
      <c r="E138" s="422">
        <v>149</v>
      </c>
      <c r="F138" s="422">
        <v>157</v>
      </c>
      <c r="G138" s="422">
        <v>137</v>
      </c>
      <c r="H138" s="422">
        <v>198</v>
      </c>
      <c r="I138" s="422">
        <v>0</v>
      </c>
      <c r="J138" s="422">
        <v>504</v>
      </c>
      <c r="K138" s="422">
        <v>198</v>
      </c>
      <c r="L138" s="422">
        <v>168</v>
      </c>
      <c r="M138" s="421">
        <v>9</v>
      </c>
      <c r="N138" s="424">
        <v>10</v>
      </c>
    </row>
    <row r="139" spans="1:14" s="482" customFormat="1" x14ac:dyDescent="0.2">
      <c r="A139" s="475">
        <v>42309</v>
      </c>
      <c r="B139" s="476" t="s">
        <v>17</v>
      </c>
      <c r="C139" s="420"/>
      <c r="D139" s="420"/>
      <c r="E139" s="480">
        <v>152</v>
      </c>
      <c r="F139" s="480">
        <v>177</v>
      </c>
      <c r="G139" s="477">
        <v>173</v>
      </c>
      <c r="H139" s="479"/>
      <c r="I139" s="422">
        <v>0</v>
      </c>
      <c r="J139" s="480">
        <f>E139+F139+G139</f>
        <v>502</v>
      </c>
      <c r="K139" s="481">
        <f>MAX(E139:G139)</f>
        <v>177</v>
      </c>
      <c r="L139" s="480">
        <f>AVERAGE(E139:G139)</f>
        <v>167.33333333333334</v>
      </c>
      <c r="M139" s="420">
        <v>12</v>
      </c>
      <c r="N139" s="477">
        <v>10</v>
      </c>
    </row>
    <row r="140" spans="1:14" s="482" customFormat="1" x14ac:dyDescent="0.2">
      <c r="A140" s="483">
        <v>42050</v>
      </c>
      <c r="B140" s="449" t="s">
        <v>25</v>
      </c>
      <c r="C140" s="421">
        <v>5</v>
      </c>
      <c r="D140" s="421">
        <v>1</v>
      </c>
      <c r="E140" s="422">
        <v>161</v>
      </c>
      <c r="F140" s="422">
        <v>137</v>
      </c>
      <c r="G140" s="422">
        <v>160</v>
      </c>
      <c r="H140" s="422">
        <v>179</v>
      </c>
      <c r="I140" s="422">
        <v>0</v>
      </c>
      <c r="J140" s="422">
        <v>500</v>
      </c>
      <c r="K140" s="422">
        <v>179</v>
      </c>
      <c r="L140" s="422">
        <v>167</v>
      </c>
      <c r="M140" s="421">
        <v>10</v>
      </c>
      <c r="N140" s="420">
        <v>8</v>
      </c>
    </row>
    <row r="141" spans="1:14" s="482" customFormat="1" x14ac:dyDescent="0.2">
      <c r="A141" s="484">
        <v>42295</v>
      </c>
      <c r="B141" s="448" t="s">
        <v>22</v>
      </c>
      <c r="C141" s="421">
        <v>3</v>
      </c>
      <c r="D141" s="421">
        <v>2</v>
      </c>
      <c r="E141" s="422">
        <v>150</v>
      </c>
      <c r="F141" s="422">
        <v>163</v>
      </c>
      <c r="G141" s="422">
        <v>163</v>
      </c>
      <c r="H141" s="422">
        <v>145</v>
      </c>
      <c r="I141" s="422">
        <v>8</v>
      </c>
      <c r="J141" s="422">
        <f>SUM(E141:H141)+I141*3-MIN(E141:H141)</f>
        <v>500</v>
      </c>
      <c r="K141" s="422">
        <f>MAX(E141:H141)+I141</f>
        <v>171</v>
      </c>
      <c r="L141" s="422">
        <f>ROUND(J141/3,0)</f>
        <v>167</v>
      </c>
      <c r="M141" s="437">
        <v>11</v>
      </c>
      <c r="N141" s="420">
        <v>5</v>
      </c>
    </row>
    <row r="142" spans="1:14" s="482" customFormat="1" x14ac:dyDescent="0.2">
      <c r="A142" s="484">
        <v>42295</v>
      </c>
      <c r="B142" s="448" t="s">
        <v>20</v>
      </c>
      <c r="C142" s="421">
        <v>6</v>
      </c>
      <c r="D142" s="421">
        <v>1</v>
      </c>
      <c r="E142" s="422">
        <v>174</v>
      </c>
      <c r="F142" s="422">
        <v>142</v>
      </c>
      <c r="G142" s="422">
        <v>123</v>
      </c>
      <c r="H142" s="422">
        <v>185</v>
      </c>
      <c r="I142" s="422">
        <v>0</v>
      </c>
      <c r="J142" s="422">
        <f>SUM(E142:H142)+I142*3-MIN(E142:H142)</f>
        <v>501</v>
      </c>
      <c r="K142" s="422">
        <f>MAX(E142:H142)+I142</f>
        <v>185</v>
      </c>
      <c r="L142" s="422">
        <f>ROUND(J142/3,0)</f>
        <v>167</v>
      </c>
      <c r="M142" s="437">
        <v>12</v>
      </c>
      <c r="N142" s="420">
        <v>5</v>
      </c>
    </row>
    <row r="143" spans="1:14" s="482" customFormat="1" x14ac:dyDescent="0.2">
      <c r="A143" s="483">
        <v>42050</v>
      </c>
      <c r="B143" s="448" t="s">
        <v>19</v>
      </c>
      <c r="C143" s="421">
        <v>4</v>
      </c>
      <c r="D143" s="421">
        <v>2</v>
      </c>
      <c r="E143" s="422">
        <v>122</v>
      </c>
      <c r="F143" s="422">
        <v>194</v>
      </c>
      <c r="G143" s="422">
        <v>137</v>
      </c>
      <c r="H143" s="422">
        <v>146</v>
      </c>
      <c r="I143" s="422">
        <v>8</v>
      </c>
      <c r="J143" s="422">
        <v>501</v>
      </c>
      <c r="K143" s="422">
        <v>202</v>
      </c>
      <c r="L143" s="422">
        <v>167</v>
      </c>
      <c r="M143" s="421">
        <v>10</v>
      </c>
      <c r="N143" s="420">
        <v>8</v>
      </c>
    </row>
    <row r="144" spans="1:14" s="482" customFormat="1" x14ac:dyDescent="0.2">
      <c r="A144" s="483">
        <v>42113</v>
      </c>
      <c r="B144" s="448" t="s">
        <v>19</v>
      </c>
      <c r="C144" s="421">
        <v>1</v>
      </c>
      <c r="D144" s="421">
        <v>2</v>
      </c>
      <c r="E144" s="422">
        <v>141</v>
      </c>
      <c r="F144" s="422">
        <v>157</v>
      </c>
      <c r="G144" s="422">
        <v>171</v>
      </c>
      <c r="H144" s="422">
        <v>150</v>
      </c>
      <c r="I144" s="422">
        <v>8</v>
      </c>
      <c r="J144" s="422">
        <v>502</v>
      </c>
      <c r="K144" s="422">
        <v>179</v>
      </c>
      <c r="L144" s="422">
        <v>167</v>
      </c>
      <c r="M144" s="421">
        <v>12</v>
      </c>
      <c r="N144" s="424">
        <v>6</v>
      </c>
    </row>
    <row r="145" spans="1:14" s="482" customFormat="1" x14ac:dyDescent="0.2">
      <c r="A145" s="483">
        <v>42050</v>
      </c>
      <c r="B145" s="448" t="s">
        <v>17</v>
      </c>
      <c r="C145" s="421">
        <v>3</v>
      </c>
      <c r="D145" s="421">
        <v>3</v>
      </c>
      <c r="E145" s="422">
        <v>195</v>
      </c>
      <c r="F145" s="422">
        <v>105</v>
      </c>
      <c r="G145" s="422">
        <v>118</v>
      </c>
      <c r="H145" s="422">
        <v>163</v>
      </c>
      <c r="I145" s="422">
        <v>8</v>
      </c>
      <c r="J145" s="422">
        <v>500</v>
      </c>
      <c r="K145" s="422">
        <v>203</v>
      </c>
      <c r="L145" s="422">
        <v>167</v>
      </c>
      <c r="M145" s="421">
        <v>10</v>
      </c>
      <c r="N145" s="420">
        <v>8</v>
      </c>
    </row>
    <row r="146" spans="1:14" s="482" customFormat="1" x14ac:dyDescent="0.2">
      <c r="A146" s="462">
        <v>42085</v>
      </c>
      <c r="B146" s="450" t="s">
        <v>33</v>
      </c>
      <c r="C146" s="430">
        <v>2</v>
      </c>
      <c r="D146" s="430">
        <v>2</v>
      </c>
      <c r="E146" s="431">
        <v>152</v>
      </c>
      <c r="F146" s="431">
        <v>172</v>
      </c>
      <c r="G146" s="431">
        <v>142</v>
      </c>
      <c r="H146" s="431">
        <v>149</v>
      </c>
      <c r="I146" s="431">
        <v>8</v>
      </c>
      <c r="J146" s="431">
        <v>497</v>
      </c>
      <c r="K146" s="431">
        <v>180</v>
      </c>
      <c r="L146" s="431">
        <v>166</v>
      </c>
      <c r="M146" s="430">
        <v>10</v>
      </c>
      <c r="N146" s="439">
        <v>10</v>
      </c>
    </row>
    <row r="147" spans="1:14" s="482" customFormat="1" x14ac:dyDescent="0.2">
      <c r="A147" s="483">
        <v>42085</v>
      </c>
      <c r="B147" s="449" t="s">
        <v>15</v>
      </c>
      <c r="C147" s="421">
        <v>6</v>
      </c>
      <c r="D147" s="421">
        <v>2</v>
      </c>
      <c r="E147" s="422">
        <v>139</v>
      </c>
      <c r="F147" s="422">
        <v>168</v>
      </c>
      <c r="G147" s="422">
        <v>168</v>
      </c>
      <c r="H147" s="422">
        <v>136</v>
      </c>
      <c r="I147" s="422">
        <v>8</v>
      </c>
      <c r="J147" s="422">
        <v>499</v>
      </c>
      <c r="K147" s="422">
        <v>176</v>
      </c>
      <c r="L147" s="422">
        <v>166</v>
      </c>
      <c r="M147" s="421">
        <v>10</v>
      </c>
      <c r="N147" s="420">
        <v>10</v>
      </c>
    </row>
    <row r="148" spans="1:14" s="482" customFormat="1" x14ac:dyDescent="0.2">
      <c r="A148" s="475">
        <v>42309</v>
      </c>
      <c r="B148" s="476" t="s">
        <v>62</v>
      </c>
      <c r="C148" s="420"/>
      <c r="D148" s="420"/>
      <c r="E148" s="480">
        <v>154</v>
      </c>
      <c r="F148" s="480">
        <v>176</v>
      </c>
      <c r="G148" s="477">
        <v>168</v>
      </c>
      <c r="H148" s="479"/>
      <c r="I148" s="422">
        <v>0</v>
      </c>
      <c r="J148" s="480">
        <f>E148+F148+G148</f>
        <v>498</v>
      </c>
      <c r="K148" s="481">
        <f>MAX(E148:G148)</f>
        <v>176</v>
      </c>
      <c r="L148" s="480">
        <f>AVERAGE(E148:G148)</f>
        <v>166</v>
      </c>
      <c r="M148" s="420">
        <v>13</v>
      </c>
      <c r="N148" s="477">
        <v>8</v>
      </c>
    </row>
    <row r="149" spans="1:14" s="482" customFormat="1" x14ac:dyDescent="0.2">
      <c r="A149" s="483">
        <v>42351</v>
      </c>
      <c r="B149" s="663" t="s">
        <v>52</v>
      </c>
      <c r="C149" s="420"/>
      <c r="D149" s="420"/>
      <c r="E149" s="480">
        <v>157</v>
      </c>
      <c r="F149" s="480">
        <v>174</v>
      </c>
      <c r="G149" s="479"/>
      <c r="H149" s="479"/>
      <c r="I149" s="421">
        <v>5</v>
      </c>
      <c r="J149" s="477">
        <f>SUM(E149:G149)</f>
        <v>331</v>
      </c>
      <c r="K149" s="422">
        <f>MAX(E149:H149)+I149</f>
        <v>179</v>
      </c>
      <c r="L149" s="480">
        <f>ROUND(J149/2,0)</f>
        <v>166</v>
      </c>
      <c r="M149" s="420">
        <v>4</v>
      </c>
      <c r="N149" s="420">
        <v>24</v>
      </c>
    </row>
    <row r="150" spans="1:14" s="482" customFormat="1" x14ac:dyDescent="0.2">
      <c r="A150" s="483">
        <v>42239</v>
      </c>
      <c r="B150" s="448" t="s">
        <v>19</v>
      </c>
      <c r="C150" s="421">
        <v>6</v>
      </c>
      <c r="D150" s="421">
        <v>3</v>
      </c>
      <c r="E150" s="422">
        <v>180</v>
      </c>
      <c r="F150" s="422">
        <v>150</v>
      </c>
      <c r="G150" s="422">
        <v>126</v>
      </c>
      <c r="H150" s="422">
        <v>141</v>
      </c>
      <c r="I150" s="422">
        <v>8</v>
      </c>
      <c r="J150" s="422">
        <v>495</v>
      </c>
      <c r="K150" s="422">
        <v>188</v>
      </c>
      <c r="L150" s="422">
        <v>165</v>
      </c>
      <c r="M150" s="421">
        <v>9</v>
      </c>
      <c r="N150" s="420">
        <v>5</v>
      </c>
    </row>
    <row r="151" spans="1:14" s="482" customFormat="1" x14ac:dyDescent="0.2">
      <c r="A151" s="483">
        <v>42036</v>
      </c>
      <c r="B151" s="448" t="s">
        <v>16</v>
      </c>
      <c r="C151" s="421">
        <v>6</v>
      </c>
      <c r="D151" s="421">
        <v>3</v>
      </c>
      <c r="E151" s="422">
        <v>158</v>
      </c>
      <c r="F151" s="422">
        <v>166</v>
      </c>
      <c r="G151" s="422">
        <v>171</v>
      </c>
      <c r="H151" s="422">
        <v>159</v>
      </c>
      <c r="I151" s="422">
        <v>0</v>
      </c>
      <c r="J151" s="422">
        <v>496</v>
      </c>
      <c r="K151" s="422">
        <v>171</v>
      </c>
      <c r="L151" s="422">
        <v>165</v>
      </c>
      <c r="M151" s="421">
        <v>10</v>
      </c>
      <c r="N151" s="420">
        <v>8</v>
      </c>
    </row>
    <row r="152" spans="1:14" s="482" customFormat="1" x14ac:dyDescent="0.2">
      <c r="A152" s="426">
        <v>42127</v>
      </c>
      <c r="B152" s="476" t="s">
        <v>16</v>
      </c>
      <c r="C152" s="420"/>
      <c r="D152" s="420"/>
      <c r="E152" s="480">
        <v>166</v>
      </c>
      <c r="F152" s="480">
        <v>159</v>
      </c>
      <c r="G152" s="477">
        <v>168</v>
      </c>
      <c r="H152" s="479"/>
      <c r="I152" s="422">
        <v>0</v>
      </c>
      <c r="J152" s="480">
        <f>SUM(E152:G152)</f>
        <v>493</v>
      </c>
      <c r="K152" s="481">
        <f>MAX(E152:G152)</f>
        <v>168</v>
      </c>
      <c r="L152" s="480">
        <f>AVERAGE(E152:G152)</f>
        <v>164.33333333333334</v>
      </c>
      <c r="M152" s="420">
        <v>9</v>
      </c>
      <c r="N152" s="420">
        <v>10</v>
      </c>
    </row>
    <row r="153" spans="1:14" s="482" customFormat="1" x14ac:dyDescent="0.2">
      <c r="A153" s="475">
        <v>42309</v>
      </c>
      <c r="B153" s="476" t="s">
        <v>55</v>
      </c>
      <c r="C153" s="420"/>
      <c r="D153" s="420"/>
      <c r="E153" s="480">
        <v>140</v>
      </c>
      <c r="F153" s="480">
        <v>188</v>
      </c>
      <c r="G153" s="478"/>
      <c r="H153" s="479"/>
      <c r="I153" s="422">
        <v>0</v>
      </c>
      <c r="J153" s="480">
        <f>E153+F153</f>
        <v>328</v>
      </c>
      <c r="K153" s="481">
        <f>MAX(E153:G153)</f>
        <v>188</v>
      </c>
      <c r="L153" s="480">
        <f>AVERAGE(E153:F153)</f>
        <v>164</v>
      </c>
      <c r="M153" s="420">
        <v>7</v>
      </c>
      <c r="N153" s="477">
        <v>21</v>
      </c>
    </row>
    <row r="154" spans="1:14" s="482" customFormat="1" x14ac:dyDescent="0.2">
      <c r="A154" s="483">
        <v>42064</v>
      </c>
      <c r="B154" s="449" t="s">
        <v>96</v>
      </c>
      <c r="C154" s="421">
        <v>5</v>
      </c>
      <c r="D154" s="421">
        <v>2</v>
      </c>
      <c r="E154" s="421">
        <v>150</v>
      </c>
      <c r="F154" s="421">
        <v>169</v>
      </c>
      <c r="G154" s="421">
        <v>166</v>
      </c>
      <c r="H154" s="479"/>
      <c r="I154" s="422">
        <v>0</v>
      </c>
      <c r="J154" s="421">
        <v>493</v>
      </c>
      <c r="K154" s="421">
        <v>169</v>
      </c>
      <c r="L154" s="421">
        <v>164</v>
      </c>
      <c r="M154" s="421">
        <v>11</v>
      </c>
      <c r="N154" s="421">
        <v>12</v>
      </c>
    </row>
    <row r="155" spans="1:14" s="482" customFormat="1" x14ac:dyDescent="0.2">
      <c r="A155" s="462">
        <v>42113</v>
      </c>
      <c r="B155" s="450" t="s">
        <v>33</v>
      </c>
      <c r="C155" s="430">
        <v>5</v>
      </c>
      <c r="D155" s="430">
        <v>1</v>
      </c>
      <c r="E155" s="431">
        <v>138</v>
      </c>
      <c r="F155" s="431">
        <v>148</v>
      </c>
      <c r="G155" s="431">
        <v>158</v>
      </c>
      <c r="H155" s="431">
        <v>161</v>
      </c>
      <c r="I155" s="431">
        <v>8</v>
      </c>
      <c r="J155" s="431">
        <v>491</v>
      </c>
      <c r="K155" s="431">
        <v>169</v>
      </c>
      <c r="L155" s="431">
        <v>164</v>
      </c>
      <c r="M155" s="430">
        <v>13</v>
      </c>
      <c r="N155" s="439">
        <v>5</v>
      </c>
    </row>
    <row r="156" spans="1:14" s="482" customFormat="1" x14ac:dyDescent="0.2">
      <c r="A156" s="483">
        <v>42177</v>
      </c>
      <c r="B156" s="449" t="s">
        <v>16</v>
      </c>
      <c r="C156" s="421">
        <v>3</v>
      </c>
      <c r="D156" s="421">
        <v>2</v>
      </c>
      <c r="E156" s="422">
        <v>173</v>
      </c>
      <c r="F156" s="422">
        <v>126</v>
      </c>
      <c r="G156" s="422">
        <v>165</v>
      </c>
      <c r="H156" s="422">
        <v>155</v>
      </c>
      <c r="I156" s="422">
        <v>0</v>
      </c>
      <c r="J156" s="422">
        <f>SUM(E156:H156)+I156*3-MIN(E156:H156)</f>
        <v>493</v>
      </c>
      <c r="K156" s="422">
        <f>MAX(E156:H156)+I156</f>
        <v>173</v>
      </c>
      <c r="L156" s="422">
        <f>ROUND(J156/3,0)</f>
        <v>164</v>
      </c>
      <c r="M156" s="421">
        <v>10</v>
      </c>
      <c r="N156" s="420">
        <v>4</v>
      </c>
    </row>
    <row r="157" spans="1:14" s="482" customFormat="1" x14ac:dyDescent="0.2">
      <c r="A157" s="483">
        <v>42323</v>
      </c>
      <c r="B157" s="547" t="s">
        <v>16</v>
      </c>
      <c r="C157" s="424">
        <v>3</v>
      </c>
      <c r="D157" s="424">
        <v>4</v>
      </c>
      <c r="E157" s="424">
        <v>125</v>
      </c>
      <c r="F157" s="424">
        <v>190</v>
      </c>
      <c r="G157" s="424">
        <v>165</v>
      </c>
      <c r="H157" s="424">
        <v>137</v>
      </c>
      <c r="I157" s="424">
        <v>0</v>
      </c>
      <c r="J157" s="424">
        <v>492</v>
      </c>
      <c r="K157" s="424">
        <v>190</v>
      </c>
      <c r="L157" s="424">
        <v>164</v>
      </c>
      <c r="M157" s="424">
        <v>13</v>
      </c>
      <c r="N157" s="424">
        <v>7</v>
      </c>
    </row>
    <row r="158" spans="1:14" s="482" customFormat="1" x14ac:dyDescent="0.2">
      <c r="A158" s="483">
        <v>42177</v>
      </c>
      <c r="B158" s="449" t="s">
        <v>17</v>
      </c>
      <c r="C158" s="421">
        <v>3</v>
      </c>
      <c r="D158" s="421">
        <v>1</v>
      </c>
      <c r="E158" s="422">
        <v>130</v>
      </c>
      <c r="F158" s="422">
        <v>136</v>
      </c>
      <c r="G158" s="422">
        <v>182</v>
      </c>
      <c r="H158" s="422">
        <v>149</v>
      </c>
      <c r="I158" s="422">
        <v>8</v>
      </c>
      <c r="J158" s="422">
        <f>SUM(E158:H158)+I158*3-MIN(E158:H158)</f>
        <v>491</v>
      </c>
      <c r="K158" s="422">
        <f>MAX(E158:H158)+I158</f>
        <v>190</v>
      </c>
      <c r="L158" s="422">
        <f>ROUND(J158/3,0)</f>
        <v>164</v>
      </c>
      <c r="M158" s="421">
        <v>11</v>
      </c>
      <c r="N158" s="420">
        <v>4</v>
      </c>
    </row>
    <row r="159" spans="1:14" s="482" customFormat="1" x14ac:dyDescent="0.2">
      <c r="A159" s="475">
        <v>42309</v>
      </c>
      <c r="B159" s="476" t="s">
        <v>101</v>
      </c>
      <c r="C159" s="420"/>
      <c r="D159" s="420"/>
      <c r="E159" s="480">
        <v>157</v>
      </c>
      <c r="F159" s="480">
        <v>163</v>
      </c>
      <c r="G159" s="477">
        <v>171</v>
      </c>
      <c r="H159" s="479"/>
      <c r="I159" s="422">
        <v>0</v>
      </c>
      <c r="J159" s="480">
        <f>E159+F159+G159</f>
        <v>491</v>
      </c>
      <c r="K159" s="481">
        <f>MAX(E159:G159)</f>
        <v>171</v>
      </c>
      <c r="L159" s="480">
        <f>AVERAGE(E159:G159)</f>
        <v>163.66666666666666</v>
      </c>
      <c r="M159" s="420">
        <v>14</v>
      </c>
      <c r="N159" s="477">
        <v>7</v>
      </c>
    </row>
    <row r="160" spans="1:14" s="482" customFormat="1" x14ac:dyDescent="0.2">
      <c r="A160" s="483">
        <v>42085</v>
      </c>
      <c r="B160" s="449" t="s">
        <v>59</v>
      </c>
      <c r="C160" s="421">
        <v>1</v>
      </c>
      <c r="D160" s="421">
        <v>3</v>
      </c>
      <c r="E160" s="422">
        <v>165</v>
      </c>
      <c r="F160" s="422">
        <v>148</v>
      </c>
      <c r="G160" s="422">
        <v>175</v>
      </c>
      <c r="H160" s="422">
        <v>148</v>
      </c>
      <c r="I160" s="422">
        <v>0</v>
      </c>
      <c r="J160" s="422">
        <v>488</v>
      </c>
      <c r="K160" s="422">
        <v>175</v>
      </c>
      <c r="L160" s="422">
        <v>163</v>
      </c>
      <c r="M160" s="421">
        <v>12</v>
      </c>
      <c r="N160" s="420">
        <v>7</v>
      </c>
    </row>
    <row r="161" spans="1:14" s="482" customFormat="1" x14ac:dyDescent="0.2">
      <c r="A161" s="462">
        <v>42064</v>
      </c>
      <c r="B161" s="450" t="s">
        <v>33</v>
      </c>
      <c r="C161" s="430">
        <v>4</v>
      </c>
      <c r="D161" s="430">
        <v>1</v>
      </c>
      <c r="E161" s="430">
        <v>151</v>
      </c>
      <c r="F161" s="430">
        <v>122</v>
      </c>
      <c r="G161" s="430">
        <v>158</v>
      </c>
      <c r="H161" s="432"/>
      <c r="I161" s="431">
        <v>0</v>
      </c>
      <c r="J161" s="430">
        <v>490</v>
      </c>
      <c r="K161" s="430">
        <v>158</v>
      </c>
      <c r="L161" s="430">
        <v>163</v>
      </c>
      <c r="M161" s="430">
        <v>12</v>
      </c>
      <c r="N161" s="430">
        <v>10</v>
      </c>
    </row>
    <row r="162" spans="1:14" s="482" customFormat="1" x14ac:dyDescent="0.2">
      <c r="A162" s="483">
        <v>42323</v>
      </c>
      <c r="B162" s="547" t="s">
        <v>20</v>
      </c>
      <c r="C162" s="424">
        <v>4</v>
      </c>
      <c r="D162" s="424">
        <v>4</v>
      </c>
      <c r="E162" s="424">
        <v>147</v>
      </c>
      <c r="F162" s="424">
        <v>170</v>
      </c>
      <c r="G162" s="424">
        <v>169</v>
      </c>
      <c r="H162" s="424">
        <v>149</v>
      </c>
      <c r="I162" s="424">
        <v>0</v>
      </c>
      <c r="J162" s="424">
        <v>488</v>
      </c>
      <c r="K162" s="424">
        <v>170</v>
      </c>
      <c r="L162" s="424">
        <v>163</v>
      </c>
      <c r="M162" s="424">
        <v>14</v>
      </c>
      <c r="N162" s="424">
        <v>6</v>
      </c>
    </row>
    <row r="163" spans="1:14" s="482" customFormat="1" x14ac:dyDescent="0.2">
      <c r="A163" s="426">
        <v>42127</v>
      </c>
      <c r="B163" s="476" t="s">
        <v>51</v>
      </c>
      <c r="C163" s="420"/>
      <c r="D163" s="420"/>
      <c r="E163" s="480">
        <v>169</v>
      </c>
      <c r="F163" s="480">
        <v>162</v>
      </c>
      <c r="G163" s="477">
        <v>158</v>
      </c>
      <c r="H163" s="479"/>
      <c r="I163" s="422">
        <v>0</v>
      </c>
      <c r="J163" s="480">
        <f>SUM(E163:G163)</f>
        <v>489</v>
      </c>
      <c r="K163" s="481">
        <f>MAX(E163:G163)</f>
        <v>169</v>
      </c>
      <c r="L163" s="480">
        <f>AVERAGE(E163:G163)</f>
        <v>163</v>
      </c>
      <c r="M163" s="420">
        <v>10</v>
      </c>
      <c r="N163" s="420">
        <v>8</v>
      </c>
    </row>
    <row r="164" spans="1:14" s="482" customFormat="1" x14ac:dyDescent="0.2">
      <c r="A164" s="483">
        <v>42085</v>
      </c>
      <c r="B164" s="448" t="s">
        <v>22</v>
      </c>
      <c r="C164" s="421">
        <v>6</v>
      </c>
      <c r="D164" s="421">
        <v>1</v>
      </c>
      <c r="E164" s="422">
        <v>100</v>
      </c>
      <c r="F164" s="422">
        <v>137</v>
      </c>
      <c r="G164" s="422">
        <v>133</v>
      </c>
      <c r="H164" s="422">
        <v>193</v>
      </c>
      <c r="I164" s="422">
        <v>8</v>
      </c>
      <c r="J164" s="422">
        <v>487</v>
      </c>
      <c r="K164" s="422">
        <v>201</v>
      </c>
      <c r="L164" s="422">
        <v>162</v>
      </c>
      <c r="M164" s="421">
        <v>13</v>
      </c>
      <c r="N164" s="420">
        <v>6</v>
      </c>
    </row>
    <row r="165" spans="1:14" s="482" customFormat="1" x14ac:dyDescent="0.2">
      <c r="A165" s="483">
        <v>42085</v>
      </c>
      <c r="B165" s="448" t="s">
        <v>27</v>
      </c>
      <c r="C165" s="421">
        <v>3</v>
      </c>
      <c r="D165" s="421">
        <v>2</v>
      </c>
      <c r="E165" s="422">
        <v>174</v>
      </c>
      <c r="F165" s="422">
        <v>150</v>
      </c>
      <c r="G165" s="422">
        <v>122</v>
      </c>
      <c r="H165" s="422">
        <v>137</v>
      </c>
      <c r="I165" s="422">
        <v>8</v>
      </c>
      <c r="J165" s="422">
        <v>485</v>
      </c>
      <c r="K165" s="422">
        <v>182</v>
      </c>
      <c r="L165" s="422">
        <v>162</v>
      </c>
      <c r="M165" s="421">
        <v>13</v>
      </c>
      <c r="N165" s="420">
        <v>6</v>
      </c>
    </row>
    <row r="166" spans="1:14" s="482" customFormat="1" x14ac:dyDescent="0.2">
      <c r="A166" s="483">
        <v>42064</v>
      </c>
      <c r="B166" s="449" t="s">
        <v>52</v>
      </c>
      <c r="C166" s="421">
        <v>2</v>
      </c>
      <c r="D166" s="421">
        <v>1</v>
      </c>
      <c r="E166" s="421">
        <v>167</v>
      </c>
      <c r="F166" s="421">
        <v>156</v>
      </c>
      <c r="G166" s="421">
        <v>140</v>
      </c>
      <c r="H166" s="479"/>
      <c r="I166" s="422">
        <v>0</v>
      </c>
      <c r="J166" s="421">
        <v>485</v>
      </c>
      <c r="K166" s="421">
        <v>167</v>
      </c>
      <c r="L166" s="421">
        <v>162</v>
      </c>
      <c r="M166" s="421">
        <v>13</v>
      </c>
      <c r="N166" s="421">
        <v>8</v>
      </c>
    </row>
    <row r="167" spans="1:14" s="482" customFormat="1" x14ac:dyDescent="0.2">
      <c r="A167" s="484">
        <v>42295</v>
      </c>
      <c r="B167" s="449" t="s">
        <v>76</v>
      </c>
      <c r="C167" s="421">
        <v>6</v>
      </c>
      <c r="D167" s="421">
        <v>3</v>
      </c>
      <c r="E167" s="422">
        <v>117</v>
      </c>
      <c r="F167" s="422">
        <v>160</v>
      </c>
      <c r="G167" s="422">
        <v>179</v>
      </c>
      <c r="H167" s="422">
        <v>146</v>
      </c>
      <c r="I167" s="422">
        <v>0</v>
      </c>
      <c r="J167" s="422">
        <f>SUM(E167:H167)+I167*3-MIN(E167:H167)</f>
        <v>485</v>
      </c>
      <c r="K167" s="422">
        <f>MAX(E167:H167)+I167</f>
        <v>179</v>
      </c>
      <c r="L167" s="422">
        <f>ROUND(J167/3,0)</f>
        <v>162</v>
      </c>
      <c r="M167" s="437">
        <v>13</v>
      </c>
      <c r="N167" s="420">
        <v>3</v>
      </c>
    </row>
    <row r="168" spans="1:14" s="482" customFormat="1" x14ac:dyDescent="0.2">
      <c r="A168" s="483">
        <v>42323</v>
      </c>
      <c r="B168" s="547" t="s">
        <v>76</v>
      </c>
      <c r="C168" s="424">
        <v>6</v>
      </c>
      <c r="D168" s="424">
        <v>3</v>
      </c>
      <c r="E168" s="424">
        <v>140</v>
      </c>
      <c r="F168" s="424">
        <v>135</v>
      </c>
      <c r="G168" s="424">
        <v>156</v>
      </c>
      <c r="H168" s="424">
        <v>191</v>
      </c>
      <c r="I168" s="424">
        <v>0</v>
      </c>
      <c r="J168" s="424">
        <v>487</v>
      </c>
      <c r="K168" s="424">
        <v>191</v>
      </c>
      <c r="L168" s="424">
        <v>162</v>
      </c>
      <c r="M168" s="424">
        <v>15</v>
      </c>
      <c r="N168" s="424">
        <v>5</v>
      </c>
    </row>
    <row r="169" spans="1:14" s="482" customFormat="1" x14ac:dyDescent="0.2">
      <c r="A169" s="483">
        <v>42036</v>
      </c>
      <c r="B169" s="449" t="s">
        <v>15</v>
      </c>
      <c r="C169" s="421">
        <v>2</v>
      </c>
      <c r="D169" s="421">
        <v>3</v>
      </c>
      <c r="E169" s="422">
        <v>162</v>
      </c>
      <c r="F169" s="422">
        <v>140</v>
      </c>
      <c r="G169" s="422">
        <v>161</v>
      </c>
      <c r="H169" s="422">
        <v>120</v>
      </c>
      <c r="I169" s="422">
        <v>8</v>
      </c>
      <c r="J169" s="422">
        <v>487</v>
      </c>
      <c r="K169" s="422">
        <v>170</v>
      </c>
      <c r="L169" s="422">
        <v>162</v>
      </c>
      <c r="M169" s="421">
        <v>11</v>
      </c>
      <c r="N169" s="420">
        <v>7</v>
      </c>
    </row>
    <row r="170" spans="1:14" s="482" customFormat="1" x14ac:dyDescent="0.2">
      <c r="A170" s="483">
        <v>42085</v>
      </c>
      <c r="B170" s="449" t="s">
        <v>26</v>
      </c>
      <c r="C170" s="421">
        <v>4</v>
      </c>
      <c r="D170" s="421">
        <v>1</v>
      </c>
      <c r="E170" s="422">
        <v>169</v>
      </c>
      <c r="F170" s="422">
        <v>169</v>
      </c>
      <c r="G170" s="422">
        <v>149</v>
      </c>
      <c r="H170" s="422">
        <v>136</v>
      </c>
      <c r="I170" s="422">
        <v>0</v>
      </c>
      <c r="J170" s="422">
        <v>487</v>
      </c>
      <c r="K170" s="422">
        <v>169</v>
      </c>
      <c r="L170" s="422">
        <v>162</v>
      </c>
      <c r="M170" s="421">
        <v>13</v>
      </c>
      <c r="N170" s="420">
        <v>6</v>
      </c>
    </row>
    <row r="171" spans="1:14" s="482" customFormat="1" x14ac:dyDescent="0.2">
      <c r="A171" s="483">
        <v>42351</v>
      </c>
      <c r="B171" s="663" t="s">
        <v>20</v>
      </c>
      <c r="C171" s="420"/>
      <c r="D171" s="420"/>
      <c r="E171" s="480">
        <v>178</v>
      </c>
      <c r="F171" s="480">
        <v>144</v>
      </c>
      <c r="G171" s="479"/>
      <c r="H171" s="479"/>
      <c r="I171" s="421">
        <v>6</v>
      </c>
      <c r="J171" s="477">
        <f>SUM(E171:G171)</f>
        <v>322</v>
      </c>
      <c r="K171" s="422">
        <f>MAX(E171:H171)+I171</f>
        <v>184</v>
      </c>
      <c r="L171" s="480">
        <f>ROUND(J171/2,0)</f>
        <v>161</v>
      </c>
      <c r="M171" s="420">
        <v>3</v>
      </c>
      <c r="N171" s="420">
        <v>21</v>
      </c>
    </row>
    <row r="172" spans="1:14" s="482" customFormat="1" x14ac:dyDescent="0.2">
      <c r="A172" s="426">
        <v>42127</v>
      </c>
      <c r="B172" s="476" t="s">
        <v>28</v>
      </c>
      <c r="C172" s="420"/>
      <c r="D172" s="420"/>
      <c r="E172" s="480">
        <v>148</v>
      </c>
      <c r="F172" s="480">
        <v>173</v>
      </c>
      <c r="G172" s="478"/>
      <c r="H172" s="479"/>
      <c r="I172" s="422">
        <v>0</v>
      </c>
      <c r="J172" s="480">
        <f>SUM(E172:G172)</f>
        <v>321</v>
      </c>
      <c r="K172" s="481">
        <f>MAX(E172:G172)</f>
        <v>173</v>
      </c>
      <c r="L172" s="480">
        <f>AVERAGE(E172:F172)</f>
        <v>160.5</v>
      </c>
      <c r="M172" s="420">
        <v>7</v>
      </c>
      <c r="N172" s="420">
        <v>14</v>
      </c>
    </row>
    <row r="173" spans="1:14" s="482" customFormat="1" x14ac:dyDescent="0.2">
      <c r="A173" s="483">
        <v>42113</v>
      </c>
      <c r="B173" s="449" t="s">
        <v>31</v>
      </c>
      <c r="C173" s="421">
        <v>6</v>
      </c>
      <c r="D173" s="421">
        <v>1</v>
      </c>
      <c r="E173" s="422">
        <v>166</v>
      </c>
      <c r="F173" s="422">
        <v>145</v>
      </c>
      <c r="G173" s="422">
        <v>152</v>
      </c>
      <c r="H173" s="422">
        <v>161</v>
      </c>
      <c r="I173" s="422">
        <v>0</v>
      </c>
      <c r="J173" s="422">
        <v>479</v>
      </c>
      <c r="K173" s="422">
        <v>166</v>
      </c>
      <c r="L173" s="422">
        <v>160</v>
      </c>
      <c r="M173" s="421">
        <v>14</v>
      </c>
      <c r="N173" s="424">
        <v>4</v>
      </c>
    </row>
    <row r="174" spans="1:14" s="482" customFormat="1" x14ac:dyDescent="0.2">
      <c r="A174" s="475">
        <v>42309</v>
      </c>
      <c r="B174" s="476" t="s">
        <v>28</v>
      </c>
      <c r="C174" s="420"/>
      <c r="D174" s="420"/>
      <c r="E174" s="480">
        <v>152</v>
      </c>
      <c r="F174" s="480">
        <v>168</v>
      </c>
      <c r="G174" s="478"/>
      <c r="H174" s="479"/>
      <c r="I174" s="422">
        <v>0</v>
      </c>
      <c r="J174" s="480">
        <f>E174+F174</f>
        <v>320</v>
      </c>
      <c r="K174" s="481">
        <f>MAX(E174:G174)</f>
        <v>168</v>
      </c>
      <c r="L174" s="480">
        <f>AVERAGE(E174:F174)</f>
        <v>160</v>
      </c>
      <c r="M174" s="420">
        <v>8</v>
      </c>
      <c r="N174" s="477">
        <v>18</v>
      </c>
    </row>
    <row r="175" spans="1:14" s="482" customFormat="1" x14ac:dyDescent="0.2">
      <c r="A175" s="483">
        <v>42351</v>
      </c>
      <c r="B175" s="663" t="s">
        <v>24</v>
      </c>
      <c r="C175" s="420"/>
      <c r="D175" s="420"/>
      <c r="E175" s="480">
        <v>154</v>
      </c>
      <c r="F175" s="480">
        <v>166</v>
      </c>
      <c r="G175" s="479"/>
      <c r="H175" s="479"/>
      <c r="I175" s="421">
        <v>7</v>
      </c>
      <c r="J175" s="477">
        <f>SUM(E175:G175)</f>
        <v>320</v>
      </c>
      <c r="K175" s="422">
        <f>MAX(E175:H175)+I175</f>
        <v>173</v>
      </c>
      <c r="L175" s="480">
        <f>ROUND(J175/2,0)</f>
        <v>160</v>
      </c>
      <c r="M175" s="420">
        <v>4</v>
      </c>
      <c r="N175" s="420">
        <v>18</v>
      </c>
    </row>
    <row r="176" spans="1:14" s="482" customFormat="1" x14ac:dyDescent="0.2">
      <c r="A176" s="475">
        <v>42309</v>
      </c>
      <c r="B176" s="448" t="s">
        <v>20</v>
      </c>
      <c r="C176" s="420"/>
      <c r="D176" s="420"/>
      <c r="E176" s="477">
        <v>148</v>
      </c>
      <c r="F176" s="477">
        <v>163</v>
      </c>
      <c r="G176" s="477">
        <v>168</v>
      </c>
      <c r="H176" s="479"/>
      <c r="I176" s="422">
        <v>0</v>
      </c>
      <c r="J176" s="480">
        <f>E176+F176+G176</f>
        <v>479</v>
      </c>
      <c r="K176" s="481">
        <f>MAX(E176:G176)</f>
        <v>168</v>
      </c>
      <c r="L176" s="480">
        <f>AVERAGE(E176:G176)</f>
        <v>159.66666666666666</v>
      </c>
      <c r="M176" s="420">
        <v>9</v>
      </c>
      <c r="N176" s="477">
        <v>16</v>
      </c>
    </row>
    <row r="177" spans="1:14" s="482" customFormat="1" x14ac:dyDescent="0.2">
      <c r="A177" s="462">
        <v>42239</v>
      </c>
      <c r="B177" s="451" t="s">
        <v>21</v>
      </c>
      <c r="C177" s="430">
        <v>3</v>
      </c>
      <c r="D177" s="430">
        <v>1</v>
      </c>
      <c r="E177" s="431">
        <v>119</v>
      </c>
      <c r="F177" s="431">
        <v>139</v>
      </c>
      <c r="G177" s="431">
        <v>152</v>
      </c>
      <c r="H177" s="431">
        <v>162</v>
      </c>
      <c r="I177" s="431">
        <v>8</v>
      </c>
      <c r="J177" s="431">
        <v>477</v>
      </c>
      <c r="K177" s="431">
        <v>170</v>
      </c>
      <c r="L177" s="431">
        <v>159</v>
      </c>
      <c r="M177" s="430">
        <v>10</v>
      </c>
      <c r="N177" s="433">
        <v>4</v>
      </c>
    </row>
    <row r="178" spans="1:14" s="482" customFormat="1" x14ac:dyDescent="0.2">
      <c r="A178" s="483">
        <v>42036</v>
      </c>
      <c r="B178" s="448" t="s">
        <v>20</v>
      </c>
      <c r="C178" s="421">
        <v>5</v>
      </c>
      <c r="D178" s="421">
        <v>2</v>
      </c>
      <c r="E178" s="422">
        <v>155</v>
      </c>
      <c r="F178" s="422">
        <v>143</v>
      </c>
      <c r="G178" s="422">
        <v>159</v>
      </c>
      <c r="H178" s="422">
        <v>164</v>
      </c>
      <c r="I178" s="422">
        <v>0</v>
      </c>
      <c r="J178" s="422">
        <v>478</v>
      </c>
      <c r="K178" s="422">
        <v>164</v>
      </c>
      <c r="L178" s="422">
        <v>159</v>
      </c>
      <c r="M178" s="421">
        <v>12</v>
      </c>
      <c r="N178" s="420">
        <v>6</v>
      </c>
    </row>
    <row r="179" spans="1:14" s="482" customFormat="1" x14ac:dyDescent="0.2">
      <c r="A179" s="483">
        <v>42141</v>
      </c>
      <c r="B179" s="448" t="s">
        <v>31</v>
      </c>
      <c r="C179" s="420">
        <v>4</v>
      </c>
      <c r="D179" s="420">
        <v>1</v>
      </c>
      <c r="E179" s="425">
        <v>184</v>
      </c>
      <c r="F179" s="425">
        <v>107</v>
      </c>
      <c r="G179" s="425">
        <v>145</v>
      </c>
      <c r="H179" s="425">
        <v>147</v>
      </c>
      <c r="I179" s="422">
        <v>0</v>
      </c>
      <c r="J179" s="422">
        <f>SUM(E179:H179)+I179*3-MIN(E179:H179)</f>
        <v>476</v>
      </c>
      <c r="K179" s="422">
        <f>MAX(E179:H179)+I179</f>
        <v>184</v>
      </c>
      <c r="L179" s="422">
        <f>ROUND(J179/3,0)</f>
        <v>159</v>
      </c>
      <c r="M179" s="421">
        <v>13</v>
      </c>
      <c r="N179" s="424">
        <v>6</v>
      </c>
    </row>
    <row r="180" spans="1:14" s="482" customFormat="1" x14ac:dyDescent="0.2">
      <c r="A180" s="426">
        <v>42267</v>
      </c>
      <c r="B180" s="448" t="s">
        <v>27</v>
      </c>
      <c r="C180" s="420">
        <v>2</v>
      </c>
      <c r="D180" s="420">
        <v>3</v>
      </c>
      <c r="E180" s="425">
        <v>152</v>
      </c>
      <c r="F180" s="425">
        <v>130</v>
      </c>
      <c r="G180" s="425">
        <v>164</v>
      </c>
      <c r="H180" s="425">
        <v>136</v>
      </c>
      <c r="I180" s="425">
        <v>8</v>
      </c>
      <c r="J180" s="425">
        <f>SUM(E180:H180)+I180*3-MIN(E180:H180)</f>
        <v>476</v>
      </c>
      <c r="K180" s="425">
        <f>MAX(E180:H180)+I180</f>
        <v>172</v>
      </c>
      <c r="L180" s="425">
        <f>ROUND(J180/3,0)</f>
        <v>159</v>
      </c>
      <c r="M180" s="420">
        <f>M179+1</f>
        <v>14</v>
      </c>
      <c r="N180" s="420">
        <v>3</v>
      </c>
    </row>
    <row r="181" spans="1:14" s="482" customFormat="1" x14ac:dyDescent="0.2">
      <c r="A181" s="483">
        <v>42036</v>
      </c>
      <c r="B181" s="448" t="s">
        <v>19</v>
      </c>
      <c r="C181" s="421">
        <v>1</v>
      </c>
      <c r="D181" s="421">
        <v>3</v>
      </c>
      <c r="E181" s="422">
        <v>138</v>
      </c>
      <c r="F181" s="422">
        <v>138</v>
      </c>
      <c r="G181" s="422">
        <v>169</v>
      </c>
      <c r="H181" s="422">
        <v>147</v>
      </c>
      <c r="I181" s="422">
        <v>8</v>
      </c>
      <c r="J181" s="422">
        <v>478</v>
      </c>
      <c r="K181" s="422">
        <v>177</v>
      </c>
      <c r="L181" s="422">
        <v>159</v>
      </c>
      <c r="M181" s="421">
        <v>12</v>
      </c>
      <c r="N181" s="420">
        <v>6</v>
      </c>
    </row>
    <row r="182" spans="1:14" s="482" customFormat="1" x14ac:dyDescent="0.2">
      <c r="A182" s="483">
        <v>42351</v>
      </c>
      <c r="B182" s="449" t="s">
        <v>90</v>
      </c>
      <c r="C182" s="420"/>
      <c r="D182" s="420"/>
      <c r="E182" s="480">
        <v>159</v>
      </c>
      <c r="F182" s="480">
        <v>158</v>
      </c>
      <c r="G182" s="479"/>
      <c r="H182" s="479"/>
      <c r="I182" s="421">
        <v>12</v>
      </c>
      <c r="J182" s="477">
        <f>SUM(E182:G182)</f>
        <v>317</v>
      </c>
      <c r="K182" s="422">
        <f>MAX(E182:H182)+I182</f>
        <v>171</v>
      </c>
      <c r="L182" s="480">
        <f>ROUND(J182/2,0)</f>
        <v>159</v>
      </c>
      <c r="M182" s="420">
        <v>13</v>
      </c>
      <c r="N182" s="420">
        <v>8</v>
      </c>
    </row>
    <row r="183" spans="1:14" s="666" customFormat="1" x14ac:dyDescent="0.2">
      <c r="A183" s="475">
        <v>42309</v>
      </c>
      <c r="B183" s="449" t="s">
        <v>90</v>
      </c>
      <c r="C183" s="420"/>
      <c r="D183" s="420"/>
      <c r="E183" s="477">
        <v>156</v>
      </c>
      <c r="F183" s="477">
        <v>182</v>
      </c>
      <c r="G183" s="477">
        <v>137</v>
      </c>
      <c r="H183" s="479"/>
      <c r="I183" s="422">
        <v>0</v>
      </c>
      <c r="J183" s="477">
        <v>475</v>
      </c>
      <c r="K183" s="481">
        <f>MAX(E183:G183)</f>
        <v>182</v>
      </c>
      <c r="L183" s="480">
        <v>158.33333333333334</v>
      </c>
      <c r="M183" s="420">
        <v>19</v>
      </c>
      <c r="N183" s="477">
        <v>2</v>
      </c>
    </row>
    <row r="184" spans="1:14" s="463" customFormat="1" x14ac:dyDescent="0.2">
      <c r="A184" s="467">
        <v>42309</v>
      </c>
      <c r="B184" s="442" t="s">
        <v>22</v>
      </c>
      <c r="C184" s="433"/>
      <c r="D184" s="433"/>
      <c r="E184" s="265">
        <v>151</v>
      </c>
      <c r="F184" s="265">
        <v>183</v>
      </c>
      <c r="G184" s="264">
        <v>140</v>
      </c>
      <c r="H184" s="432"/>
      <c r="I184" s="431">
        <v>0</v>
      </c>
      <c r="J184" s="265">
        <f>E184+F184+G184</f>
        <v>474</v>
      </c>
      <c r="K184" s="468">
        <f>MAX(E184:G184)</f>
        <v>183</v>
      </c>
      <c r="L184" s="265">
        <f>AVERAGE(E184:G184)</f>
        <v>158</v>
      </c>
      <c r="M184" s="433">
        <v>15</v>
      </c>
      <c r="N184" s="264">
        <v>6</v>
      </c>
    </row>
    <row r="185" spans="1:14" s="482" customFormat="1" x14ac:dyDescent="0.2">
      <c r="A185" s="462">
        <v>42036</v>
      </c>
      <c r="B185" s="451" t="s">
        <v>27</v>
      </c>
      <c r="C185" s="430">
        <v>3</v>
      </c>
      <c r="D185" s="430">
        <v>1</v>
      </c>
      <c r="E185" s="431">
        <v>139</v>
      </c>
      <c r="F185" s="431">
        <v>162</v>
      </c>
      <c r="G185" s="431">
        <v>149</v>
      </c>
      <c r="H185" s="431">
        <v>128</v>
      </c>
      <c r="I185" s="431">
        <v>8</v>
      </c>
      <c r="J185" s="431">
        <v>474</v>
      </c>
      <c r="K185" s="431">
        <v>170</v>
      </c>
      <c r="L185" s="431">
        <v>158</v>
      </c>
      <c r="M185" s="430">
        <v>14</v>
      </c>
      <c r="N185" s="433">
        <v>4</v>
      </c>
    </row>
    <row r="186" spans="1:14" s="482" customFormat="1" x14ac:dyDescent="0.2">
      <c r="A186" s="475">
        <v>42309</v>
      </c>
      <c r="B186" s="476" t="s">
        <v>103</v>
      </c>
      <c r="C186" s="420"/>
      <c r="D186" s="420"/>
      <c r="E186" s="477">
        <v>162</v>
      </c>
      <c r="F186" s="477">
        <v>140</v>
      </c>
      <c r="G186" s="477">
        <v>172</v>
      </c>
      <c r="H186" s="479"/>
      <c r="I186" s="422">
        <v>0</v>
      </c>
      <c r="J186" s="477">
        <v>474</v>
      </c>
      <c r="K186" s="481">
        <f>MAX(E186:G186)</f>
        <v>172</v>
      </c>
      <c r="L186" s="480">
        <v>158</v>
      </c>
      <c r="M186" s="420">
        <v>20</v>
      </c>
      <c r="N186" s="477">
        <v>2</v>
      </c>
    </row>
    <row r="187" spans="1:14" s="482" customFormat="1" x14ac:dyDescent="0.2">
      <c r="A187" s="483">
        <v>42351</v>
      </c>
      <c r="B187" s="663" t="s">
        <v>26</v>
      </c>
      <c r="C187" s="420"/>
      <c r="D187" s="420"/>
      <c r="E187" s="480">
        <v>166</v>
      </c>
      <c r="F187" s="480">
        <v>149</v>
      </c>
      <c r="G187" s="479"/>
      <c r="H187" s="479"/>
      <c r="I187" s="421">
        <v>8</v>
      </c>
      <c r="J187" s="477">
        <f>SUM(E187:G187)</f>
        <v>315</v>
      </c>
      <c r="K187" s="422">
        <f>MAX(E187:H187)+I187</f>
        <v>174</v>
      </c>
      <c r="L187" s="480">
        <f>ROUND(J187/2,0)</f>
        <v>158</v>
      </c>
      <c r="M187" s="420">
        <v>5</v>
      </c>
      <c r="N187" s="420">
        <v>16</v>
      </c>
    </row>
    <row r="188" spans="1:14" s="463" customFormat="1" x14ac:dyDescent="0.2">
      <c r="A188" s="483">
        <v>42127</v>
      </c>
      <c r="B188" s="476" t="s">
        <v>53</v>
      </c>
      <c r="C188" s="424"/>
      <c r="D188" s="424"/>
      <c r="E188" s="477">
        <v>147</v>
      </c>
      <c r="F188" s="477">
        <v>161</v>
      </c>
      <c r="G188" s="477">
        <v>165</v>
      </c>
      <c r="H188" s="479"/>
      <c r="I188" s="422">
        <v>0</v>
      </c>
      <c r="J188" s="480">
        <f>SUM(E188:G188)</f>
        <v>473</v>
      </c>
      <c r="K188" s="487">
        <f>MAX(E188:G188)</f>
        <v>165</v>
      </c>
      <c r="L188" s="480">
        <f>AVERAGE(E188:G188)</f>
        <v>157.66666666666666</v>
      </c>
      <c r="M188" s="421">
        <v>13</v>
      </c>
      <c r="N188" s="420">
        <v>5</v>
      </c>
    </row>
    <row r="189" spans="1:14" s="482" customFormat="1" x14ac:dyDescent="0.2">
      <c r="A189" s="483">
        <v>42127</v>
      </c>
      <c r="B189" s="476" t="s">
        <v>76</v>
      </c>
      <c r="C189" s="424"/>
      <c r="D189" s="424"/>
      <c r="E189" s="477">
        <v>150</v>
      </c>
      <c r="F189" s="477">
        <v>162</v>
      </c>
      <c r="G189" s="477">
        <v>161</v>
      </c>
      <c r="H189" s="479"/>
      <c r="I189" s="422">
        <v>0</v>
      </c>
      <c r="J189" s="480">
        <f>SUM(E189:G189)</f>
        <v>473</v>
      </c>
      <c r="K189" s="487">
        <f>MAX(E189:G189)</f>
        <v>162</v>
      </c>
      <c r="L189" s="480">
        <f>AVERAGE(E189:G189)</f>
        <v>157.66666666666666</v>
      </c>
      <c r="M189" s="421">
        <v>14</v>
      </c>
      <c r="N189" s="420">
        <v>4</v>
      </c>
    </row>
    <row r="190" spans="1:14" s="463" customFormat="1" x14ac:dyDescent="0.2">
      <c r="A190" s="462">
        <v>42239</v>
      </c>
      <c r="B190" s="451" t="s">
        <v>22</v>
      </c>
      <c r="C190" s="430">
        <v>5</v>
      </c>
      <c r="D190" s="430">
        <v>1</v>
      </c>
      <c r="E190" s="431">
        <v>161</v>
      </c>
      <c r="F190" s="431">
        <v>133</v>
      </c>
      <c r="G190" s="431">
        <v>142</v>
      </c>
      <c r="H190" s="431">
        <v>143</v>
      </c>
      <c r="I190" s="431">
        <v>8</v>
      </c>
      <c r="J190" s="431">
        <v>470</v>
      </c>
      <c r="K190" s="431">
        <v>169</v>
      </c>
      <c r="L190" s="431">
        <v>157</v>
      </c>
      <c r="M190" s="430">
        <v>11</v>
      </c>
      <c r="N190" s="433">
        <v>3</v>
      </c>
    </row>
    <row r="191" spans="1:14" s="482" customFormat="1" x14ac:dyDescent="0.2">
      <c r="A191" s="483">
        <v>42085</v>
      </c>
      <c r="B191" s="448" t="s">
        <v>16</v>
      </c>
      <c r="C191" s="421">
        <v>1</v>
      </c>
      <c r="D191" s="421">
        <v>2</v>
      </c>
      <c r="E191" s="422">
        <v>116</v>
      </c>
      <c r="F191" s="422">
        <v>157</v>
      </c>
      <c r="G191" s="422">
        <v>151</v>
      </c>
      <c r="H191" s="422">
        <v>162</v>
      </c>
      <c r="I191" s="422">
        <v>0</v>
      </c>
      <c r="J191" s="422">
        <v>470</v>
      </c>
      <c r="K191" s="422">
        <v>162</v>
      </c>
      <c r="L191" s="422">
        <v>157</v>
      </c>
      <c r="M191" s="421">
        <v>16</v>
      </c>
      <c r="N191" s="420">
        <v>3</v>
      </c>
    </row>
    <row r="192" spans="1:14" s="463" customFormat="1" x14ac:dyDescent="0.2">
      <c r="A192" s="483">
        <v>42141</v>
      </c>
      <c r="B192" s="448" t="s">
        <v>30</v>
      </c>
      <c r="C192" s="420">
        <v>6</v>
      </c>
      <c r="D192" s="420">
        <v>3</v>
      </c>
      <c r="E192" s="425">
        <v>169</v>
      </c>
      <c r="F192" s="425">
        <v>148</v>
      </c>
      <c r="G192" s="425">
        <v>129</v>
      </c>
      <c r="H192" s="425">
        <v>154</v>
      </c>
      <c r="I192" s="422">
        <v>0</v>
      </c>
      <c r="J192" s="422">
        <f>SUM(E192:H192)+I192*3-MIN(E192:H192)</f>
        <v>471</v>
      </c>
      <c r="K192" s="422">
        <f>MAX(E192:H192)+I192</f>
        <v>169</v>
      </c>
      <c r="L192" s="422">
        <f>ROUND(J192/3,0)</f>
        <v>157</v>
      </c>
      <c r="M192" s="421">
        <v>14</v>
      </c>
      <c r="N192" s="424">
        <v>5</v>
      </c>
    </row>
    <row r="193" spans="1:14" s="463" customFormat="1" x14ac:dyDescent="0.2">
      <c r="A193" s="462">
        <v>42351</v>
      </c>
      <c r="B193" s="662" t="s">
        <v>96</v>
      </c>
      <c r="C193" s="433"/>
      <c r="D193" s="433"/>
      <c r="E193" s="265">
        <v>139</v>
      </c>
      <c r="F193" s="265">
        <v>175</v>
      </c>
      <c r="G193" s="432"/>
      <c r="H193" s="432"/>
      <c r="I193" s="430">
        <v>9</v>
      </c>
      <c r="J193" s="264">
        <f>SUM(E193:G193)</f>
        <v>314</v>
      </c>
      <c r="K193" s="431">
        <f>MAX(E193:H193)+I193</f>
        <v>184</v>
      </c>
      <c r="L193" s="265">
        <f>ROUND(J193/2,0)</f>
        <v>157</v>
      </c>
      <c r="M193" s="433">
        <v>5</v>
      </c>
      <c r="N193" s="433">
        <v>14</v>
      </c>
    </row>
    <row r="194" spans="1:14" s="469" customFormat="1" x14ac:dyDescent="0.2">
      <c r="A194" s="483">
        <v>42177</v>
      </c>
      <c r="B194" s="449" t="s">
        <v>25</v>
      </c>
      <c r="C194" s="421">
        <v>6</v>
      </c>
      <c r="D194" s="421">
        <v>2</v>
      </c>
      <c r="E194" s="422">
        <v>151</v>
      </c>
      <c r="F194" s="422">
        <v>170</v>
      </c>
      <c r="G194" s="422">
        <v>148</v>
      </c>
      <c r="H194" s="422">
        <v>145</v>
      </c>
      <c r="I194" s="422">
        <v>0</v>
      </c>
      <c r="J194" s="422">
        <f>SUM(E194:H194)+I194*3-MIN(E194:H194)</f>
        <v>469</v>
      </c>
      <c r="K194" s="422">
        <f>MAX(E194:H194)+I194</f>
        <v>170</v>
      </c>
      <c r="L194" s="422">
        <f>ROUND(J194/3,0)</f>
        <v>156</v>
      </c>
      <c r="M194" s="421">
        <v>12</v>
      </c>
      <c r="N194" s="420">
        <v>2</v>
      </c>
    </row>
    <row r="195" spans="1:14" s="482" customFormat="1" x14ac:dyDescent="0.2">
      <c r="A195" s="483">
        <v>42351</v>
      </c>
      <c r="B195" s="476" t="s">
        <v>67</v>
      </c>
      <c r="C195" s="420"/>
      <c r="D195" s="420"/>
      <c r="E195" s="480">
        <v>166</v>
      </c>
      <c r="F195" s="480">
        <v>166</v>
      </c>
      <c r="G195" s="477">
        <v>136</v>
      </c>
      <c r="H195" s="479"/>
      <c r="I195" s="421">
        <v>24</v>
      </c>
      <c r="J195" s="477">
        <f>SUM(E195:G195)</f>
        <v>468</v>
      </c>
      <c r="K195" s="422">
        <f>MAX(E195:H195)+I195</f>
        <v>190</v>
      </c>
      <c r="L195" s="480">
        <f>ROUND(J195/3,0)</f>
        <v>156</v>
      </c>
      <c r="M195" s="420">
        <v>25</v>
      </c>
      <c r="N195" s="424">
        <v>0</v>
      </c>
    </row>
    <row r="196" spans="1:14" s="463" customFormat="1" x14ac:dyDescent="0.2">
      <c r="A196" s="475">
        <v>42309</v>
      </c>
      <c r="B196" s="476" t="s">
        <v>16</v>
      </c>
      <c r="C196" s="420"/>
      <c r="D196" s="420"/>
      <c r="E196" s="477">
        <v>142</v>
      </c>
      <c r="F196" s="477">
        <v>191</v>
      </c>
      <c r="G196" s="477">
        <v>125</v>
      </c>
      <c r="H196" s="479"/>
      <c r="I196" s="422">
        <v>0</v>
      </c>
      <c r="J196" s="477">
        <v>466</v>
      </c>
      <c r="K196" s="481">
        <f>MAX(E196:G196)</f>
        <v>191</v>
      </c>
      <c r="L196" s="480">
        <v>155.33333333333334</v>
      </c>
      <c r="M196" s="420">
        <v>21</v>
      </c>
      <c r="N196" s="477">
        <v>0</v>
      </c>
    </row>
    <row r="197" spans="1:14" s="463" customFormat="1" x14ac:dyDescent="0.2">
      <c r="A197" s="426">
        <v>42127</v>
      </c>
      <c r="B197" s="476" t="s">
        <v>20</v>
      </c>
      <c r="C197" s="420">
        <v>1</v>
      </c>
      <c r="D197" s="420">
        <v>1</v>
      </c>
      <c r="E197" s="477">
        <v>148</v>
      </c>
      <c r="F197" s="477">
        <v>172</v>
      </c>
      <c r="G197" s="477">
        <v>145</v>
      </c>
      <c r="H197" s="479"/>
      <c r="I197" s="422">
        <v>0</v>
      </c>
      <c r="J197" s="480">
        <f>SUM(E197:G197)</f>
        <v>465</v>
      </c>
      <c r="K197" s="481">
        <f>MAX(E197:G197)</f>
        <v>172</v>
      </c>
      <c r="L197" s="480">
        <f>AVERAGE(E197:G197)</f>
        <v>155</v>
      </c>
      <c r="M197" s="420">
        <v>11</v>
      </c>
      <c r="N197" s="420">
        <v>7</v>
      </c>
    </row>
    <row r="198" spans="1:14" s="482" customFormat="1" x14ac:dyDescent="0.2">
      <c r="A198" s="462">
        <v>42064</v>
      </c>
      <c r="B198" s="450" t="s">
        <v>27</v>
      </c>
      <c r="C198" s="430">
        <v>2</v>
      </c>
      <c r="D198" s="430">
        <v>3</v>
      </c>
      <c r="E198" s="430">
        <v>157</v>
      </c>
      <c r="F198" s="430">
        <v>136</v>
      </c>
      <c r="G198" s="430">
        <v>170</v>
      </c>
      <c r="H198" s="432"/>
      <c r="I198" s="431">
        <v>0</v>
      </c>
      <c r="J198" s="430">
        <v>464</v>
      </c>
      <c r="K198" s="430">
        <v>170</v>
      </c>
      <c r="L198" s="430">
        <v>155</v>
      </c>
      <c r="M198" s="430">
        <v>14</v>
      </c>
      <c r="N198" s="430">
        <v>7</v>
      </c>
    </row>
    <row r="199" spans="1:14" s="482" customFormat="1" x14ac:dyDescent="0.2">
      <c r="A199" s="483">
        <v>42064</v>
      </c>
      <c r="B199" s="448" t="s">
        <v>30</v>
      </c>
      <c r="C199" s="421">
        <v>3</v>
      </c>
      <c r="D199" s="421">
        <v>3</v>
      </c>
      <c r="E199" s="421">
        <v>148</v>
      </c>
      <c r="F199" s="421">
        <v>136</v>
      </c>
      <c r="G199" s="421">
        <v>180</v>
      </c>
      <c r="H199" s="479"/>
      <c r="I199" s="422">
        <v>0</v>
      </c>
      <c r="J199" s="421">
        <v>464</v>
      </c>
      <c r="K199" s="421">
        <v>180</v>
      </c>
      <c r="L199" s="421">
        <v>155</v>
      </c>
      <c r="M199" s="421">
        <v>14</v>
      </c>
      <c r="N199" s="421">
        <v>7</v>
      </c>
    </row>
    <row r="200" spans="1:14" s="463" customFormat="1" x14ac:dyDescent="0.2">
      <c r="A200" s="470">
        <v>42050</v>
      </c>
      <c r="B200" s="660" t="s">
        <v>22</v>
      </c>
      <c r="C200" s="471">
        <v>3</v>
      </c>
      <c r="D200" s="471">
        <v>1</v>
      </c>
      <c r="E200" s="473">
        <v>121</v>
      </c>
      <c r="F200" s="473">
        <v>139</v>
      </c>
      <c r="G200" s="473">
        <v>141</v>
      </c>
      <c r="H200" s="473">
        <v>157</v>
      </c>
      <c r="I200" s="473">
        <v>8</v>
      </c>
      <c r="J200" s="473">
        <v>461</v>
      </c>
      <c r="K200" s="473">
        <v>165</v>
      </c>
      <c r="L200" s="473">
        <v>154</v>
      </c>
      <c r="M200" s="471">
        <v>13</v>
      </c>
      <c r="N200" s="661">
        <v>5</v>
      </c>
    </row>
    <row r="201" spans="1:14" s="482" customFormat="1" x14ac:dyDescent="0.2">
      <c r="A201" s="483">
        <v>42064</v>
      </c>
      <c r="B201" s="449" t="s">
        <v>56</v>
      </c>
      <c r="C201" s="421">
        <v>5</v>
      </c>
      <c r="D201" s="421">
        <v>3</v>
      </c>
      <c r="E201" s="421">
        <v>150</v>
      </c>
      <c r="F201" s="421">
        <v>155</v>
      </c>
      <c r="G201" s="421">
        <v>156</v>
      </c>
      <c r="H201" s="479"/>
      <c r="I201" s="441">
        <v>0</v>
      </c>
      <c r="J201" s="421">
        <v>461</v>
      </c>
      <c r="K201" s="421">
        <v>156</v>
      </c>
      <c r="L201" s="421">
        <v>154</v>
      </c>
      <c r="M201" s="421">
        <v>16</v>
      </c>
      <c r="N201" s="421">
        <v>5</v>
      </c>
    </row>
    <row r="202" spans="1:14" s="482" customFormat="1" x14ac:dyDescent="0.2">
      <c r="A202" s="483">
        <v>42127</v>
      </c>
      <c r="B202" s="476" t="s">
        <v>67</v>
      </c>
      <c r="C202" s="424"/>
      <c r="D202" s="424"/>
      <c r="E202" s="477">
        <v>152</v>
      </c>
      <c r="F202" s="477">
        <v>158</v>
      </c>
      <c r="G202" s="477">
        <v>152</v>
      </c>
      <c r="H202" s="479"/>
      <c r="I202" s="422">
        <v>0</v>
      </c>
      <c r="J202" s="480">
        <f>SUM(E202:G202)</f>
        <v>462</v>
      </c>
      <c r="K202" s="487">
        <f>MAX(E202:G202)</f>
        <v>158</v>
      </c>
      <c r="L202" s="480">
        <f>AVERAGE(E202:G202)</f>
        <v>154</v>
      </c>
      <c r="M202" s="421">
        <v>15</v>
      </c>
      <c r="N202" s="420">
        <v>3</v>
      </c>
    </row>
    <row r="203" spans="1:14" s="482" customFormat="1" x14ac:dyDescent="0.2">
      <c r="A203" s="483">
        <v>42351</v>
      </c>
      <c r="B203" s="448" t="s">
        <v>32</v>
      </c>
      <c r="C203" s="420"/>
      <c r="D203" s="420"/>
      <c r="E203" s="480">
        <v>151</v>
      </c>
      <c r="F203" s="480">
        <v>157</v>
      </c>
      <c r="G203" s="479"/>
      <c r="H203" s="479"/>
      <c r="I203" s="421">
        <v>13</v>
      </c>
      <c r="J203" s="477">
        <f>SUM(E203:G203)</f>
        <v>308</v>
      </c>
      <c r="K203" s="422">
        <f>MAX(E203:H203)+I203</f>
        <v>170</v>
      </c>
      <c r="L203" s="480">
        <f>ROUND(J203/2,0)</f>
        <v>154</v>
      </c>
      <c r="M203" s="420">
        <v>14</v>
      </c>
      <c r="N203" s="420">
        <v>7</v>
      </c>
    </row>
    <row r="204" spans="1:14" s="482" customFormat="1" x14ac:dyDescent="0.2">
      <c r="A204" s="483">
        <v>42351</v>
      </c>
      <c r="B204" s="663" t="s">
        <v>28</v>
      </c>
      <c r="C204" s="420"/>
      <c r="D204" s="420"/>
      <c r="E204" s="480">
        <v>138</v>
      </c>
      <c r="F204" s="480">
        <v>169</v>
      </c>
      <c r="G204" s="479"/>
      <c r="H204" s="479"/>
      <c r="I204" s="659">
        <v>14</v>
      </c>
      <c r="J204" s="477">
        <f>SUM(E204:G204)</f>
        <v>307</v>
      </c>
      <c r="K204" s="422">
        <f>MAX(E204:H204)+I204</f>
        <v>183</v>
      </c>
      <c r="L204" s="480">
        <f>ROUND(J204/2,0)</f>
        <v>154</v>
      </c>
      <c r="M204" s="420">
        <v>15</v>
      </c>
      <c r="N204" s="420">
        <v>6</v>
      </c>
    </row>
    <row r="205" spans="1:14" s="482" customFormat="1" x14ac:dyDescent="0.2">
      <c r="A205" s="483">
        <v>42351</v>
      </c>
      <c r="B205" s="663" t="s">
        <v>30</v>
      </c>
      <c r="C205" s="420"/>
      <c r="D205" s="420"/>
      <c r="E205" s="480">
        <v>159</v>
      </c>
      <c r="F205" s="480">
        <v>140</v>
      </c>
      <c r="G205" s="477">
        <v>162</v>
      </c>
      <c r="H205" s="479"/>
      <c r="I205" s="659">
        <v>25</v>
      </c>
      <c r="J205" s="477">
        <f>SUM(E205:G205)</f>
        <v>461</v>
      </c>
      <c r="K205" s="422">
        <f>MAX(E205:H205)+I205</f>
        <v>187</v>
      </c>
      <c r="L205" s="480">
        <f>ROUND(J205/3,0)</f>
        <v>154</v>
      </c>
      <c r="M205" s="420">
        <v>26</v>
      </c>
      <c r="N205" s="424">
        <v>0</v>
      </c>
    </row>
    <row r="206" spans="1:14" s="463" customFormat="1" x14ac:dyDescent="0.2">
      <c r="A206" s="467">
        <v>42309</v>
      </c>
      <c r="B206" s="442" t="s">
        <v>15</v>
      </c>
      <c r="C206" s="433"/>
      <c r="D206" s="433"/>
      <c r="E206" s="264">
        <v>159</v>
      </c>
      <c r="F206" s="264">
        <v>184</v>
      </c>
      <c r="G206" s="264">
        <v>117</v>
      </c>
      <c r="H206" s="432"/>
      <c r="I206" s="473">
        <v>0</v>
      </c>
      <c r="J206" s="265">
        <f>E206+F206+G206</f>
        <v>460</v>
      </c>
      <c r="K206" s="468">
        <f>MAX(E206:G206)</f>
        <v>184</v>
      </c>
      <c r="L206" s="265">
        <f>AVERAGE(E206:G206)</f>
        <v>153.33333333333334</v>
      </c>
      <c r="M206" s="433">
        <v>16</v>
      </c>
      <c r="N206" s="264">
        <v>5</v>
      </c>
    </row>
    <row r="207" spans="1:14" s="482" customFormat="1" x14ac:dyDescent="0.2">
      <c r="A207" s="475">
        <v>42309</v>
      </c>
      <c r="B207" s="476" t="s">
        <v>30</v>
      </c>
      <c r="C207" s="420"/>
      <c r="D207" s="420"/>
      <c r="E207" s="477">
        <v>139</v>
      </c>
      <c r="F207" s="477">
        <v>170</v>
      </c>
      <c r="G207" s="477">
        <v>151</v>
      </c>
      <c r="H207" s="479"/>
      <c r="I207" s="441">
        <v>0</v>
      </c>
      <c r="J207" s="477">
        <v>460</v>
      </c>
      <c r="K207" s="481">
        <f>MAX(E207:G207)</f>
        <v>170</v>
      </c>
      <c r="L207" s="480">
        <v>153.33333333333334</v>
      </c>
      <c r="M207" s="420">
        <v>22</v>
      </c>
      <c r="N207" s="477">
        <v>0</v>
      </c>
    </row>
    <row r="208" spans="1:14" s="482" customFormat="1" x14ac:dyDescent="0.2">
      <c r="A208" s="462">
        <v>42323</v>
      </c>
      <c r="B208" s="530" t="s">
        <v>27</v>
      </c>
      <c r="C208" s="439">
        <v>3</v>
      </c>
      <c r="D208" s="439">
        <v>1</v>
      </c>
      <c r="E208" s="439">
        <v>151</v>
      </c>
      <c r="F208" s="439">
        <v>149</v>
      </c>
      <c r="G208" s="439">
        <v>119</v>
      </c>
      <c r="H208" s="439">
        <v>134</v>
      </c>
      <c r="I208" s="532">
        <v>8</v>
      </c>
      <c r="J208" s="439">
        <v>458</v>
      </c>
      <c r="K208" s="439">
        <v>159</v>
      </c>
      <c r="L208" s="439">
        <v>153</v>
      </c>
      <c r="M208" s="439">
        <v>16</v>
      </c>
      <c r="N208" s="439">
        <v>4</v>
      </c>
    </row>
    <row r="209" spans="1:14" s="482" customFormat="1" x14ac:dyDescent="0.2">
      <c r="A209" s="475">
        <v>42309</v>
      </c>
      <c r="B209" s="476" t="s">
        <v>51</v>
      </c>
      <c r="C209" s="420"/>
      <c r="D209" s="420"/>
      <c r="E209" s="477">
        <v>137</v>
      </c>
      <c r="F209" s="477">
        <v>174</v>
      </c>
      <c r="G209" s="477">
        <v>147</v>
      </c>
      <c r="H209" s="479"/>
      <c r="I209" s="441">
        <v>0</v>
      </c>
      <c r="J209" s="480">
        <f>E209+F209+G209</f>
        <v>458</v>
      </c>
      <c r="K209" s="481">
        <f>MAX(E209:G209)</f>
        <v>174</v>
      </c>
      <c r="L209" s="480">
        <f>AVERAGE(E209:G209)</f>
        <v>152.66666666666666</v>
      </c>
      <c r="M209" s="420">
        <v>17</v>
      </c>
      <c r="N209" s="477">
        <v>4</v>
      </c>
    </row>
    <row r="210" spans="1:14" s="482" customFormat="1" x14ac:dyDescent="0.2">
      <c r="A210" s="483">
        <v>42064</v>
      </c>
      <c r="B210" s="449" t="s">
        <v>64</v>
      </c>
      <c r="C210" s="421">
        <v>5</v>
      </c>
      <c r="D210" s="421">
        <v>1</v>
      </c>
      <c r="E210" s="421">
        <v>151</v>
      </c>
      <c r="F210" s="421">
        <v>153</v>
      </c>
      <c r="G210" s="421">
        <v>150</v>
      </c>
      <c r="H210" s="479"/>
      <c r="I210" s="441">
        <v>0</v>
      </c>
      <c r="J210" s="421">
        <v>456</v>
      </c>
      <c r="K210" s="421">
        <v>153</v>
      </c>
      <c r="L210" s="421">
        <v>152</v>
      </c>
      <c r="M210" s="421">
        <v>19</v>
      </c>
      <c r="N210" s="421">
        <v>2</v>
      </c>
    </row>
    <row r="211" spans="1:14" s="482" customFormat="1" x14ac:dyDescent="0.2">
      <c r="A211" s="462">
        <v>42085</v>
      </c>
      <c r="B211" s="451" t="s">
        <v>21</v>
      </c>
      <c r="C211" s="430">
        <v>2</v>
      </c>
      <c r="D211" s="430">
        <v>1</v>
      </c>
      <c r="E211" s="431">
        <v>170</v>
      </c>
      <c r="F211" s="431">
        <v>136</v>
      </c>
      <c r="G211" s="431">
        <v>127</v>
      </c>
      <c r="H211" s="431">
        <v>123</v>
      </c>
      <c r="I211" s="473">
        <v>8</v>
      </c>
      <c r="J211" s="431">
        <v>457</v>
      </c>
      <c r="K211" s="431">
        <v>178</v>
      </c>
      <c r="L211" s="431">
        <v>152</v>
      </c>
      <c r="M211" s="430">
        <v>17</v>
      </c>
      <c r="N211" s="433">
        <v>2</v>
      </c>
    </row>
    <row r="212" spans="1:14" s="463" customFormat="1" x14ac:dyDescent="0.2">
      <c r="A212" s="483">
        <v>42239</v>
      </c>
      <c r="B212" s="449" t="s">
        <v>31</v>
      </c>
      <c r="C212" s="421">
        <v>2</v>
      </c>
      <c r="D212" s="421">
        <v>2</v>
      </c>
      <c r="E212" s="422">
        <v>153</v>
      </c>
      <c r="F212" s="422">
        <v>149</v>
      </c>
      <c r="G212" s="422">
        <v>150</v>
      </c>
      <c r="H212" s="422">
        <v>154</v>
      </c>
      <c r="I212" s="441">
        <v>0</v>
      </c>
      <c r="J212" s="422">
        <v>457</v>
      </c>
      <c r="K212" s="422">
        <v>154</v>
      </c>
      <c r="L212" s="422">
        <v>152</v>
      </c>
      <c r="M212" s="421">
        <v>12</v>
      </c>
      <c r="N212" s="420">
        <v>2</v>
      </c>
    </row>
    <row r="213" spans="1:14" s="463" customFormat="1" x14ac:dyDescent="0.2">
      <c r="A213" s="483">
        <v>42141</v>
      </c>
      <c r="B213" s="448" t="s">
        <v>88</v>
      </c>
      <c r="C213" s="420">
        <v>4</v>
      </c>
      <c r="D213" s="420">
        <v>2</v>
      </c>
      <c r="E213" s="425">
        <v>141</v>
      </c>
      <c r="F213" s="425">
        <v>148</v>
      </c>
      <c r="G213" s="425">
        <v>134</v>
      </c>
      <c r="H213" s="425">
        <v>164</v>
      </c>
      <c r="I213" s="422">
        <v>0</v>
      </c>
      <c r="J213" s="422">
        <f>SUM(E213:H213)+I213*3-MIN(E213:H213)</f>
        <v>453</v>
      </c>
      <c r="K213" s="422">
        <f>MAX(E213:H213)+I213</f>
        <v>164</v>
      </c>
      <c r="L213" s="422">
        <f>ROUND(J213/3,0)</f>
        <v>151</v>
      </c>
      <c r="M213" s="421">
        <v>16</v>
      </c>
      <c r="N213" s="424">
        <v>3</v>
      </c>
    </row>
    <row r="214" spans="1:14" s="482" customFormat="1" x14ac:dyDescent="0.2">
      <c r="A214" s="483">
        <v>42064</v>
      </c>
      <c r="B214" s="449" t="s">
        <v>65</v>
      </c>
      <c r="C214" s="421">
        <v>5</v>
      </c>
      <c r="D214" s="421">
        <v>3</v>
      </c>
      <c r="E214" s="421">
        <v>158</v>
      </c>
      <c r="F214" s="421">
        <v>152</v>
      </c>
      <c r="G214" s="421">
        <v>127</v>
      </c>
      <c r="H214" s="479"/>
      <c r="I214" s="421">
        <v>8</v>
      </c>
      <c r="J214" s="421">
        <v>453</v>
      </c>
      <c r="K214" s="421">
        <v>158</v>
      </c>
      <c r="L214" s="421">
        <v>151</v>
      </c>
      <c r="M214" s="421">
        <v>20</v>
      </c>
      <c r="N214" s="421">
        <v>1</v>
      </c>
    </row>
    <row r="215" spans="1:14" s="482" customFormat="1" x14ac:dyDescent="0.2">
      <c r="A215" s="462">
        <v>42064</v>
      </c>
      <c r="B215" s="450" t="s">
        <v>22</v>
      </c>
      <c r="C215" s="430">
        <v>3</v>
      </c>
      <c r="D215" s="430">
        <v>5</v>
      </c>
      <c r="E215" s="430">
        <v>154</v>
      </c>
      <c r="F215" s="430">
        <v>149</v>
      </c>
      <c r="G215" s="430">
        <v>143</v>
      </c>
      <c r="H215" s="432"/>
      <c r="I215" s="471">
        <v>8</v>
      </c>
      <c r="J215" s="430">
        <v>454</v>
      </c>
      <c r="K215" s="430">
        <v>154</v>
      </c>
      <c r="L215" s="430">
        <v>151</v>
      </c>
      <c r="M215" s="430">
        <v>20</v>
      </c>
      <c r="N215" s="430">
        <v>1</v>
      </c>
    </row>
    <row r="216" spans="1:14" s="454" customFormat="1" x14ac:dyDescent="0.2">
      <c r="A216" s="462">
        <v>42323</v>
      </c>
      <c r="B216" s="530" t="s">
        <v>22</v>
      </c>
      <c r="C216" s="439">
        <v>3</v>
      </c>
      <c r="D216" s="439">
        <v>3</v>
      </c>
      <c r="E216" s="439">
        <v>137</v>
      </c>
      <c r="F216" s="439">
        <v>138</v>
      </c>
      <c r="G216" s="439">
        <v>115</v>
      </c>
      <c r="H216" s="439">
        <v>154</v>
      </c>
      <c r="I216" s="532">
        <v>8</v>
      </c>
      <c r="J216" s="439">
        <v>453</v>
      </c>
      <c r="K216" s="439">
        <v>162</v>
      </c>
      <c r="L216" s="439">
        <v>151</v>
      </c>
      <c r="M216" s="439">
        <v>17</v>
      </c>
      <c r="N216" s="439">
        <v>3</v>
      </c>
    </row>
    <row r="217" spans="1:14" s="482" customFormat="1" x14ac:dyDescent="0.2">
      <c r="A217" s="483">
        <v>42204</v>
      </c>
      <c r="B217" s="448" t="s">
        <v>20</v>
      </c>
      <c r="C217" s="420">
        <v>4</v>
      </c>
      <c r="D217" s="420">
        <v>2</v>
      </c>
      <c r="E217" s="425">
        <v>131</v>
      </c>
      <c r="F217" s="425">
        <v>137</v>
      </c>
      <c r="G217" s="425">
        <v>173</v>
      </c>
      <c r="H217" s="425">
        <v>143</v>
      </c>
      <c r="I217" s="441">
        <v>0</v>
      </c>
      <c r="J217" s="425">
        <f>SUM(E217:H217)+I217*3-MIN(E217:H217)</f>
        <v>453</v>
      </c>
      <c r="K217" s="425">
        <f>MAX(E217:H217)+I217</f>
        <v>173</v>
      </c>
      <c r="L217" s="425">
        <f>ROUND(J217/3,0)</f>
        <v>151</v>
      </c>
      <c r="M217" s="420">
        <v>9</v>
      </c>
      <c r="N217" s="420">
        <v>2</v>
      </c>
    </row>
    <row r="218" spans="1:14" s="482" customFormat="1" x14ac:dyDescent="0.2">
      <c r="A218" s="483">
        <v>42036</v>
      </c>
      <c r="B218" s="449" t="s">
        <v>31</v>
      </c>
      <c r="C218" s="421">
        <v>5</v>
      </c>
      <c r="D218" s="421">
        <v>3</v>
      </c>
      <c r="E218" s="422">
        <v>157</v>
      </c>
      <c r="F218" s="422">
        <v>131</v>
      </c>
      <c r="G218" s="422">
        <v>146</v>
      </c>
      <c r="H218" s="422">
        <v>151</v>
      </c>
      <c r="I218" s="441">
        <v>0</v>
      </c>
      <c r="J218" s="422">
        <v>454</v>
      </c>
      <c r="K218" s="422">
        <v>157</v>
      </c>
      <c r="L218" s="422">
        <v>151</v>
      </c>
      <c r="M218" s="421">
        <v>15</v>
      </c>
      <c r="N218" s="420">
        <v>3</v>
      </c>
    </row>
    <row r="219" spans="1:14" s="482" customFormat="1" x14ac:dyDescent="0.2">
      <c r="A219" s="483">
        <v>42351</v>
      </c>
      <c r="B219" s="663" t="s">
        <v>54</v>
      </c>
      <c r="C219" s="420"/>
      <c r="D219" s="420"/>
      <c r="E219" s="480">
        <v>156</v>
      </c>
      <c r="F219" s="480">
        <v>146</v>
      </c>
      <c r="G219" s="479"/>
      <c r="H219" s="479"/>
      <c r="I219" s="659">
        <v>15</v>
      </c>
      <c r="J219" s="477">
        <f>SUM(E219:G219)</f>
        <v>302</v>
      </c>
      <c r="K219" s="422">
        <f>MAX(E219:H219)+I219</f>
        <v>171</v>
      </c>
      <c r="L219" s="480">
        <f>ROUND(J219/2,0)</f>
        <v>151</v>
      </c>
      <c r="M219" s="420">
        <v>16</v>
      </c>
      <c r="N219" s="420">
        <v>5</v>
      </c>
    </row>
    <row r="220" spans="1:14" s="463" customFormat="1" x14ac:dyDescent="0.2">
      <c r="A220" s="483">
        <v>42239</v>
      </c>
      <c r="B220" s="449" t="s">
        <v>59</v>
      </c>
      <c r="C220" s="421">
        <v>5</v>
      </c>
      <c r="D220" s="421">
        <v>2</v>
      </c>
      <c r="E220" s="422">
        <v>142</v>
      </c>
      <c r="F220" s="422">
        <v>142</v>
      </c>
      <c r="G220" s="422">
        <v>157</v>
      </c>
      <c r="H220" s="422">
        <v>151</v>
      </c>
      <c r="I220" s="441">
        <v>0</v>
      </c>
      <c r="J220" s="422">
        <v>450</v>
      </c>
      <c r="K220" s="422">
        <v>157</v>
      </c>
      <c r="L220" s="422">
        <v>150</v>
      </c>
      <c r="M220" s="421">
        <v>13</v>
      </c>
      <c r="N220" s="420">
        <v>1</v>
      </c>
    </row>
    <row r="221" spans="1:14" s="482" customFormat="1" x14ac:dyDescent="0.2">
      <c r="A221" s="464">
        <v>42127</v>
      </c>
      <c r="B221" s="442" t="s">
        <v>21</v>
      </c>
      <c r="C221" s="433"/>
      <c r="D221" s="433"/>
      <c r="E221" s="264">
        <v>138</v>
      </c>
      <c r="F221" s="264">
        <v>163</v>
      </c>
      <c r="G221" s="264">
        <v>149</v>
      </c>
      <c r="H221" s="432"/>
      <c r="I221" s="473">
        <v>0</v>
      </c>
      <c r="J221" s="265">
        <f>SUM(E221:G221)</f>
        <v>450</v>
      </c>
      <c r="K221" s="468">
        <f>MAX(E221:G221)</f>
        <v>163</v>
      </c>
      <c r="L221" s="265">
        <f>AVERAGE(E221:G221)</f>
        <v>150</v>
      </c>
      <c r="M221" s="433">
        <v>12</v>
      </c>
      <c r="N221" s="433">
        <v>6</v>
      </c>
    </row>
    <row r="222" spans="1:14" s="463" customFormat="1" x14ac:dyDescent="0.2">
      <c r="A222" s="475">
        <v>42309</v>
      </c>
      <c r="B222" s="476" t="s">
        <v>26</v>
      </c>
      <c r="C222" s="420"/>
      <c r="D222" s="420"/>
      <c r="E222" s="477">
        <v>165</v>
      </c>
      <c r="F222" s="477">
        <v>126</v>
      </c>
      <c r="G222" s="477">
        <v>158</v>
      </c>
      <c r="H222" s="479"/>
      <c r="I222" s="441">
        <v>0</v>
      </c>
      <c r="J222" s="480">
        <f>E222+F222+G222</f>
        <v>449</v>
      </c>
      <c r="K222" s="481">
        <f>MAX(E222:G222)</f>
        <v>165</v>
      </c>
      <c r="L222" s="480">
        <f>AVERAGE(E222:G222)</f>
        <v>149.66666666666666</v>
      </c>
      <c r="M222" s="420">
        <v>10</v>
      </c>
      <c r="N222" s="477">
        <v>14</v>
      </c>
    </row>
    <row r="223" spans="1:14" s="463" customFormat="1" x14ac:dyDescent="0.2">
      <c r="A223" s="467">
        <v>42309</v>
      </c>
      <c r="B223" s="442" t="s">
        <v>73</v>
      </c>
      <c r="C223" s="433"/>
      <c r="D223" s="433"/>
      <c r="E223" s="264">
        <v>133</v>
      </c>
      <c r="F223" s="264">
        <v>131</v>
      </c>
      <c r="G223" s="264">
        <v>174</v>
      </c>
      <c r="H223" s="432"/>
      <c r="I223" s="264">
        <v>8</v>
      </c>
      <c r="J223" s="264">
        <v>446</v>
      </c>
      <c r="K223" s="468">
        <f>MAX(E223:G223)</f>
        <v>174</v>
      </c>
      <c r="L223" s="265">
        <v>148.66666666666666</v>
      </c>
      <c r="M223" s="433">
        <v>23</v>
      </c>
      <c r="N223" s="264">
        <v>0</v>
      </c>
    </row>
    <row r="224" spans="1:14" s="482" customFormat="1" x14ac:dyDescent="0.2">
      <c r="A224" s="462">
        <v>42141</v>
      </c>
      <c r="B224" s="451" t="s">
        <v>22</v>
      </c>
      <c r="C224" s="433">
        <v>1</v>
      </c>
      <c r="D224" s="433">
        <v>2</v>
      </c>
      <c r="E224" s="434">
        <v>146</v>
      </c>
      <c r="F224" s="434">
        <v>149</v>
      </c>
      <c r="G224" s="434">
        <v>129</v>
      </c>
      <c r="H224" s="434">
        <v>149</v>
      </c>
      <c r="I224" s="431">
        <v>0</v>
      </c>
      <c r="J224" s="431">
        <f>SUM(E224:H224)+I224*3-MIN(E224:H224)</f>
        <v>444</v>
      </c>
      <c r="K224" s="431">
        <f>MAX(E224:H224)+I224</f>
        <v>149</v>
      </c>
      <c r="L224" s="431">
        <f>ROUND(J224/3,0)</f>
        <v>148</v>
      </c>
      <c r="M224" s="430">
        <v>15</v>
      </c>
      <c r="N224" s="439">
        <v>4</v>
      </c>
    </row>
    <row r="225" spans="1:14" x14ac:dyDescent="0.2">
      <c r="A225" s="462">
        <v>42050</v>
      </c>
      <c r="B225" s="450" t="s">
        <v>33</v>
      </c>
      <c r="C225" s="430">
        <v>6</v>
      </c>
      <c r="D225" s="430">
        <v>2</v>
      </c>
      <c r="E225" s="431">
        <v>127</v>
      </c>
      <c r="F225" s="431">
        <v>153</v>
      </c>
      <c r="G225" s="431">
        <v>140</v>
      </c>
      <c r="H225" s="431">
        <v>114</v>
      </c>
      <c r="I225" s="431">
        <v>8</v>
      </c>
      <c r="J225" s="431">
        <v>444</v>
      </c>
      <c r="K225" s="431">
        <v>161</v>
      </c>
      <c r="L225" s="431">
        <v>148</v>
      </c>
      <c r="M225" s="430">
        <v>14</v>
      </c>
      <c r="N225" s="433">
        <v>4</v>
      </c>
    </row>
    <row r="226" spans="1:14" s="482" customFormat="1" x14ac:dyDescent="0.2">
      <c r="A226" s="483">
        <v>42064</v>
      </c>
      <c r="B226" s="449" t="s">
        <v>66</v>
      </c>
      <c r="C226" s="421">
        <v>6</v>
      </c>
      <c r="D226" s="421">
        <v>1</v>
      </c>
      <c r="E226" s="421">
        <v>96</v>
      </c>
      <c r="F226" s="421">
        <v>134</v>
      </c>
      <c r="G226" s="421">
        <v>181</v>
      </c>
      <c r="H226" s="479"/>
      <c r="I226" s="422">
        <v>0</v>
      </c>
      <c r="J226" s="421">
        <v>445</v>
      </c>
      <c r="K226" s="421">
        <v>181</v>
      </c>
      <c r="L226" s="421">
        <v>148</v>
      </c>
      <c r="M226" s="421">
        <v>22</v>
      </c>
      <c r="N226" s="421">
        <v>0</v>
      </c>
    </row>
    <row r="227" spans="1:14" s="454" customFormat="1" x14ac:dyDescent="0.2">
      <c r="A227" s="483">
        <v>42351</v>
      </c>
      <c r="B227" s="663" t="s">
        <v>51</v>
      </c>
      <c r="C227" s="420"/>
      <c r="D227" s="420"/>
      <c r="E227" s="480">
        <v>153</v>
      </c>
      <c r="F227" s="480">
        <v>143</v>
      </c>
      <c r="G227" s="479"/>
      <c r="H227" s="479"/>
      <c r="I227" s="421">
        <v>16</v>
      </c>
      <c r="J227" s="477">
        <f>SUM(E227:G227)</f>
        <v>296</v>
      </c>
      <c r="K227" s="422">
        <f>MAX(E227:H227)+I227</f>
        <v>169</v>
      </c>
      <c r="L227" s="480">
        <f>ROUND(J227/2,0)</f>
        <v>148</v>
      </c>
      <c r="M227" s="420">
        <v>17</v>
      </c>
      <c r="N227" s="420">
        <v>4</v>
      </c>
    </row>
    <row r="228" spans="1:14" s="482" customFormat="1" x14ac:dyDescent="0.2">
      <c r="A228" s="483">
        <v>42351</v>
      </c>
      <c r="B228" s="663" t="s">
        <v>76</v>
      </c>
      <c r="C228" s="420"/>
      <c r="D228" s="420"/>
      <c r="E228" s="480">
        <v>136</v>
      </c>
      <c r="F228" s="480">
        <v>129</v>
      </c>
      <c r="G228" s="477">
        <v>179</v>
      </c>
      <c r="H228" s="479"/>
      <c r="I228" s="421">
        <v>26</v>
      </c>
      <c r="J228" s="477">
        <f>SUM(E228:G228)</f>
        <v>444</v>
      </c>
      <c r="K228" s="422">
        <f>MAX(E228:H228)+I228</f>
        <v>205</v>
      </c>
      <c r="L228" s="480">
        <f>ROUND(J228/3,0)</f>
        <v>148</v>
      </c>
      <c r="M228" s="420">
        <v>27</v>
      </c>
      <c r="N228" s="424">
        <v>0</v>
      </c>
    </row>
    <row r="229" spans="1:14" x14ac:dyDescent="0.2">
      <c r="A229" s="467">
        <v>42309</v>
      </c>
      <c r="B229" s="442" t="s">
        <v>105</v>
      </c>
      <c r="C229" s="433"/>
      <c r="D229" s="433"/>
      <c r="E229" s="264">
        <v>151</v>
      </c>
      <c r="F229" s="264">
        <v>137</v>
      </c>
      <c r="G229" s="264">
        <v>147</v>
      </c>
      <c r="H229" s="432"/>
      <c r="I229" s="264">
        <v>8</v>
      </c>
      <c r="J229" s="264">
        <v>443</v>
      </c>
      <c r="K229" s="468">
        <f>MAX(E229:G229)</f>
        <v>151</v>
      </c>
      <c r="L229" s="265">
        <v>147.66666666666666</v>
      </c>
      <c r="M229" s="433">
        <v>24</v>
      </c>
      <c r="N229" s="264">
        <v>0</v>
      </c>
    </row>
    <row r="230" spans="1:14" s="482" customFormat="1" x14ac:dyDescent="0.2">
      <c r="A230" s="483">
        <v>42064</v>
      </c>
      <c r="B230" s="449" t="s">
        <v>67</v>
      </c>
      <c r="C230" s="421">
        <v>4</v>
      </c>
      <c r="D230" s="421">
        <v>1</v>
      </c>
      <c r="E230" s="421">
        <v>150</v>
      </c>
      <c r="F230" s="421">
        <v>162</v>
      </c>
      <c r="G230" s="421">
        <v>126</v>
      </c>
      <c r="H230" s="479"/>
      <c r="I230" s="422">
        <v>0</v>
      </c>
      <c r="J230" s="421">
        <v>441</v>
      </c>
      <c r="K230" s="421">
        <v>162</v>
      </c>
      <c r="L230" s="421">
        <v>147</v>
      </c>
      <c r="M230" s="421">
        <v>23</v>
      </c>
      <c r="N230" s="421">
        <v>0</v>
      </c>
    </row>
    <row r="231" spans="1:14" s="463" customFormat="1" x14ac:dyDescent="0.2">
      <c r="A231" s="467">
        <v>42309</v>
      </c>
      <c r="B231" s="442" t="s">
        <v>21</v>
      </c>
      <c r="C231" s="433"/>
      <c r="D231" s="433"/>
      <c r="E231" s="264">
        <v>176</v>
      </c>
      <c r="F231" s="264">
        <v>121</v>
      </c>
      <c r="G231" s="264">
        <v>135</v>
      </c>
      <c r="H231" s="432"/>
      <c r="I231" s="264">
        <v>8</v>
      </c>
      <c r="J231" s="264">
        <v>440</v>
      </c>
      <c r="K231" s="468">
        <f>MAX(E231:G231)</f>
        <v>176</v>
      </c>
      <c r="L231" s="265">
        <v>146.66666666666666</v>
      </c>
      <c r="M231" s="433">
        <v>25</v>
      </c>
      <c r="N231" s="264">
        <v>0</v>
      </c>
    </row>
    <row r="232" spans="1:14" s="463" customFormat="1" x14ac:dyDescent="0.2">
      <c r="A232" s="467">
        <v>42309</v>
      </c>
      <c r="B232" s="442" t="s">
        <v>27</v>
      </c>
      <c r="C232" s="433"/>
      <c r="D232" s="433"/>
      <c r="E232" s="264">
        <v>139</v>
      </c>
      <c r="F232" s="264">
        <v>155</v>
      </c>
      <c r="G232" s="264">
        <v>145</v>
      </c>
      <c r="H232" s="432"/>
      <c r="I232" s="431">
        <v>0</v>
      </c>
      <c r="J232" s="265">
        <f>E232+F232+G232</f>
        <v>439</v>
      </c>
      <c r="K232" s="468">
        <f>MAX(E232:G232)</f>
        <v>155</v>
      </c>
      <c r="L232" s="265">
        <f>AVERAGE(E232:G232)</f>
        <v>146.33333333333334</v>
      </c>
      <c r="M232" s="433">
        <v>18</v>
      </c>
      <c r="N232" s="264">
        <v>3</v>
      </c>
    </row>
    <row r="233" spans="1:14" s="463" customFormat="1" x14ac:dyDescent="0.2">
      <c r="A233" s="426">
        <v>42267</v>
      </c>
      <c r="B233" s="449" t="s">
        <v>31</v>
      </c>
      <c r="C233" s="421">
        <v>1</v>
      </c>
      <c r="D233" s="421">
        <v>3</v>
      </c>
      <c r="E233" s="422">
        <v>152</v>
      </c>
      <c r="F233" s="422">
        <v>140</v>
      </c>
      <c r="G233" s="422">
        <v>147</v>
      </c>
      <c r="H233" s="422">
        <v>126</v>
      </c>
      <c r="I233" s="422">
        <v>0</v>
      </c>
      <c r="J233" s="422">
        <f>SUM(E233:H233)+I233*3-MIN(E233:H233)</f>
        <v>439</v>
      </c>
      <c r="K233" s="422">
        <f>MAX(E233:H233)+I233</f>
        <v>152</v>
      </c>
      <c r="L233" s="422">
        <f>ROUND(J233/3,0)</f>
        <v>146</v>
      </c>
      <c r="M233" s="420">
        <f>M232+1</f>
        <v>19</v>
      </c>
      <c r="N233" s="420">
        <v>2</v>
      </c>
    </row>
    <row r="234" spans="1:14" x14ac:dyDescent="0.2">
      <c r="A234" s="483">
        <v>42113</v>
      </c>
      <c r="B234" s="449" t="s">
        <v>59</v>
      </c>
      <c r="C234" s="421">
        <v>3</v>
      </c>
      <c r="D234" s="421">
        <v>1</v>
      </c>
      <c r="E234" s="422">
        <v>162</v>
      </c>
      <c r="F234" s="422">
        <v>131</v>
      </c>
      <c r="G234" s="422">
        <v>122</v>
      </c>
      <c r="H234" s="422">
        <v>142</v>
      </c>
      <c r="I234" s="422">
        <v>0</v>
      </c>
      <c r="J234" s="422">
        <v>435</v>
      </c>
      <c r="K234" s="422">
        <v>162</v>
      </c>
      <c r="L234" s="422">
        <v>145</v>
      </c>
      <c r="M234" s="421">
        <v>15</v>
      </c>
      <c r="N234" s="424">
        <v>3</v>
      </c>
    </row>
    <row r="235" spans="1:14" x14ac:dyDescent="0.2">
      <c r="A235" s="483">
        <v>42204</v>
      </c>
      <c r="B235" s="448" t="s">
        <v>59</v>
      </c>
      <c r="C235" s="420">
        <v>5</v>
      </c>
      <c r="D235" s="420">
        <v>1</v>
      </c>
      <c r="E235" s="425">
        <v>132</v>
      </c>
      <c r="F235" s="425">
        <v>143</v>
      </c>
      <c r="G235" s="425">
        <v>147</v>
      </c>
      <c r="H235" s="425">
        <v>143</v>
      </c>
      <c r="I235" s="422">
        <v>0</v>
      </c>
      <c r="J235" s="425">
        <f>SUM(E235:H235)+I235*3-MIN(E235:H235)</f>
        <v>433</v>
      </c>
      <c r="K235" s="425">
        <f>MAX(E235:H235)+I235</f>
        <v>147</v>
      </c>
      <c r="L235" s="425">
        <f>ROUND(J235/3,0)</f>
        <v>144</v>
      </c>
      <c r="M235" s="420">
        <v>10</v>
      </c>
      <c r="N235" s="420">
        <v>1</v>
      </c>
    </row>
    <row r="236" spans="1:14" x14ac:dyDescent="0.2">
      <c r="A236" s="462">
        <v>42036</v>
      </c>
      <c r="B236" s="451" t="s">
        <v>21</v>
      </c>
      <c r="C236" s="430">
        <v>6</v>
      </c>
      <c r="D236" s="430">
        <v>2</v>
      </c>
      <c r="E236" s="431">
        <v>161</v>
      </c>
      <c r="F236" s="431">
        <v>120</v>
      </c>
      <c r="G236" s="431">
        <v>127</v>
      </c>
      <c r="H236" s="431">
        <v>89</v>
      </c>
      <c r="I236" s="431">
        <v>8</v>
      </c>
      <c r="J236" s="431">
        <v>432</v>
      </c>
      <c r="K236" s="431">
        <v>169</v>
      </c>
      <c r="L236" s="431">
        <v>144</v>
      </c>
      <c r="M236" s="430">
        <v>16</v>
      </c>
      <c r="N236" s="433">
        <v>2</v>
      </c>
    </row>
    <row r="237" spans="1:14" x14ac:dyDescent="0.2">
      <c r="A237" s="462">
        <v>42323</v>
      </c>
      <c r="B237" s="530" t="s">
        <v>21</v>
      </c>
      <c r="C237" s="439">
        <v>4</v>
      </c>
      <c r="D237" s="439">
        <v>1</v>
      </c>
      <c r="E237" s="439">
        <v>139</v>
      </c>
      <c r="F237" s="439">
        <v>135</v>
      </c>
      <c r="G237" s="439">
        <v>133</v>
      </c>
      <c r="H237" s="439">
        <v>121</v>
      </c>
      <c r="I237" s="439">
        <v>8</v>
      </c>
      <c r="J237" s="439">
        <v>431</v>
      </c>
      <c r="K237" s="439">
        <v>147</v>
      </c>
      <c r="L237" s="439">
        <v>144</v>
      </c>
      <c r="M237" s="439">
        <v>18</v>
      </c>
      <c r="N237" s="439">
        <v>2</v>
      </c>
    </row>
    <row r="238" spans="1:14" x14ac:dyDescent="0.2">
      <c r="A238" s="462">
        <v>42064</v>
      </c>
      <c r="B238" s="450" t="s">
        <v>15</v>
      </c>
      <c r="C238" s="430">
        <v>6</v>
      </c>
      <c r="D238" s="430">
        <v>5</v>
      </c>
      <c r="E238" s="430">
        <v>158</v>
      </c>
      <c r="F238" s="430">
        <v>131</v>
      </c>
      <c r="G238" s="430">
        <v>134</v>
      </c>
      <c r="H238" s="432"/>
      <c r="I238" s="430">
        <v>8</v>
      </c>
      <c r="J238" s="430">
        <v>431</v>
      </c>
      <c r="K238" s="430">
        <v>158</v>
      </c>
      <c r="L238" s="430">
        <v>144</v>
      </c>
      <c r="M238" s="430">
        <v>24</v>
      </c>
      <c r="N238" s="430">
        <v>0</v>
      </c>
    </row>
    <row r="239" spans="1:14" x14ac:dyDescent="0.2">
      <c r="A239" s="444">
        <v>42064</v>
      </c>
      <c r="B239" s="447" t="s">
        <v>68</v>
      </c>
      <c r="C239" s="131">
        <v>4</v>
      </c>
      <c r="D239" s="131">
        <v>5</v>
      </c>
      <c r="E239" s="131">
        <v>154</v>
      </c>
      <c r="F239" s="131">
        <v>124</v>
      </c>
      <c r="G239" s="131">
        <v>121</v>
      </c>
      <c r="H239" s="148"/>
      <c r="I239" s="131">
        <v>8</v>
      </c>
      <c r="J239" s="131">
        <v>430</v>
      </c>
      <c r="K239" s="131">
        <v>154</v>
      </c>
      <c r="L239" s="131">
        <v>143</v>
      </c>
      <c r="M239" s="131">
        <v>25</v>
      </c>
      <c r="N239" s="131">
        <v>0</v>
      </c>
    </row>
    <row r="240" spans="1:14" x14ac:dyDescent="0.2">
      <c r="A240" s="483">
        <v>42064</v>
      </c>
      <c r="B240" s="449" t="s">
        <v>53</v>
      </c>
      <c r="C240" s="421">
        <v>4</v>
      </c>
      <c r="D240" s="421">
        <v>3</v>
      </c>
      <c r="E240" s="421">
        <v>157</v>
      </c>
      <c r="F240" s="421">
        <v>124</v>
      </c>
      <c r="G240" s="421">
        <v>147</v>
      </c>
      <c r="H240" s="479"/>
      <c r="I240" s="422">
        <v>0</v>
      </c>
      <c r="J240" s="421">
        <v>428</v>
      </c>
      <c r="K240" s="421">
        <v>157</v>
      </c>
      <c r="L240" s="421">
        <v>143</v>
      </c>
      <c r="M240" s="421">
        <v>17</v>
      </c>
      <c r="N240" s="421">
        <v>4</v>
      </c>
    </row>
    <row r="241" spans="1:14" x14ac:dyDescent="0.2">
      <c r="A241" s="455">
        <v>42113</v>
      </c>
      <c r="B241" s="446" t="s">
        <v>24</v>
      </c>
      <c r="C241" s="427">
        <v>2</v>
      </c>
      <c r="D241" s="427">
        <v>1</v>
      </c>
      <c r="E241" s="428">
        <v>137</v>
      </c>
      <c r="F241" s="428">
        <v>104</v>
      </c>
      <c r="G241" s="428">
        <v>141</v>
      </c>
      <c r="H241" s="428">
        <v>128</v>
      </c>
      <c r="I241" s="428">
        <v>8</v>
      </c>
      <c r="J241" s="428">
        <v>430</v>
      </c>
      <c r="K241" s="428">
        <v>149</v>
      </c>
      <c r="L241" s="428">
        <v>143</v>
      </c>
      <c r="M241" s="427">
        <v>16</v>
      </c>
      <c r="N241" s="436">
        <v>2</v>
      </c>
    </row>
    <row r="242" spans="1:14" s="463" customFormat="1" x14ac:dyDescent="0.2">
      <c r="A242" s="462">
        <v>42127</v>
      </c>
      <c r="B242" s="442" t="s">
        <v>73</v>
      </c>
      <c r="C242" s="439"/>
      <c r="D242" s="439"/>
      <c r="E242" s="264">
        <v>151</v>
      </c>
      <c r="F242" s="264">
        <v>149</v>
      </c>
      <c r="G242" s="264">
        <v>127</v>
      </c>
      <c r="H242" s="432"/>
      <c r="I242" s="431">
        <v>0</v>
      </c>
      <c r="J242" s="265">
        <f>SUM(E242:G242)</f>
        <v>427</v>
      </c>
      <c r="K242" s="474">
        <f>MAX(E242:G242)</f>
        <v>151</v>
      </c>
      <c r="L242" s="265">
        <f>AVERAGE(E242:G242)</f>
        <v>142.33333333333334</v>
      </c>
      <c r="M242" s="430">
        <v>16</v>
      </c>
      <c r="N242" s="433">
        <v>2</v>
      </c>
    </row>
    <row r="243" spans="1:14" s="463" customFormat="1" x14ac:dyDescent="0.2">
      <c r="A243" s="483">
        <v>42113</v>
      </c>
      <c r="B243" s="449" t="s">
        <v>58</v>
      </c>
      <c r="C243" s="421">
        <v>6</v>
      </c>
      <c r="D243" s="421">
        <v>2</v>
      </c>
      <c r="E243" s="422">
        <v>135</v>
      </c>
      <c r="F243" s="422">
        <v>126</v>
      </c>
      <c r="G243" s="422">
        <v>114</v>
      </c>
      <c r="H243" s="422">
        <v>166</v>
      </c>
      <c r="I243" s="422">
        <v>0</v>
      </c>
      <c r="J243" s="422">
        <v>427</v>
      </c>
      <c r="K243" s="422">
        <v>166</v>
      </c>
      <c r="L243" s="422">
        <v>142</v>
      </c>
      <c r="M243" s="421">
        <v>17</v>
      </c>
      <c r="N243" s="424">
        <v>1</v>
      </c>
    </row>
    <row r="244" spans="1:14" s="482" customFormat="1" x14ac:dyDescent="0.2">
      <c r="A244" s="483">
        <v>42351</v>
      </c>
      <c r="B244" s="476" t="s">
        <v>64</v>
      </c>
      <c r="C244" s="420"/>
      <c r="D244" s="420"/>
      <c r="E244" s="480">
        <v>126</v>
      </c>
      <c r="F244" s="480">
        <v>158</v>
      </c>
      <c r="G244" s="479"/>
      <c r="H244" s="479"/>
      <c r="I244" s="421">
        <v>17</v>
      </c>
      <c r="J244" s="477">
        <f>SUM(E244:G244)</f>
        <v>284</v>
      </c>
      <c r="K244" s="422">
        <f>MAX(E244:H244)+I244</f>
        <v>175</v>
      </c>
      <c r="L244" s="480">
        <f>ROUND(J244/2,0)</f>
        <v>142</v>
      </c>
      <c r="M244" s="420">
        <v>18</v>
      </c>
      <c r="N244" s="420">
        <v>3</v>
      </c>
    </row>
    <row r="245" spans="1:14" s="463" customFormat="1" x14ac:dyDescent="0.2">
      <c r="A245" s="462">
        <v>42351</v>
      </c>
      <c r="B245" s="668" t="s">
        <v>21</v>
      </c>
      <c r="C245" s="661"/>
      <c r="D245" s="661"/>
      <c r="E245" s="669">
        <v>140</v>
      </c>
      <c r="F245" s="669">
        <v>143</v>
      </c>
      <c r="G245" s="472"/>
      <c r="H245" s="472"/>
      <c r="I245" s="471">
        <v>18</v>
      </c>
      <c r="J245" s="531">
        <f>SUM(E245:G245)</f>
        <v>283</v>
      </c>
      <c r="K245" s="473">
        <f>MAX(E245:H245)+I245</f>
        <v>161</v>
      </c>
      <c r="L245" s="669">
        <f>ROUND(J245/2,0)</f>
        <v>142</v>
      </c>
      <c r="M245" s="661">
        <v>19</v>
      </c>
      <c r="N245" s="661">
        <v>2</v>
      </c>
    </row>
    <row r="246" spans="1:14" x14ac:dyDescent="0.2">
      <c r="A246" s="484">
        <v>42295</v>
      </c>
      <c r="B246" s="449" t="s">
        <v>59</v>
      </c>
      <c r="C246" s="421">
        <v>2</v>
      </c>
      <c r="D246" s="421">
        <v>3</v>
      </c>
      <c r="E246" s="422">
        <v>132</v>
      </c>
      <c r="F246" s="422">
        <v>119</v>
      </c>
      <c r="G246" s="422">
        <v>173</v>
      </c>
      <c r="H246" s="422">
        <v>117</v>
      </c>
      <c r="I246" s="422">
        <v>0</v>
      </c>
      <c r="J246" s="422">
        <f>SUM(E246:H246)+I246*3-MIN(E246:H246)</f>
        <v>424</v>
      </c>
      <c r="K246" s="422">
        <f>MAX(E246:H246)+I246</f>
        <v>173</v>
      </c>
      <c r="L246" s="422">
        <f>ROUND(J246/3,0)</f>
        <v>141</v>
      </c>
      <c r="M246" s="437">
        <v>14</v>
      </c>
      <c r="N246" s="420">
        <v>2</v>
      </c>
    </row>
    <row r="247" spans="1:14" s="482" customFormat="1" x14ac:dyDescent="0.2">
      <c r="A247" s="426">
        <v>42127</v>
      </c>
      <c r="B247" s="476" t="s">
        <v>64</v>
      </c>
      <c r="C247" s="420"/>
      <c r="D247" s="420"/>
      <c r="E247" s="480">
        <v>121</v>
      </c>
      <c r="F247" s="480">
        <v>159</v>
      </c>
      <c r="G247" s="478"/>
      <c r="H247" s="479"/>
      <c r="I247" s="422">
        <v>0</v>
      </c>
      <c r="J247" s="480">
        <f>SUM(E247:G247)</f>
        <v>280</v>
      </c>
      <c r="K247" s="481">
        <f>MAX(E247:G247)</f>
        <v>159</v>
      </c>
      <c r="L247" s="480">
        <f>AVERAGE(E247:F247)</f>
        <v>140</v>
      </c>
      <c r="M247" s="420">
        <v>8</v>
      </c>
      <c r="N247" s="420">
        <v>12</v>
      </c>
    </row>
    <row r="248" spans="1:14" s="463" customFormat="1" x14ac:dyDescent="0.2">
      <c r="A248" s="462">
        <v>42351</v>
      </c>
      <c r="B248" s="442" t="s">
        <v>73</v>
      </c>
      <c r="C248" s="433"/>
      <c r="D248" s="433"/>
      <c r="E248" s="265">
        <v>125</v>
      </c>
      <c r="F248" s="265">
        <v>155</v>
      </c>
      <c r="G248" s="432"/>
      <c r="H248" s="432"/>
      <c r="I248" s="430">
        <v>19</v>
      </c>
      <c r="J248" s="264">
        <f>SUM(E248:G248)</f>
        <v>280</v>
      </c>
      <c r="K248" s="431">
        <f>MAX(E248:H248)+I248</f>
        <v>174</v>
      </c>
      <c r="L248" s="265">
        <f>ROUND(J248/2,0)</f>
        <v>140</v>
      </c>
      <c r="M248" s="433">
        <v>20</v>
      </c>
      <c r="N248" s="433">
        <v>1</v>
      </c>
    </row>
    <row r="249" spans="1:14" x14ac:dyDescent="0.2">
      <c r="A249" s="483">
        <v>42351</v>
      </c>
      <c r="B249" s="663" t="s">
        <v>59</v>
      </c>
      <c r="C249" s="420"/>
      <c r="D249" s="420"/>
      <c r="E249" s="477">
        <v>125</v>
      </c>
      <c r="F249" s="477">
        <v>141</v>
      </c>
      <c r="G249" s="477">
        <v>155</v>
      </c>
      <c r="H249" s="479"/>
      <c r="I249" s="421">
        <v>27</v>
      </c>
      <c r="J249" s="477">
        <f>SUM(E249:G249)</f>
        <v>421</v>
      </c>
      <c r="K249" s="422">
        <f>MAX(E249:H249)+I249</f>
        <v>182</v>
      </c>
      <c r="L249" s="480">
        <f>ROUND(J249/3,0)</f>
        <v>140</v>
      </c>
      <c r="M249" s="420">
        <v>28</v>
      </c>
      <c r="N249" s="424">
        <v>0</v>
      </c>
    </row>
    <row r="250" spans="1:14" x14ac:dyDescent="0.2">
      <c r="A250" s="483">
        <v>42064</v>
      </c>
      <c r="B250" s="449" t="s">
        <v>62</v>
      </c>
      <c r="C250" s="421">
        <v>6</v>
      </c>
      <c r="D250" s="421">
        <v>2</v>
      </c>
      <c r="E250" s="421">
        <v>128</v>
      </c>
      <c r="F250" s="421">
        <v>151</v>
      </c>
      <c r="G250" s="479"/>
      <c r="H250" s="479"/>
      <c r="I250" s="422">
        <v>0</v>
      </c>
      <c r="J250" s="421">
        <v>279</v>
      </c>
      <c r="K250" s="421">
        <v>151</v>
      </c>
      <c r="L250" s="486">
        <v>139.5</v>
      </c>
      <c r="M250" s="421">
        <v>10</v>
      </c>
      <c r="N250" s="421">
        <v>14</v>
      </c>
    </row>
    <row r="251" spans="1:14" x14ac:dyDescent="0.2">
      <c r="A251" s="464">
        <v>42267</v>
      </c>
      <c r="B251" s="450" t="s">
        <v>29</v>
      </c>
      <c r="C251" s="430">
        <v>6</v>
      </c>
      <c r="D251" s="430">
        <v>2</v>
      </c>
      <c r="E251" s="431">
        <v>141</v>
      </c>
      <c r="F251" s="431">
        <v>105</v>
      </c>
      <c r="G251" s="431">
        <v>135</v>
      </c>
      <c r="H251" s="431">
        <v>118</v>
      </c>
      <c r="I251" s="431">
        <v>8</v>
      </c>
      <c r="J251" s="431">
        <f>SUM(E251:H251)+I251*3-MIN(E251:H251)</f>
        <v>418</v>
      </c>
      <c r="K251" s="431">
        <f>MAX(E251:H251)+I251</f>
        <v>149</v>
      </c>
      <c r="L251" s="431">
        <f>ROUND(J251/3,0)</f>
        <v>139</v>
      </c>
      <c r="M251" s="433">
        <f>M250+1</f>
        <v>11</v>
      </c>
      <c r="N251" s="433">
        <v>1</v>
      </c>
    </row>
    <row r="252" spans="1:14" x14ac:dyDescent="0.2">
      <c r="A252" s="483">
        <v>42064</v>
      </c>
      <c r="B252" s="449" t="s">
        <v>24</v>
      </c>
      <c r="C252" s="421">
        <v>3</v>
      </c>
      <c r="D252" s="421">
        <v>2</v>
      </c>
      <c r="E252" s="421">
        <v>131</v>
      </c>
      <c r="F252" s="421">
        <v>143</v>
      </c>
      <c r="G252" s="421">
        <v>135</v>
      </c>
      <c r="H252" s="479"/>
      <c r="I252" s="422">
        <v>0</v>
      </c>
      <c r="J252" s="421">
        <v>416</v>
      </c>
      <c r="K252" s="421">
        <v>143</v>
      </c>
      <c r="L252" s="421">
        <v>139</v>
      </c>
      <c r="M252" s="421">
        <v>18</v>
      </c>
      <c r="N252" s="421">
        <v>3</v>
      </c>
    </row>
    <row r="253" spans="1:14" x14ac:dyDescent="0.2">
      <c r="A253" s="462">
        <v>42351</v>
      </c>
      <c r="B253" s="662" t="s">
        <v>15</v>
      </c>
      <c r="C253" s="433"/>
      <c r="D253" s="433"/>
      <c r="E253" s="265">
        <v>136</v>
      </c>
      <c r="F253" s="265">
        <v>139</v>
      </c>
      <c r="G253" s="432"/>
      <c r="H253" s="432"/>
      <c r="I253" s="430">
        <v>20</v>
      </c>
      <c r="J253" s="264">
        <f>SUM(E253:G253)</f>
        <v>275</v>
      </c>
      <c r="K253" s="431">
        <f>MAX(E253:H253)+I253</f>
        <v>159</v>
      </c>
      <c r="L253" s="265">
        <f>ROUND(J253/2,0)</f>
        <v>138</v>
      </c>
      <c r="M253" s="433">
        <v>21</v>
      </c>
      <c r="N253" s="433">
        <v>0</v>
      </c>
    </row>
    <row r="254" spans="1:14" s="482" customFormat="1" x14ac:dyDescent="0.2">
      <c r="A254" s="483">
        <v>42351</v>
      </c>
      <c r="B254" s="663" t="s">
        <v>66</v>
      </c>
      <c r="C254" s="420"/>
      <c r="D254" s="420"/>
      <c r="E254" s="480">
        <v>123</v>
      </c>
      <c r="F254" s="480">
        <v>150</v>
      </c>
      <c r="G254" s="479"/>
      <c r="H254" s="479"/>
      <c r="I254" s="421">
        <v>10</v>
      </c>
      <c r="J254" s="477">
        <f>SUM(E254:G254)</f>
        <v>273</v>
      </c>
      <c r="K254" s="422">
        <f>MAX(E254:H254)+I254</f>
        <v>160</v>
      </c>
      <c r="L254" s="480">
        <f>ROUND(J254/2,0)</f>
        <v>137</v>
      </c>
      <c r="M254" s="420">
        <v>6</v>
      </c>
      <c r="N254" s="420">
        <v>12</v>
      </c>
    </row>
    <row r="255" spans="1:14" x14ac:dyDescent="0.2">
      <c r="A255" s="462">
        <v>42141</v>
      </c>
      <c r="B255" s="451" t="s">
        <v>21</v>
      </c>
      <c r="C255" s="433">
        <v>1</v>
      </c>
      <c r="D255" s="433">
        <v>1</v>
      </c>
      <c r="E255" s="434">
        <v>135</v>
      </c>
      <c r="F255" s="434">
        <v>146</v>
      </c>
      <c r="G255" s="434">
        <v>128</v>
      </c>
      <c r="H255" s="434">
        <v>123</v>
      </c>
      <c r="I255" s="431">
        <v>0</v>
      </c>
      <c r="J255" s="431">
        <f>SUM(E255:H255)+I255*3-MIN(E255:H255)</f>
        <v>409</v>
      </c>
      <c r="K255" s="431">
        <f>MAX(E255:H255)+I255</f>
        <v>146</v>
      </c>
      <c r="L255" s="431">
        <f>ROUND(J255/3,0)</f>
        <v>136</v>
      </c>
      <c r="M255" s="430">
        <v>17</v>
      </c>
      <c r="N255" s="439">
        <v>2</v>
      </c>
    </row>
    <row r="256" spans="1:14" x14ac:dyDescent="0.2">
      <c r="A256" s="462">
        <v>42351</v>
      </c>
      <c r="B256" s="662" t="s">
        <v>113</v>
      </c>
      <c r="C256" s="433"/>
      <c r="D256" s="433"/>
      <c r="E256" s="265">
        <v>148</v>
      </c>
      <c r="F256" s="265">
        <v>123</v>
      </c>
      <c r="G256" s="432"/>
      <c r="H256" s="432"/>
      <c r="I256" s="430">
        <v>21</v>
      </c>
      <c r="J256" s="264">
        <f>SUM(E256:G256)</f>
        <v>271</v>
      </c>
      <c r="K256" s="431">
        <f>MAX(E256:H256)+I256</f>
        <v>169</v>
      </c>
      <c r="L256" s="265">
        <f>ROUND(J256/2,0)</f>
        <v>136</v>
      </c>
      <c r="M256" s="433">
        <v>22</v>
      </c>
      <c r="N256" s="433">
        <v>0</v>
      </c>
    </row>
    <row r="257" spans="1:14" s="463" customFormat="1" x14ac:dyDescent="0.2">
      <c r="A257" s="462">
        <v>42351</v>
      </c>
      <c r="B257" s="662" t="s">
        <v>110</v>
      </c>
      <c r="C257" s="433"/>
      <c r="D257" s="433"/>
      <c r="E257" s="265">
        <v>125</v>
      </c>
      <c r="F257" s="265">
        <v>145</v>
      </c>
      <c r="G257" s="432"/>
      <c r="H257" s="432"/>
      <c r="I257" s="430">
        <v>11</v>
      </c>
      <c r="J257" s="264">
        <f>SUM(E257:G257)</f>
        <v>270</v>
      </c>
      <c r="K257" s="431">
        <f>MAX(E257:H257)+I257</f>
        <v>156</v>
      </c>
      <c r="L257" s="265">
        <f>ROUND(J257/2,0)</f>
        <v>135</v>
      </c>
      <c r="M257" s="433">
        <v>6</v>
      </c>
      <c r="N257" s="433">
        <v>10</v>
      </c>
    </row>
    <row r="258" spans="1:14" x14ac:dyDescent="0.2">
      <c r="A258" s="462">
        <v>42036</v>
      </c>
      <c r="B258" s="450" t="s">
        <v>29</v>
      </c>
      <c r="C258" s="430">
        <v>4</v>
      </c>
      <c r="D258" s="430">
        <v>3</v>
      </c>
      <c r="E258" s="431">
        <v>110</v>
      </c>
      <c r="F258" s="431">
        <v>137</v>
      </c>
      <c r="G258" s="431">
        <v>114</v>
      </c>
      <c r="H258" s="431">
        <v>123</v>
      </c>
      <c r="I258" s="431">
        <v>8</v>
      </c>
      <c r="J258" s="431">
        <v>398</v>
      </c>
      <c r="K258" s="431">
        <v>145</v>
      </c>
      <c r="L258" s="431">
        <v>133</v>
      </c>
      <c r="M258" s="430">
        <v>17</v>
      </c>
      <c r="N258" s="433">
        <v>1</v>
      </c>
    </row>
    <row r="259" spans="1:14" x14ac:dyDescent="0.2">
      <c r="A259" s="462">
        <v>42351</v>
      </c>
      <c r="B259" s="662" t="s">
        <v>27</v>
      </c>
      <c r="C259" s="433">
        <v>5</v>
      </c>
      <c r="D259" s="433">
        <v>1</v>
      </c>
      <c r="E259" s="265">
        <v>114</v>
      </c>
      <c r="F259" s="265">
        <v>152</v>
      </c>
      <c r="G259" s="432"/>
      <c r="H259" s="432"/>
      <c r="I259" s="430">
        <v>22</v>
      </c>
      <c r="J259" s="264">
        <f>SUM(E259:G259)</f>
        <v>266</v>
      </c>
      <c r="K259" s="431">
        <f>MAX(E259:H259)+I259</f>
        <v>174</v>
      </c>
      <c r="L259" s="265">
        <f>ROUND(J259/2,0)</f>
        <v>133</v>
      </c>
      <c r="M259" s="433">
        <v>23</v>
      </c>
      <c r="N259" s="433">
        <v>0</v>
      </c>
    </row>
    <row r="260" spans="1:14" x14ac:dyDescent="0.2">
      <c r="A260" s="483">
        <v>42050</v>
      </c>
      <c r="B260" s="449" t="s">
        <v>59</v>
      </c>
      <c r="C260" s="421">
        <v>5</v>
      </c>
      <c r="D260" s="421">
        <v>3</v>
      </c>
      <c r="E260" s="422">
        <v>128</v>
      </c>
      <c r="F260" s="422">
        <v>114</v>
      </c>
      <c r="G260" s="422">
        <v>148</v>
      </c>
      <c r="H260" s="422">
        <v>121</v>
      </c>
      <c r="I260" s="422">
        <v>0</v>
      </c>
      <c r="J260" s="422">
        <v>397</v>
      </c>
      <c r="K260" s="422">
        <v>148</v>
      </c>
      <c r="L260" s="422">
        <v>132</v>
      </c>
      <c r="M260" s="421">
        <v>15</v>
      </c>
      <c r="N260" s="420">
        <v>3</v>
      </c>
    </row>
    <row r="261" spans="1:14" x14ac:dyDescent="0.2">
      <c r="A261" s="459">
        <v>42309</v>
      </c>
      <c r="B261" s="452" t="s">
        <v>24</v>
      </c>
      <c r="C261" s="458"/>
      <c r="D261" s="458"/>
      <c r="E261" s="269">
        <v>138</v>
      </c>
      <c r="F261" s="269">
        <v>119</v>
      </c>
      <c r="G261" s="269">
        <v>131</v>
      </c>
      <c r="H261" s="460"/>
      <c r="I261" s="269">
        <v>8</v>
      </c>
      <c r="J261" s="269">
        <v>396</v>
      </c>
      <c r="K261" s="461">
        <f>MAX(E261:G261)</f>
        <v>138</v>
      </c>
      <c r="L261" s="270">
        <v>132</v>
      </c>
      <c r="M261" s="458">
        <v>26</v>
      </c>
      <c r="N261" s="269">
        <v>0</v>
      </c>
    </row>
    <row r="262" spans="1:14" x14ac:dyDescent="0.2">
      <c r="A262" s="462">
        <v>42351</v>
      </c>
      <c r="B262" s="662" t="s">
        <v>22</v>
      </c>
      <c r="C262" s="433"/>
      <c r="D262" s="433"/>
      <c r="E262" s="265">
        <v>140</v>
      </c>
      <c r="F262" s="265">
        <v>124</v>
      </c>
      <c r="G262" s="432"/>
      <c r="H262" s="432"/>
      <c r="I262" s="430">
        <v>23</v>
      </c>
      <c r="J262" s="264">
        <f>SUM(E262:G262)</f>
        <v>264</v>
      </c>
      <c r="K262" s="431">
        <f>MAX(E262:H262)+I262</f>
        <v>163</v>
      </c>
      <c r="L262" s="265">
        <f>ROUND(J262/2,0)</f>
        <v>132</v>
      </c>
      <c r="M262" s="433">
        <v>24</v>
      </c>
      <c r="N262" s="433">
        <v>0</v>
      </c>
    </row>
    <row r="263" spans="1:14" x14ac:dyDescent="0.2">
      <c r="A263" s="464">
        <v>42351</v>
      </c>
      <c r="B263" s="442" t="s">
        <v>33</v>
      </c>
      <c r="C263" s="433"/>
      <c r="D263" s="433"/>
      <c r="E263" s="265">
        <v>153</v>
      </c>
      <c r="F263" s="265">
        <v>113</v>
      </c>
      <c r="G263" s="264">
        <v>131</v>
      </c>
      <c r="H263" s="432"/>
      <c r="I263" s="430">
        <v>28</v>
      </c>
      <c r="J263" s="264">
        <f>SUM(E263:G263)</f>
        <v>397</v>
      </c>
      <c r="K263" s="431">
        <f>MAX(E263:H263)+I263</f>
        <v>181</v>
      </c>
      <c r="L263" s="265">
        <f>ROUND(J263/3,0)</f>
        <v>132</v>
      </c>
      <c r="M263" s="433">
        <v>29</v>
      </c>
      <c r="N263" s="439">
        <v>0</v>
      </c>
    </row>
    <row r="264" spans="1:14" s="463" customFormat="1" x14ac:dyDescent="0.2">
      <c r="A264" s="483">
        <v>42127</v>
      </c>
      <c r="B264" s="476" t="s">
        <v>58</v>
      </c>
      <c r="C264" s="424"/>
      <c r="D264" s="424"/>
      <c r="E264" s="477">
        <v>120</v>
      </c>
      <c r="F264" s="477">
        <v>145</v>
      </c>
      <c r="G264" s="477">
        <v>126</v>
      </c>
      <c r="H264" s="479"/>
      <c r="I264" s="422">
        <v>0</v>
      </c>
      <c r="J264" s="480">
        <f>SUM(E264:G264)</f>
        <v>391</v>
      </c>
      <c r="K264" s="487">
        <f>MAX(E264:G264)</f>
        <v>145</v>
      </c>
      <c r="L264" s="480">
        <f>AVERAGE(E264:G264)</f>
        <v>130.33333333333334</v>
      </c>
      <c r="M264" s="421">
        <v>17</v>
      </c>
      <c r="N264" s="420">
        <v>1</v>
      </c>
    </row>
    <row r="265" spans="1:14" s="463" customFormat="1" x14ac:dyDescent="0.2">
      <c r="A265" s="484">
        <v>42295</v>
      </c>
      <c r="B265" s="449" t="s">
        <v>31</v>
      </c>
      <c r="C265" s="421">
        <v>1</v>
      </c>
      <c r="D265" s="421">
        <v>1</v>
      </c>
      <c r="E265" s="422">
        <v>132</v>
      </c>
      <c r="F265" s="422">
        <v>126</v>
      </c>
      <c r="G265" s="422">
        <v>129</v>
      </c>
      <c r="H265" s="422">
        <v>112</v>
      </c>
      <c r="I265" s="422">
        <v>0</v>
      </c>
      <c r="J265" s="422">
        <f>SUM(E265:H265)+I265*3-MIN(E265:H265)</f>
        <v>387</v>
      </c>
      <c r="K265" s="422">
        <f>MAX(E265:H265)+I265</f>
        <v>132</v>
      </c>
      <c r="L265" s="422">
        <f>ROUND(J265/3,0)</f>
        <v>129</v>
      </c>
      <c r="M265" s="437">
        <v>15</v>
      </c>
      <c r="N265" s="420">
        <v>1</v>
      </c>
    </row>
    <row r="266" spans="1:14" s="463" customFormat="1" x14ac:dyDescent="0.2">
      <c r="A266" s="483">
        <v>42050</v>
      </c>
      <c r="B266" s="449" t="s">
        <v>58</v>
      </c>
      <c r="C266" s="421">
        <v>6</v>
      </c>
      <c r="D266" s="421">
        <v>1</v>
      </c>
      <c r="E266" s="422">
        <v>123</v>
      </c>
      <c r="F266" s="422">
        <v>115</v>
      </c>
      <c r="G266" s="422">
        <v>96</v>
      </c>
      <c r="H266" s="422">
        <v>139</v>
      </c>
      <c r="I266" s="422">
        <v>0</v>
      </c>
      <c r="J266" s="422">
        <v>377</v>
      </c>
      <c r="K266" s="422">
        <v>139</v>
      </c>
      <c r="L266" s="422">
        <v>126</v>
      </c>
      <c r="M266" s="421">
        <v>16</v>
      </c>
      <c r="N266" s="420">
        <v>2</v>
      </c>
    </row>
    <row r="267" spans="1:14" s="463" customFormat="1" x14ac:dyDescent="0.2">
      <c r="A267" s="483">
        <v>42351</v>
      </c>
      <c r="B267" s="663" t="s">
        <v>117</v>
      </c>
      <c r="C267" s="420"/>
      <c r="D267" s="420"/>
      <c r="E267" s="477">
        <v>125</v>
      </c>
      <c r="F267" s="477">
        <v>116</v>
      </c>
      <c r="G267" s="477">
        <v>138</v>
      </c>
      <c r="H267" s="479"/>
      <c r="I267" s="421">
        <v>29</v>
      </c>
      <c r="J267" s="477">
        <f>SUM(E267:G267)</f>
        <v>379</v>
      </c>
      <c r="K267" s="422">
        <f>MAX(E267:H267)+I267</f>
        <v>167</v>
      </c>
      <c r="L267" s="480">
        <f>ROUND(J267/3,0)</f>
        <v>126</v>
      </c>
      <c r="M267" s="420">
        <v>30</v>
      </c>
      <c r="N267" s="424">
        <v>0</v>
      </c>
    </row>
    <row r="268" spans="1:14" s="463" customFormat="1" x14ac:dyDescent="0.2">
      <c r="A268" s="462">
        <v>42177</v>
      </c>
      <c r="B268" s="450" t="s">
        <v>29</v>
      </c>
      <c r="C268" s="430">
        <v>5</v>
      </c>
      <c r="D268" s="430">
        <v>3</v>
      </c>
      <c r="E268" s="431">
        <v>102</v>
      </c>
      <c r="F268" s="431">
        <v>122</v>
      </c>
      <c r="G268" s="431">
        <v>85</v>
      </c>
      <c r="H268" s="431">
        <v>125</v>
      </c>
      <c r="I268" s="431">
        <v>8</v>
      </c>
      <c r="J268" s="431">
        <f>SUM(E268:H268)+I268*3-MIN(E268:H268)</f>
        <v>373</v>
      </c>
      <c r="K268" s="431">
        <f>MAX(E268:H268)+I268</f>
        <v>133</v>
      </c>
      <c r="L268" s="431">
        <f>ROUND(J268/3,0)</f>
        <v>124</v>
      </c>
      <c r="M268" s="430">
        <v>13</v>
      </c>
      <c r="N268" s="433">
        <v>1</v>
      </c>
    </row>
    <row r="269" spans="1:14" s="463" customFormat="1" x14ac:dyDescent="0.2">
      <c r="A269" s="483">
        <v>42064</v>
      </c>
      <c r="B269" s="449" t="s">
        <v>58</v>
      </c>
      <c r="C269" s="421">
        <v>2</v>
      </c>
      <c r="D269" s="421">
        <v>1</v>
      </c>
      <c r="E269" s="421">
        <v>83</v>
      </c>
      <c r="F269" s="421">
        <v>117</v>
      </c>
      <c r="G269" s="421">
        <v>148</v>
      </c>
      <c r="H269" s="479"/>
      <c r="I269" s="422">
        <v>0</v>
      </c>
      <c r="J269" s="421">
        <v>365</v>
      </c>
      <c r="K269" s="421">
        <v>148</v>
      </c>
      <c r="L269" s="421">
        <v>122</v>
      </c>
      <c r="M269" s="421">
        <v>26</v>
      </c>
      <c r="N269" s="421">
        <v>0</v>
      </c>
    </row>
    <row r="270" spans="1:14" s="463" customFormat="1" x14ac:dyDescent="0.2">
      <c r="A270" s="462">
        <v>42050</v>
      </c>
      <c r="B270" s="450" t="s">
        <v>29</v>
      </c>
      <c r="C270" s="430">
        <v>1</v>
      </c>
      <c r="D270" s="430">
        <v>1</v>
      </c>
      <c r="E270" s="431">
        <v>116</v>
      </c>
      <c r="F270" s="431">
        <v>102</v>
      </c>
      <c r="G270" s="431">
        <v>109</v>
      </c>
      <c r="H270" s="431">
        <v>114</v>
      </c>
      <c r="I270" s="431">
        <v>8</v>
      </c>
      <c r="J270" s="431">
        <v>363</v>
      </c>
      <c r="K270" s="431">
        <v>124</v>
      </c>
      <c r="L270" s="431">
        <v>121</v>
      </c>
      <c r="M270" s="430">
        <v>17</v>
      </c>
      <c r="N270" s="433">
        <v>1</v>
      </c>
    </row>
    <row r="271" spans="1:14" s="482" customFormat="1" x14ac:dyDescent="0.2">
      <c r="A271" s="483">
        <v>42351</v>
      </c>
      <c r="B271" s="663" t="s">
        <v>69</v>
      </c>
      <c r="C271" s="420"/>
      <c r="D271" s="420"/>
      <c r="E271" s="477">
        <v>108</v>
      </c>
      <c r="F271" s="477">
        <v>130</v>
      </c>
      <c r="G271" s="477">
        <v>114</v>
      </c>
      <c r="H271" s="479"/>
      <c r="I271" s="421">
        <v>30</v>
      </c>
      <c r="J271" s="477">
        <f>SUM(E271:G271)</f>
        <v>352</v>
      </c>
      <c r="K271" s="422">
        <f>MAX(E271:H271)+I271</f>
        <v>160</v>
      </c>
      <c r="L271" s="480">
        <f>ROUND(J271/3,0)</f>
        <v>117</v>
      </c>
      <c r="M271" s="420">
        <v>31</v>
      </c>
      <c r="N271" s="424">
        <v>0</v>
      </c>
    </row>
    <row r="272" spans="1:14" s="463" customFormat="1" x14ac:dyDescent="0.2">
      <c r="A272" s="462">
        <v>42351</v>
      </c>
      <c r="B272" s="662" t="s">
        <v>115</v>
      </c>
      <c r="C272" s="433"/>
      <c r="D272" s="433"/>
      <c r="E272" s="265">
        <v>121</v>
      </c>
      <c r="F272" s="265">
        <v>114</v>
      </c>
      <c r="G272" s="264">
        <v>115</v>
      </c>
      <c r="H272" s="432"/>
      <c r="I272" s="430">
        <v>31</v>
      </c>
      <c r="J272" s="264">
        <f>SUM(E272:G272)</f>
        <v>350</v>
      </c>
      <c r="K272" s="431">
        <f>MAX(E272:H272)+I272</f>
        <v>152</v>
      </c>
      <c r="L272" s="265">
        <f>ROUND(J272/3,0)</f>
        <v>117</v>
      </c>
      <c r="M272" s="433">
        <v>32</v>
      </c>
      <c r="N272" s="439">
        <v>0</v>
      </c>
    </row>
    <row r="273" spans="1:14" s="463" customFormat="1" x14ac:dyDescent="0.2">
      <c r="A273" s="462">
        <v>42323</v>
      </c>
      <c r="B273" s="530" t="s">
        <v>29</v>
      </c>
      <c r="C273" s="439">
        <v>6</v>
      </c>
      <c r="D273" s="439">
        <v>2</v>
      </c>
      <c r="E273" s="439">
        <v>134</v>
      </c>
      <c r="F273" s="439">
        <v>94</v>
      </c>
      <c r="G273" s="439">
        <v>87</v>
      </c>
      <c r="H273" s="439">
        <v>96</v>
      </c>
      <c r="I273" s="439">
        <v>8</v>
      </c>
      <c r="J273" s="439">
        <v>348</v>
      </c>
      <c r="K273" s="439">
        <v>142</v>
      </c>
      <c r="L273" s="439">
        <v>116</v>
      </c>
      <c r="M273" s="439">
        <v>19</v>
      </c>
      <c r="N273" s="439">
        <v>1</v>
      </c>
    </row>
    <row r="274" spans="1:14" s="666" customFormat="1" x14ac:dyDescent="0.2">
      <c r="A274" s="483">
        <v>42064</v>
      </c>
      <c r="B274" s="449" t="s">
        <v>69</v>
      </c>
      <c r="C274" s="421">
        <v>3</v>
      </c>
      <c r="D274" s="421">
        <v>4</v>
      </c>
      <c r="E274" s="421">
        <v>120</v>
      </c>
      <c r="F274" s="421">
        <v>122</v>
      </c>
      <c r="G274" s="421">
        <v>94</v>
      </c>
      <c r="H274" s="479"/>
      <c r="I274" s="421">
        <v>8</v>
      </c>
      <c r="J274" s="421">
        <v>344</v>
      </c>
      <c r="K274" s="421">
        <v>122</v>
      </c>
      <c r="L274" s="421">
        <v>115</v>
      </c>
      <c r="M274" s="421">
        <v>27</v>
      </c>
      <c r="N274" s="421">
        <v>0</v>
      </c>
    </row>
    <row r="275" spans="1:14" s="463" customFormat="1" x14ac:dyDescent="0.2">
      <c r="A275" s="483">
        <v>42085</v>
      </c>
      <c r="B275" s="449" t="s">
        <v>72</v>
      </c>
      <c r="C275" s="421">
        <v>5</v>
      </c>
      <c r="D275" s="421">
        <v>3</v>
      </c>
      <c r="E275" s="422">
        <v>122</v>
      </c>
      <c r="F275" s="422">
        <v>99</v>
      </c>
      <c r="G275" s="422">
        <v>81</v>
      </c>
      <c r="H275" s="422">
        <v>110</v>
      </c>
      <c r="I275" s="422">
        <v>0</v>
      </c>
      <c r="J275" s="422">
        <v>331</v>
      </c>
      <c r="K275" s="422">
        <v>122</v>
      </c>
      <c r="L275" s="422">
        <v>110</v>
      </c>
      <c r="M275" s="421">
        <v>18</v>
      </c>
      <c r="N275" s="420">
        <v>1</v>
      </c>
    </row>
    <row r="276" spans="1:14" s="463" customFormat="1" x14ac:dyDescent="0.2">
      <c r="A276" s="444">
        <v>42064</v>
      </c>
      <c r="B276" s="447" t="s">
        <v>70</v>
      </c>
      <c r="C276" s="131">
        <v>5</v>
      </c>
      <c r="D276" s="131">
        <v>5</v>
      </c>
      <c r="E276" s="131">
        <v>77</v>
      </c>
      <c r="F276" s="131">
        <v>119</v>
      </c>
      <c r="G276" s="131">
        <v>104</v>
      </c>
      <c r="H276" s="148"/>
      <c r="I276" s="131">
        <v>8</v>
      </c>
      <c r="J276" s="131">
        <v>308</v>
      </c>
      <c r="K276" s="131">
        <v>119</v>
      </c>
      <c r="L276" s="131">
        <v>103</v>
      </c>
      <c r="M276" s="131">
        <v>28</v>
      </c>
      <c r="N276" s="131">
        <v>0</v>
      </c>
    </row>
    <row r="277" spans="1:14" s="463" customFormat="1" ht="12.75" customHeight="1" x14ac:dyDescent="0.2">
      <c r="A277" s="483">
        <v>42141</v>
      </c>
      <c r="B277" s="448" t="s">
        <v>89</v>
      </c>
      <c r="C277" s="420">
        <v>5</v>
      </c>
      <c r="D277" s="420">
        <v>2</v>
      </c>
      <c r="E277" s="425">
        <v>80</v>
      </c>
      <c r="F277" s="425">
        <v>102</v>
      </c>
      <c r="G277" s="425">
        <v>99</v>
      </c>
      <c r="H277" s="425">
        <v>101</v>
      </c>
      <c r="I277" s="422">
        <v>0</v>
      </c>
      <c r="J277" s="422">
        <f>SUM(E277:H277)+I277*3-MIN(E277:H277)</f>
        <v>302</v>
      </c>
      <c r="K277" s="422">
        <f>MAX(E277:H277)+I277</f>
        <v>102</v>
      </c>
      <c r="L277" s="422">
        <f>ROUND(J277/3,0)</f>
        <v>101</v>
      </c>
      <c r="M277" s="421">
        <v>18</v>
      </c>
      <c r="N277" s="424">
        <v>1</v>
      </c>
    </row>
    <row r="278" spans="1:14" s="463" customFormat="1" x14ac:dyDescent="0.2">
      <c r="A278" s="462">
        <v>42351</v>
      </c>
      <c r="B278" s="662" t="s">
        <v>116</v>
      </c>
      <c r="C278" s="433"/>
      <c r="D278" s="433"/>
      <c r="E278" s="265">
        <v>83</v>
      </c>
      <c r="F278" s="265">
        <v>71</v>
      </c>
      <c r="G278" s="264">
        <v>87</v>
      </c>
      <c r="H278" s="432"/>
      <c r="I278" s="430">
        <v>32</v>
      </c>
      <c r="J278" s="264">
        <f>SUM(E278:G278)</f>
        <v>241</v>
      </c>
      <c r="K278" s="431">
        <f>MAX(E278:H278)+I278</f>
        <v>119</v>
      </c>
      <c r="L278" s="265">
        <f>ROUND(J278/3,0)</f>
        <v>80</v>
      </c>
      <c r="M278" s="433">
        <v>33</v>
      </c>
      <c r="N278" s="439">
        <v>0</v>
      </c>
    </row>
    <row r="290" spans="1:5" x14ac:dyDescent="0.2">
      <c r="A290" s="781"/>
      <c r="B290" s="782"/>
      <c r="C290" s="781"/>
      <c r="D290" s="781"/>
      <c r="E290" s="781"/>
    </row>
    <row r="291" spans="1:5" x14ac:dyDescent="0.2">
      <c r="A291" s="781"/>
      <c r="B291" s="783"/>
      <c r="C291" s="781"/>
      <c r="D291" s="781"/>
      <c r="E291" s="781"/>
    </row>
    <row r="292" spans="1:5" x14ac:dyDescent="0.2">
      <c r="A292" s="781"/>
      <c r="B292" s="782"/>
      <c r="C292" s="781"/>
      <c r="D292" s="781"/>
      <c r="E292" s="781"/>
    </row>
    <row r="293" spans="1:5" x14ac:dyDescent="0.2">
      <c r="A293" s="781"/>
      <c r="B293" s="784"/>
      <c r="C293" s="781"/>
      <c r="D293" s="781"/>
      <c r="E293" s="781"/>
    </row>
    <row r="294" spans="1:5" x14ac:dyDescent="0.2">
      <c r="A294" s="781"/>
      <c r="B294" s="784"/>
      <c r="C294" s="781"/>
      <c r="D294" s="781"/>
      <c r="E294" s="781"/>
    </row>
    <row r="295" spans="1:5" x14ac:dyDescent="0.2">
      <c r="A295" s="781"/>
      <c r="B295" s="782"/>
      <c r="C295" s="781"/>
      <c r="D295" s="781"/>
      <c r="E295" s="781"/>
    </row>
    <row r="300" spans="1:5" ht="12.75" customHeight="1" x14ac:dyDescent="0.2"/>
    <row r="301" spans="1:5" ht="12.75" customHeight="1" x14ac:dyDescent="0.2"/>
    <row r="302" spans="1:5" ht="12.75" customHeight="1" x14ac:dyDescent="0.2"/>
    <row r="303" spans="1:5" ht="12.75" customHeight="1" x14ac:dyDescent="0.2"/>
    <row r="304" spans="1:5" ht="12.75" customHeight="1" x14ac:dyDescent="0.2"/>
    <row r="305" ht="12.75" customHeight="1" x14ac:dyDescent="0.2"/>
  </sheetData>
  <autoFilter ref="A1:N278">
    <sortState ref="A2:N278">
      <sortCondition descending="1" ref="L2:L278"/>
    </sortState>
  </autoFilter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view="pageBreakPreview" zoomScale="80" zoomScaleNormal="100" zoomScaleSheetLayoutView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27" sqref="X27"/>
    </sheetView>
  </sheetViews>
  <sheetFormatPr defaultRowHeight="12.75" x14ac:dyDescent="0.2"/>
  <cols>
    <col min="1" max="1" width="7.42578125" style="8" bestFit="1" customWidth="1"/>
    <col min="2" max="2" width="28" bestFit="1" customWidth="1"/>
    <col min="3" max="3" width="7.7109375" style="151" bestFit="1" customWidth="1"/>
    <col min="4" max="9" width="9" style="115" customWidth="1"/>
    <col min="10" max="15" width="9" customWidth="1"/>
    <col min="16" max="16" width="9" style="115" customWidth="1"/>
    <col min="17" max="17" width="9" customWidth="1"/>
    <col min="18" max="18" width="9" style="115" customWidth="1"/>
    <col min="19" max="19" width="5.5703125" customWidth="1"/>
    <col min="20" max="20" width="13.28515625" bestFit="1" customWidth="1"/>
    <col min="21" max="21" width="5.7109375" bestFit="1" customWidth="1"/>
    <col min="23" max="23" width="3" bestFit="1" customWidth="1"/>
  </cols>
  <sheetData>
    <row r="1" spans="1:23" s="540" customFormat="1" ht="33" customHeight="1" thickBot="1" x14ac:dyDescent="0.25">
      <c r="A1" s="671" t="s">
        <v>9</v>
      </c>
      <c r="B1" s="672" t="s">
        <v>6</v>
      </c>
      <c r="C1" s="673" t="s">
        <v>1</v>
      </c>
      <c r="D1" s="674" t="s">
        <v>34</v>
      </c>
      <c r="E1" s="675" t="s">
        <v>35</v>
      </c>
      <c r="F1" s="676" t="s">
        <v>123</v>
      </c>
      <c r="G1" s="675" t="s">
        <v>36</v>
      </c>
      <c r="H1" s="675" t="s">
        <v>37</v>
      </c>
      <c r="I1" s="676" t="s">
        <v>123</v>
      </c>
      <c r="J1" s="677" t="s">
        <v>38</v>
      </c>
      <c r="K1" s="677" t="s">
        <v>39</v>
      </c>
      <c r="L1" s="677" t="s">
        <v>40</v>
      </c>
      <c r="M1" s="677" t="s">
        <v>41</v>
      </c>
      <c r="N1" s="677" t="s">
        <v>42</v>
      </c>
      <c r="O1" s="677" t="s">
        <v>43</v>
      </c>
      <c r="P1" s="676" t="s">
        <v>123</v>
      </c>
      <c r="Q1" s="677" t="s">
        <v>44</v>
      </c>
      <c r="R1" s="678" t="s">
        <v>124</v>
      </c>
    </row>
    <row r="2" spans="1:23" s="229" customFormat="1" ht="15" thickBot="1" x14ac:dyDescent="0.25">
      <c r="A2" s="338">
        <f t="shared" ref="A2:A27" si="0">IF(ROW()=2,1,IF(C1=C2,A1,ROW()-1))</f>
        <v>1</v>
      </c>
      <c r="B2" s="240" t="s">
        <v>32</v>
      </c>
      <c r="C2" s="251">
        <f t="shared" ref="C2:C23" si="1">LARGE(D2:R2,1)+LARGE(D2:R2,2)+LARGE(D2:R2,3)+LARGE(D2:R2,4)+LARGE(D2:R2,5)+LARGE(D2:R2,6)+LARGE(D2:R2,7)+LARGE(D2:R2,8)</f>
        <v>246</v>
      </c>
      <c r="D2" s="679">
        <v>30</v>
      </c>
      <c r="E2" s="680">
        <v>27</v>
      </c>
      <c r="F2" s="680">
        <v>39</v>
      </c>
      <c r="G2" s="680">
        <v>24</v>
      </c>
      <c r="H2" s="680">
        <v>30</v>
      </c>
      <c r="I2" s="680">
        <v>27</v>
      </c>
      <c r="J2" s="681">
        <v>8</v>
      </c>
      <c r="K2" s="682"/>
      <c r="L2" s="682"/>
      <c r="M2" s="682"/>
      <c r="N2" s="681">
        <v>8</v>
      </c>
      <c r="O2" s="681">
        <v>21</v>
      </c>
      <c r="P2" s="680">
        <v>39</v>
      </c>
      <c r="Q2" s="681">
        <v>30</v>
      </c>
      <c r="R2" s="683">
        <v>7</v>
      </c>
      <c r="T2" s="230" t="s">
        <v>85</v>
      </c>
      <c r="U2" s="231" t="s">
        <v>14</v>
      </c>
    </row>
    <row r="3" spans="1:23" s="229" customFormat="1" ht="14.25" x14ac:dyDescent="0.2">
      <c r="A3" s="339">
        <f t="shared" si="0"/>
        <v>2</v>
      </c>
      <c r="B3" s="241" t="s">
        <v>18</v>
      </c>
      <c r="C3" s="252">
        <f t="shared" si="1"/>
        <v>207</v>
      </c>
      <c r="D3" s="684">
        <v>27</v>
      </c>
      <c r="E3" s="685">
        <v>18</v>
      </c>
      <c r="F3" s="685">
        <v>24</v>
      </c>
      <c r="G3" s="685">
        <v>30</v>
      </c>
      <c r="H3" s="685">
        <v>24</v>
      </c>
      <c r="I3" s="686"/>
      <c r="J3" s="686"/>
      <c r="K3" s="686"/>
      <c r="L3" s="686"/>
      <c r="M3" s="687">
        <v>18</v>
      </c>
      <c r="N3" s="687">
        <v>27</v>
      </c>
      <c r="O3" s="687">
        <v>8</v>
      </c>
      <c r="P3" s="685">
        <v>27</v>
      </c>
      <c r="Q3" s="687">
        <v>10</v>
      </c>
      <c r="R3" s="688">
        <v>30</v>
      </c>
      <c r="T3" s="232">
        <v>1</v>
      </c>
      <c r="U3" s="233">
        <v>39</v>
      </c>
      <c r="W3" s="229">
        <v>20</v>
      </c>
    </row>
    <row r="4" spans="1:23" s="220" customFormat="1" ht="14.25" x14ac:dyDescent="0.2">
      <c r="A4" s="339">
        <f t="shared" si="0"/>
        <v>3</v>
      </c>
      <c r="B4" s="242" t="s">
        <v>15</v>
      </c>
      <c r="C4" s="253">
        <f t="shared" si="1"/>
        <v>169</v>
      </c>
      <c r="D4" s="689">
        <v>7</v>
      </c>
      <c r="E4" s="690">
        <v>30</v>
      </c>
      <c r="F4" s="690">
        <v>0</v>
      </c>
      <c r="G4" s="685">
        <v>10</v>
      </c>
      <c r="H4" s="685">
        <v>21</v>
      </c>
      <c r="I4" s="685">
        <v>18</v>
      </c>
      <c r="J4" s="687">
        <v>27</v>
      </c>
      <c r="K4" s="687">
        <v>14</v>
      </c>
      <c r="L4" s="686"/>
      <c r="M4" s="686"/>
      <c r="N4" s="687">
        <v>21</v>
      </c>
      <c r="O4" s="687">
        <v>14</v>
      </c>
      <c r="P4" s="685">
        <v>5</v>
      </c>
      <c r="Q4" s="687">
        <v>24</v>
      </c>
      <c r="R4" s="691">
        <v>0</v>
      </c>
      <c r="T4" s="221">
        <v>2</v>
      </c>
      <c r="U4" s="222">
        <v>36</v>
      </c>
      <c r="W4" s="220">
        <v>19</v>
      </c>
    </row>
    <row r="5" spans="1:23" s="229" customFormat="1" ht="14.25" x14ac:dyDescent="0.2">
      <c r="A5" s="339">
        <f t="shared" si="0"/>
        <v>4</v>
      </c>
      <c r="B5" s="241" t="s">
        <v>16</v>
      </c>
      <c r="C5" s="252">
        <f t="shared" si="1"/>
        <v>165</v>
      </c>
      <c r="D5" s="689">
        <v>8</v>
      </c>
      <c r="E5" s="685">
        <v>14</v>
      </c>
      <c r="F5" s="685">
        <v>30</v>
      </c>
      <c r="G5" s="685">
        <v>3</v>
      </c>
      <c r="H5" s="685">
        <v>16</v>
      </c>
      <c r="I5" s="685">
        <v>10</v>
      </c>
      <c r="J5" s="687">
        <v>33</v>
      </c>
      <c r="K5" s="687">
        <v>4</v>
      </c>
      <c r="L5" s="687">
        <v>6</v>
      </c>
      <c r="M5" s="687">
        <v>14</v>
      </c>
      <c r="N5" s="686"/>
      <c r="O5" s="687">
        <v>12</v>
      </c>
      <c r="P5" s="690">
        <v>0</v>
      </c>
      <c r="Q5" s="687">
        <v>7</v>
      </c>
      <c r="R5" s="688">
        <v>36</v>
      </c>
      <c r="T5" s="234">
        <v>3</v>
      </c>
      <c r="U5" s="235">
        <v>33</v>
      </c>
      <c r="W5" s="236">
        <v>18</v>
      </c>
    </row>
    <row r="6" spans="1:23" s="229" customFormat="1" ht="14.25" x14ac:dyDescent="0.2">
      <c r="A6" s="339">
        <f t="shared" si="0"/>
        <v>5</v>
      </c>
      <c r="B6" s="243" t="s">
        <v>24</v>
      </c>
      <c r="C6" s="254">
        <f t="shared" si="1"/>
        <v>162</v>
      </c>
      <c r="D6" s="689">
        <v>14</v>
      </c>
      <c r="E6" s="685">
        <v>21</v>
      </c>
      <c r="F6" s="685">
        <v>3</v>
      </c>
      <c r="G6" s="685">
        <v>18</v>
      </c>
      <c r="H6" s="685">
        <v>2</v>
      </c>
      <c r="I6" s="686"/>
      <c r="J6" s="687">
        <v>24</v>
      </c>
      <c r="K6" s="686"/>
      <c r="L6" s="686"/>
      <c r="M6" s="686"/>
      <c r="N6" s="687">
        <v>7</v>
      </c>
      <c r="O6" s="687">
        <v>24</v>
      </c>
      <c r="P6" s="690">
        <v>0</v>
      </c>
      <c r="Q6" s="687">
        <v>36</v>
      </c>
      <c r="R6" s="688">
        <v>18</v>
      </c>
      <c r="T6" s="234">
        <v>4</v>
      </c>
      <c r="U6" s="235">
        <v>30</v>
      </c>
      <c r="W6" s="229">
        <v>17</v>
      </c>
    </row>
    <row r="7" spans="1:23" s="229" customFormat="1" ht="14.25" x14ac:dyDescent="0.2">
      <c r="A7" s="339">
        <f t="shared" si="0"/>
        <v>6</v>
      </c>
      <c r="B7" s="241" t="s">
        <v>28</v>
      </c>
      <c r="C7" s="252">
        <f t="shared" si="1"/>
        <v>156</v>
      </c>
      <c r="D7" s="684">
        <v>18</v>
      </c>
      <c r="E7" s="685">
        <v>24</v>
      </c>
      <c r="F7" s="685">
        <v>16</v>
      </c>
      <c r="G7" s="686"/>
      <c r="H7" s="685">
        <v>18</v>
      </c>
      <c r="I7" s="685">
        <v>14</v>
      </c>
      <c r="J7" s="687">
        <v>30</v>
      </c>
      <c r="K7" s="687">
        <v>12</v>
      </c>
      <c r="L7" s="686"/>
      <c r="M7" s="687">
        <v>8</v>
      </c>
      <c r="N7" s="687">
        <v>16</v>
      </c>
      <c r="O7" s="687">
        <v>16</v>
      </c>
      <c r="P7" s="685">
        <v>18</v>
      </c>
      <c r="Q7" s="687">
        <v>16</v>
      </c>
      <c r="R7" s="688">
        <v>6</v>
      </c>
      <c r="T7" s="234">
        <v>5</v>
      </c>
      <c r="U7" s="235">
        <v>27</v>
      </c>
      <c r="W7" s="229">
        <v>16</v>
      </c>
    </row>
    <row r="8" spans="1:23" s="227" customFormat="1" ht="14.25" x14ac:dyDescent="0.2">
      <c r="A8" s="339">
        <f t="shared" si="0"/>
        <v>7</v>
      </c>
      <c r="B8" s="241" t="s">
        <v>26</v>
      </c>
      <c r="C8" s="252">
        <f t="shared" si="1"/>
        <v>152</v>
      </c>
      <c r="D8" s="684">
        <v>21</v>
      </c>
      <c r="E8" s="685">
        <v>12</v>
      </c>
      <c r="F8" s="685">
        <v>36</v>
      </c>
      <c r="G8" s="685">
        <v>6</v>
      </c>
      <c r="H8" s="685">
        <v>27</v>
      </c>
      <c r="I8" s="686"/>
      <c r="J8" s="686"/>
      <c r="K8" s="687">
        <v>6</v>
      </c>
      <c r="L8" s="687">
        <v>7</v>
      </c>
      <c r="M8" s="687">
        <v>10</v>
      </c>
      <c r="N8" s="686"/>
      <c r="O8" s="686"/>
      <c r="P8" s="685">
        <v>14</v>
      </c>
      <c r="Q8" s="687">
        <v>16</v>
      </c>
      <c r="R8" s="688">
        <v>16</v>
      </c>
      <c r="T8" s="226">
        <v>6</v>
      </c>
      <c r="U8" s="228">
        <v>24</v>
      </c>
      <c r="W8" s="227">
        <v>15</v>
      </c>
    </row>
    <row r="9" spans="1:23" s="229" customFormat="1" ht="14.25" x14ac:dyDescent="0.2">
      <c r="A9" s="339">
        <f t="shared" si="0"/>
        <v>8</v>
      </c>
      <c r="B9" s="241" t="s">
        <v>71</v>
      </c>
      <c r="C9" s="252">
        <f t="shared" si="1"/>
        <v>141</v>
      </c>
      <c r="D9" s="692"/>
      <c r="E9" s="686"/>
      <c r="F9" s="685">
        <v>21</v>
      </c>
      <c r="G9" s="685">
        <v>27</v>
      </c>
      <c r="H9" s="686"/>
      <c r="I9" s="685">
        <v>16</v>
      </c>
      <c r="J9" s="687">
        <v>10</v>
      </c>
      <c r="K9" s="686"/>
      <c r="L9" s="687">
        <v>8</v>
      </c>
      <c r="M9" s="686"/>
      <c r="N9" s="686"/>
      <c r="O9" s="687">
        <v>18</v>
      </c>
      <c r="P9" s="685">
        <v>36</v>
      </c>
      <c r="Q9" s="686">
        <v>0</v>
      </c>
      <c r="R9" s="693">
        <v>5</v>
      </c>
      <c r="T9" s="234">
        <v>7</v>
      </c>
      <c r="U9" s="235">
        <v>21</v>
      </c>
      <c r="W9" s="229">
        <v>14</v>
      </c>
    </row>
    <row r="10" spans="1:23" s="229" customFormat="1" ht="14.25" x14ac:dyDescent="0.2">
      <c r="A10" s="339">
        <f t="shared" si="0"/>
        <v>9</v>
      </c>
      <c r="B10" s="242" t="s">
        <v>17</v>
      </c>
      <c r="C10" s="253">
        <f t="shared" si="1"/>
        <v>140</v>
      </c>
      <c r="D10" s="684">
        <v>24</v>
      </c>
      <c r="E10" s="685">
        <v>8</v>
      </c>
      <c r="F10" s="686"/>
      <c r="G10" s="685">
        <v>16</v>
      </c>
      <c r="H10" s="685">
        <v>7</v>
      </c>
      <c r="I10" s="686"/>
      <c r="J10" s="687">
        <v>21</v>
      </c>
      <c r="K10" s="687">
        <v>4</v>
      </c>
      <c r="L10" s="687">
        <v>4</v>
      </c>
      <c r="M10" s="686"/>
      <c r="N10" s="687">
        <v>7</v>
      </c>
      <c r="O10" s="687">
        <v>10</v>
      </c>
      <c r="P10" s="690">
        <v>10</v>
      </c>
      <c r="Q10" s="687">
        <v>18</v>
      </c>
      <c r="R10" s="688">
        <v>33</v>
      </c>
      <c r="T10" s="234">
        <v>8</v>
      </c>
      <c r="U10" s="235">
        <v>18</v>
      </c>
      <c r="W10" s="236">
        <v>13</v>
      </c>
    </row>
    <row r="11" spans="1:23" s="220" customFormat="1" ht="14.25" x14ac:dyDescent="0.2">
      <c r="A11" s="339">
        <f t="shared" si="0"/>
        <v>10</v>
      </c>
      <c r="B11" s="242" t="s">
        <v>19</v>
      </c>
      <c r="C11" s="253">
        <f t="shared" si="1"/>
        <v>139</v>
      </c>
      <c r="D11" s="689">
        <v>6</v>
      </c>
      <c r="E11" s="690">
        <v>8</v>
      </c>
      <c r="F11" s="690">
        <v>27</v>
      </c>
      <c r="G11" s="686"/>
      <c r="H11" s="685">
        <v>6</v>
      </c>
      <c r="I11" s="686"/>
      <c r="J11" s="686"/>
      <c r="K11" s="687">
        <v>16</v>
      </c>
      <c r="L11" s="687">
        <v>10</v>
      </c>
      <c r="M11" s="687">
        <v>5</v>
      </c>
      <c r="N11" s="687">
        <v>5</v>
      </c>
      <c r="O11" s="686">
        <v>0</v>
      </c>
      <c r="P11" s="690">
        <v>12</v>
      </c>
      <c r="Q11" s="687">
        <v>33</v>
      </c>
      <c r="R11" s="688">
        <v>27</v>
      </c>
      <c r="T11" s="221">
        <v>9</v>
      </c>
      <c r="U11" s="222">
        <v>16</v>
      </c>
      <c r="W11" s="220">
        <v>12</v>
      </c>
    </row>
    <row r="12" spans="1:23" s="229" customFormat="1" ht="14.25" x14ac:dyDescent="0.2">
      <c r="A12" s="339">
        <f t="shared" si="0"/>
        <v>11</v>
      </c>
      <c r="B12" s="241" t="s">
        <v>20</v>
      </c>
      <c r="C12" s="252">
        <f t="shared" si="1"/>
        <v>126</v>
      </c>
      <c r="D12" s="689">
        <v>6</v>
      </c>
      <c r="E12" s="685">
        <v>16</v>
      </c>
      <c r="F12" s="686"/>
      <c r="G12" s="685">
        <v>21</v>
      </c>
      <c r="H12" s="685">
        <v>8</v>
      </c>
      <c r="I12" s="685">
        <v>7</v>
      </c>
      <c r="J12" s="687">
        <v>16</v>
      </c>
      <c r="K12" s="687">
        <v>18</v>
      </c>
      <c r="L12" s="687">
        <v>2</v>
      </c>
      <c r="M12" s="686"/>
      <c r="N12" s="687">
        <v>10</v>
      </c>
      <c r="O12" s="687">
        <v>5</v>
      </c>
      <c r="P12" s="685">
        <v>16</v>
      </c>
      <c r="Q12" s="687">
        <v>6</v>
      </c>
      <c r="R12" s="688">
        <v>21</v>
      </c>
      <c r="T12" s="234">
        <v>10</v>
      </c>
      <c r="U12" s="235">
        <v>14</v>
      </c>
      <c r="W12" s="229">
        <v>11</v>
      </c>
    </row>
    <row r="13" spans="1:23" s="220" customFormat="1" ht="15" thickBot="1" x14ac:dyDescent="0.25">
      <c r="A13" s="340">
        <f t="shared" si="0"/>
        <v>12</v>
      </c>
      <c r="B13" s="495" t="s">
        <v>51</v>
      </c>
      <c r="C13" s="496">
        <f t="shared" si="1"/>
        <v>125</v>
      </c>
      <c r="D13" s="694"/>
      <c r="E13" s="695"/>
      <c r="F13" s="696">
        <v>33</v>
      </c>
      <c r="G13" s="695"/>
      <c r="H13" s="695"/>
      <c r="I13" s="697">
        <v>8</v>
      </c>
      <c r="J13" s="698">
        <v>18</v>
      </c>
      <c r="K13" s="695"/>
      <c r="L13" s="698">
        <v>5</v>
      </c>
      <c r="M13" s="698">
        <v>16</v>
      </c>
      <c r="N13" s="698">
        <v>14</v>
      </c>
      <c r="O13" s="695">
        <v>0</v>
      </c>
      <c r="P13" s="697">
        <v>4</v>
      </c>
      <c r="Q13" s="698">
        <v>27</v>
      </c>
      <c r="R13" s="699">
        <v>4</v>
      </c>
      <c r="T13" s="221">
        <v>11</v>
      </c>
      <c r="U13" s="222">
        <v>12</v>
      </c>
      <c r="W13" s="223">
        <v>10</v>
      </c>
    </row>
    <row r="14" spans="1:23" s="237" customFormat="1" x14ac:dyDescent="0.2">
      <c r="A14" s="341">
        <f t="shared" si="0"/>
        <v>13</v>
      </c>
      <c r="B14" s="336" t="s">
        <v>52</v>
      </c>
      <c r="C14" s="337">
        <f t="shared" si="1"/>
        <v>122</v>
      </c>
      <c r="D14" s="654">
        <v>0</v>
      </c>
      <c r="E14" s="333">
        <v>0</v>
      </c>
      <c r="F14" s="143">
        <v>8</v>
      </c>
      <c r="G14" s="333">
        <v>0</v>
      </c>
      <c r="H14" s="333">
        <v>0</v>
      </c>
      <c r="I14" s="143">
        <v>21</v>
      </c>
      <c r="J14" s="333">
        <v>0</v>
      </c>
      <c r="K14" s="333">
        <v>0</v>
      </c>
      <c r="L14" s="333">
        <v>0</v>
      </c>
      <c r="M14" s="333">
        <v>0</v>
      </c>
      <c r="N14" s="334">
        <v>18</v>
      </c>
      <c r="O14" s="112">
        <v>0</v>
      </c>
      <c r="P14" s="143">
        <v>30</v>
      </c>
      <c r="Q14" s="334">
        <v>21</v>
      </c>
      <c r="R14" s="335">
        <v>24</v>
      </c>
      <c r="T14" s="238">
        <v>12</v>
      </c>
      <c r="U14" s="239">
        <v>10</v>
      </c>
      <c r="W14" s="237">
        <v>9</v>
      </c>
    </row>
    <row r="15" spans="1:23" s="220" customFormat="1" x14ac:dyDescent="0.2">
      <c r="A15" s="342">
        <f t="shared" si="0"/>
        <v>14</v>
      </c>
      <c r="B15" s="245" t="s">
        <v>30</v>
      </c>
      <c r="C15" s="332">
        <f t="shared" si="1"/>
        <v>95</v>
      </c>
      <c r="D15" s="651">
        <v>16</v>
      </c>
      <c r="E15" s="113">
        <v>12</v>
      </c>
      <c r="F15" s="113">
        <v>7</v>
      </c>
      <c r="G15" s="113">
        <v>14</v>
      </c>
      <c r="H15" s="113">
        <v>10</v>
      </c>
      <c r="I15" s="112">
        <v>0</v>
      </c>
      <c r="J15" s="2">
        <v>5</v>
      </c>
      <c r="K15" s="2">
        <v>8</v>
      </c>
      <c r="L15" s="2">
        <v>12</v>
      </c>
      <c r="M15" s="2">
        <v>7</v>
      </c>
      <c r="N15" s="2">
        <v>5</v>
      </c>
      <c r="O15" s="2">
        <v>6</v>
      </c>
      <c r="P15" s="113">
        <v>0</v>
      </c>
      <c r="Q15" s="2">
        <v>16</v>
      </c>
      <c r="R15" s="652">
        <v>0</v>
      </c>
      <c r="T15" s="221">
        <v>13</v>
      </c>
      <c r="U15" s="222">
        <v>8</v>
      </c>
      <c r="W15" s="220">
        <v>8</v>
      </c>
    </row>
    <row r="16" spans="1:23" s="229" customFormat="1" x14ac:dyDescent="0.2">
      <c r="A16" s="343">
        <f t="shared" si="0"/>
        <v>15</v>
      </c>
      <c r="B16" s="246" t="s">
        <v>27</v>
      </c>
      <c r="C16" s="497">
        <f t="shared" si="1"/>
        <v>94</v>
      </c>
      <c r="D16" s="651">
        <v>4</v>
      </c>
      <c r="E16" s="112">
        <v>0</v>
      </c>
      <c r="F16" s="111">
        <v>7</v>
      </c>
      <c r="G16" s="111">
        <v>6</v>
      </c>
      <c r="H16" s="111">
        <v>14</v>
      </c>
      <c r="I16" s="111">
        <v>30</v>
      </c>
      <c r="J16" s="9">
        <v>14</v>
      </c>
      <c r="K16" s="112">
        <v>0</v>
      </c>
      <c r="L16" s="9">
        <v>3</v>
      </c>
      <c r="M16" s="9">
        <v>12</v>
      </c>
      <c r="N16" s="9">
        <v>3</v>
      </c>
      <c r="O16" s="9">
        <v>7</v>
      </c>
      <c r="P16" s="111">
        <v>3</v>
      </c>
      <c r="Q16" s="9">
        <v>4</v>
      </c>
      <c r="R16" s="652">
        <v>0</v>
      </c>
      <c r="T16" s="234">
        <v>14</v>
      </c>
      <c r="U16" s="235">
        <v>7</v>
      </c>
      <c r="W16" s="229">
        <v>7</v>
      </c>
    </row>
    <row r="17" spans="1:23" s="220" customFormat="1" x14ac:dyDescent="0.2">
      <c r="A17" s="343">
        <f t="shared" si="0"/>
        <v>16</v>
      </c>
      <c r="B17" s="245" t="s">
        <v>62</v>
      </c>
      <c r="C17" s="256">
        <f t="shared" si="1"/>
        <v>86</v>
      </c>
      <c r="D17" s="653">
        <v>0</v>
      </c>
      <c r="E17" s="112">
        <v>0</v>
      </c>
      <c r="F17" s="113">
        <v>14</v>
      </c>
      <c r="G17" s="111">
        <v>33</v>
      </c>
      <c r="H17" s="112">
        <v>0</v>
      </c>
      <c r="I17" s="113">
        <v>24</v>
      </c>
      <c r="J17" s="9">
        <v>7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3">
        <v>8</v>
      </c>
      <c r="Q17" s="112">
        <v>0</v>
      </c>
      <c r="R17" s="655"/>
      <c r="T17" s="221">
        <v>15</v>
      </c>
      <c r="U17" s="222">
        <v>6</v>
      </c>
      <c r="W17" s="220">
        <v>6</v>
      </c>
    </row>
    <row r="18" spans="1:23" s="220" customFormat="1" x14ac:dyDescent="0.2">
      <c r="A18" s="343">
        <f t="shared" si="0"/>
        <v>17</v>
      </c>
      <c r="B18" s="246" t="s">
        <v>22</v>
      </c>
      <c r="C18" s="255">
        <f t="shared" si="1"/>
        <v>55</v>
      </c>
      <c r="D18" s="650">
        <v>12</v>
      </c>
      <c r="E18" s="111">
        <v>5</v>
      </c>
      <c r="F18" s="111">
        <v>1</v>
      </c>
      <c r="G18" s="111">
        <v>6</v>
      </c>
      <c r="H18" s="112">
        <v>0</v>
      </c>
      <c r="I18" s="112"/>
      <c r="J18" s="9">
        <v>4</v>
      </c>
      <c r="K18" s="9">
        <v>5</v>
      </c>
      <c r="L18" s="112">
        <v>0</v>
      </c>
      <c r="M18" s="9">
        <v>3</v>
      </c>
      <c r="N18" s="9">
        <v>12</v>
      </c>
      <c r="O18" s="9">
        <v>5</v>
      </c>
      <c r="P18" s="9">
        <v>6</v>
      </c>
      <c r="Q18" s="9">
        <v>3</v>
      </c>
      <c r="R18" s="652">
        <v>0</v>
      </c>
      <c r="T18" s="221">
        <v>16</v>
      </c>
      <c r="U18" s="222">
        <v>5</v>
      </c>
      <c r="W18" s="220">
        <v>5</v>
      </c>
    </row>
    <row r="19" spans="1:23" s="220" customFormat="1" x14ac:dyDescent="0.2">
      <c r="A19" s="343">
        <f t="shared" si="0"/>
        <v>18</v>
      </c>
      <c r="B19" s="246" t="s">
        <v>33</v>
      </c>
      <c r="C19" s="255">
        <f t="shared" si="1"/>
        <v>53</v>
      </c>
      <c r="D19" s="653">
        <v>0</v>
      </c>
      <c r="E19" s="111">
        <v>4</v>
      </c>
      <c r="F19" s="111">
        <v>10</v>
      </c>
      <c r="G19" s="111">
        <v>10</v>
      </c>
      <c r="H19" s="111">
        <v>5</v>
      </c>
      <c r="I19" s="112"/>
      <c r="J19" s="9">
        <v>12</v>
      </c>
      <c r="K19" s="9">
        <v>12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652">
        <v>0</v>
      </c>
      <c r="T19" s="221">
        <v>17</v>
      </c>
      <c r="U19" s="222">
        <v>4</v>
      </c>
      <c r="W19" s="220">
        <v>4</v>
      </c>
    </row>
    <row r="20" spans="1:23" s="229" customFormat="1" x14ac:dyDescent="0.2">
      <c r="A20" s="343">
        <f t="shared" si="0"/>
        <v>19</v>
      </c>
      <c r="B20" s="247" t="s">
        <v>64</v>
      </c>
      <c r="C20" s="256">
        <f t="shared" si="1"/>
        <v>50</v>
      </c>
      <c r="D20" s="653">
        <v>0</v>
      </c>
      <c r="E20" s="112">
        <v>0</v>
      </c>
      <c r="F20" s="113">
        <v>2</v>
      </c>
      <c r="G20" s="112">
        <v>0</v>
      </c>
      <c r="H20" s="112">
        <v>0</v>
      </c>
      <c r="I20" s="113">
        <v>12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3">
        <v>33</v>
      </c>
      <c r="Q20" s="112">
        <v>0</v>
      </c>
      <c r="R20" s="652">
        <v>3</v>
      </c>
      <c r="T20" s="234">
        <v>18</v>
      </c>
      <c r="U20" s="235">
        <v>3</v>
      </c>
      <c r="W20" s="229">
        <v>3</v>
      </c>
    </row>
    <row r="21" spans="1:23" s="220" customFormat="1" x14ac:dyDescent="0.2">
      <c r="A21" s="342">
        <f t="shared" si="0"/>
        <v>19</v>
      </c>
      <c r="B21" s="244" t="s">
        <v>57</v>
      </c>
      <c r="C21" s="255">
        <f t="shared" si="1"/>
        <v>50</v>
      </c>
      <c r="D21" s="653">
        <v>0</v>
      </c>
      <c r="E21" s="112">
        <v>0</v>
      </c>
      <c r="F21" s="113">
        <v>12</v>
      </c>
      <c r="G21" s="112">
        <v>0</v>
      </c>
      <c r="H21" s="112">
        <v>0</v>
      </c>
      <c r="I21" s="112"/>
      <c r="J21" s="112">
        <v>0</v>
      </c>
      <c r="K21" s="112">
        <v>0</v>
      </c>
      <c r="L21" s="112">
        <v>0</v>
      </c>
      <c r="M21" s="112">
        <v>0</v>
      </c>
      <c r="N21" s="9">
        <v>24</v>
      </c>
      <c r="O21" s="112"/>
      <c r="P21" s="113">
        <v>0</v>
      </c>
      <c r="Q21" s="112">
        <v>0</v>
      </c>
      <c r="R21" s="652">
        <v>14</v>
      </c>
      <c r="T21" s="221">
        <v>19</v>
      </c>
      <c r="U21" s="222">
        <v>2</v>
      </c>
      <c r="W21" s="220">
        <v>2</v>
      </c>
    </row>
    <row r="22" spans="1:23" s="220" customFormat="1" ht="13.5" thickBot="1" x14ac:dyDescent="0.25">
      <c r="A22" s="342">
        <f t="shared" si="0"/>
        <v>21</v>
      </c>
      <c r="B22" s="245" t="s">
        <v>31</v>
      </c>
      <c r="C22" s="256">
        <f t="shared" si="1"/>
        <v>40</v>
      </c>
      <c r="D22" s="651">
        <v>3</v>
      </c>
      <c r="E22" s="112">
        <v>0</v>
      </c>
      <c r="F22" s="112">
        <v>0</v>
      </c>
      <c r="G22" s="111">
        <v>14</v>
      </c>
      <c r="H22" s="111">
        <v>4</v>
      </c>
      <c r="I22" s="112"/>
      <c r="J22" s="9">
        <v>6</v>
      </c>
      <c r="K22" s="9">
        <v>8</v>
      </c>
      <c r="L22" s="112">
        <v>0</v>
      </c>
      <c r="M22" s="9">
        <v>2</v>
      </c>
      <c r="N22" s="9">
        <v>2</v>
      </c>
      <c r="O22" s="9">
        <v>1</v>
      </c>
      <c r="P22" s="112"/>
      <c r="Q22" s="112">
        <v>0</v>
      </c>
      <c r="R22" s="655"/>
      <c r="T22" s="224">
        <v>20</v>
      </c>
      <c r="U22" s="225">
        <v>1</v>
      </c>
      <c r="W22" s="220">
        <v>1</v>
      </c>
    </row>
    <row r="23" spans="1:23" s="229" customFormat="1" x14ac:dyDescent="0.2">
      <c r="A23" s="342">
        <f t="shared" si="0"/>
        <v>22</v>
      </c>
      <c r="B23" s="245" t="s">
        <v>55</v>
      </c>
      <c r="C23" s="256">
        <f t="shared" si="1"/>
        <v>39</v>
      </c>
      <c r="D23" s="653">
        <v>0</v>
      </c>
      <c r="E23" s="112">
        <v>0</v>
      </c>
      <c r="F23" s="111">
        <v>18</v>
      </c>
      <c r="G23" s="112">
        <v>0</v>
      </c>
      <c r="H23" s="112">
        <v>0</v>
      </c>
      <c r="I23" s="112"/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9">
        <v>21</v>
      </c>
      <c r="Q23" s="112">
        <v>0</v>
      </c>
      <c r="R23" s="655"/>
    </row>
    <row r="24" spans="1:23" s="229" customFormat="1" x14ac:dyDescent="0.2">
      <c r="A24" s="342">
        <f t="shared" si="0"/>
        <v>22</v>
      </c>
      <c r="B24" s="250" t="s">
        <v>111</v>
      </c>
      <c r="C24" s="256">
        <f>SUM(D24:R24)</f>
        <v>39</v>
      </c>
      <c r="D24" s="653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652">
        <v>39</v>
      </c>
    </row>
    <row r="25" spans="1:23" s="229" customFormat="1" x14ac:dyDescent="0.2">
      <c r="A25" s="342">
        <f t="shared" si="0"/>
        <v>24</v>
      </c>
      <c r="B25" s="249" t="s">
        <v>76</v>
      </c>
      <c r="C25" s="256">
        <f t="shared" ref="C25:C30" si="2">LARGE(D25:R25,1)+LARGE(D25:R25,2)+LARGE(D25:R25,3)+LARGE(D25:R25,4)+LARGE(D25:R25,5)+LARGE(D25:R25,6)+LARGE(D25:R25,7)+LARGE(D25:R25,8)</f>
        <v>36</v>
      </c>
      <c r="D25" s="653">
        <v>0</v>
      </c>
      <c r="E25" s="112">
        <v>0</v>
      </c>
      <c r="F25" s="112">
        <v>0</v>
      </c>
      <c r="G25" s="112">
        <v>0</v>
      </c>
      <c r="H25" s="112">
        <v>0</v>
      </c>
      <c r="I25" s="111">
        <v>4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9">
        <v>3</v>
      </c>
      <c r="P25" s="111">
        <v>24</v>
      </c>
      <c r="Q25" s="9">
        <v>5</v>
      </c>
      <c r="R25" s="113">
        <v>0</v>
      </c>
    </row>
    <row r="26" spans="1:23" s="229" customFormat="1" x14ac:dyDescent="0.2">
      <c r="A26" s="342">
        <f t="shared" si="0"/>
        <v>25</v>
      </c>
      <c r="B26" s="246" t="s">
        <v>21</v>
      </c>
      <c r="C26" s="255">
        <f t="shared" si="2"/>
        <v>32</v>
      </c>
      <c r="D26" s="650">
        <v>2</v>
      </c>
      <c r="E26" s="112"/>
      <c r="F26" s="112"/>
      <c r="G26" s="111">
        <v>2</v>
      </c>
      <c r="H26" s="111">
        <v>12</v>
      </c>
      <c r="I26" s="111">
        <v>6</v>
      </c>
      <c r="J26" s="9">
        <v>2</v>
      </c>
      <c r="K26" s="112">
        <v>0</v>
      </c>
      <c r="L26" s="112">
        <v>0</v>
      </c>
      <c r="M26" s="9">
        <v>4</v>
      </c>
      <c r="N26" s="112">
        <v>0</v>
      </c>
      <c r="O26" s="112">
        <v>0</v>
      </c>
      <c r="P26" s="113">
        <v>0</v>
      </c>
      <c r="Q26" s="9">
        <v>2</v>
      </c>
      <c r="R26" s="10">
        <v>2</v>
      </c>
    </row>
    <row r="27" spans="1:23" s="227" customFormat="1" x14ac:dyDescent="0.2">
      <c r="A27" s="342">
        <f t="shared" si="0"/>
        <v>26</v>
      </c>
      <c r="B27" s="247" t="s">
        <v>59</v>
      </c>
      <c r="C27" s="256">
        <f t="shared" si="2"/>
        <v>25</v>
      </c>
      <c r="D27" s="653"/>
      <c r="E27" s="111">
        <v>3</v>
      </c>
      <c r="F27" s="112"/>
      <c r="G27" s="111">
        <v>7</v>
      </c>
      <c r="H27" s="111">
        <v>3</v>
      </c>
      <c r="I27" s="112"/>
      <c r="J27" s="112">
        <v>0</v>
      </c>
      <c r="K27" s="112">
        <v>0</v>
      </c>
      <c r="L27" s="111">
        <v>1</v>
      </c>
      <c r="M27" s="9">
        <v>1</v>
      </c>
      <c r="N27" s="112">
        <v>0</v>
      </c>
      <c r="O27" s="9">
        <v>2</v>
      </c>
      <c r="P27" s="112"/>
      <c r="Q27" s="9">
        <v>8</v>
      </c>
      <c r="R27" s="113">
        <v>0</v>
      </c>
    </row>
    <row r="28" spans="1:23" s="229" customFormat="1" x14ac:dyDescent="0.2">
      <c r="A28" s="342">
        <v>27</v>
      </c>
      <c r="B28" s="247" t="s">
        <v>90</v>
      </c>
      <c r="C28" s="256">
        <f t="shared" si="2"/>
        <v>16</v>
      </c>
      <c r="D28" s="653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9">
        <v>6</v>
      </c>
      <c r="N28" s="112">
        <v>0</v>
      </c>
      <c r="O28" s="112">
        <v>0</v>
      </c>
      <c r="P28" s="9">
        <v>2</v>
      </c>
      <c r="Q28" s="112">
        <v>0</v>
      </c>
      <c r="R28" s="10">
        <v>8</v>
      </c>
    </row>
    <row r="29" spans="1:23" s="229" customFormat="1" x14ac:dyDescent="0.2">
      <c r="A29" s="342">
        <f>IF(ROW()=2,1,IF(C28=C29,A28,ROW()-1))</f>
        <v>28</v>
      </c>
      <c r="B29" s="247" t="s">
        <v>66</v>
      </c>
      <c r="C29" s="256">
        <f t="shared" si="2"/>
        <v>12</v>
      </c>
      <c r="D29" s="653">
        <v>0</v>
      </c>
      <c r="E29" s="112">
        <v>0</v>
      </c>
      <c r="F29" s="113">
        <v>0</v>
      </c>
      <c r="G29" s="112">
        <v>0</v>
      </c>
      <c r="H29" s="112">
        <v>0</v>
      </c>
      <c r="I29" s="112"/>
      <c r="J29" s="112"/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112"/>
      <c r="Q29" s="112"/>
      <c r="R29" s="652">
        <v>12</v>
      </c>
    </row>
    <row r="30" spans="1:23" s="229" customFormat="1" x14ac:dyDescent="0.2">
      <c r="A30" s="342">
        <f>IF(ROW()=2,1,IF(C29=C30,A29,ROW()-1))</f>
        <v>29</v>
      </c>
      <c r="B30" s="247" t="s">
        <v>25</v>
      </c>
      <c r="C30" s="256">
        <f t="shared" si="2"/>
        <v>10</v>
      </c>
      <c r="D30" s="653"/>
      <c r="E30" s="113">
        <v>8</v>
      </c>
      <c r="F30" s="112">
        <v>0</v>
      </c>
      <c r="G30" s="112">
        <v>0</v>
      </c>
      <c r="H30" s="112">
        <v>0</v>
      </c>
      <c r="I30" s="112"/>
      <c r="J30" s="112">
        <v>0</v>
      </c>
      <c r="K30" s="9">
        <v>2</v>
      </c>
      <c r="L30" s="112">
        <v>0</v>
      </c>
      <c r="M30" s="112">
        <v>0</v>
      </c>
      <c r="N30" s="112">
        <v>0</v>
      </c>
      <c r="O30" s="112">
        <v>0</v>
      </c>
      <c r="P30" s="112"/>
      <c r="Q30" s="112">
        <v>0</v>
      </c>
      <c r="R30" s="655"/>
    </row>
    <row r="31" spans="1:23" s="229" customFormat="1" x14ac:dyDescent="0.2">
      <c r="A31" s="342">
        <f>IF(ROW()=2,1,IF(C30=C31,A30,ROW()-1))</f>
        <v>29</v>
      </c>
      <c r="B31" s="250" t="s">
        <v>110</v>
      </c>
      <c r="C31" s="256">
        <f>SUM(D31:R31)</f>
        <v>10</v>
      </c>
      <c r="D31" s="653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652">
        <v>10</v>
      </c>
    </row>
    <row r="32" spans="1:23" s="229" customFormat="1" x14ac:dyDescent="0.2">
      <c r="A32" s="342">
        <v>33</v>
      </c>
      <c r="B32" s="248" t="s">
        <v>23</v>
      </c>
      <c r="C32" s="257">
        <f t="shared" ref="C32:C46" si="3">LARGE(D32:R32,1)+LARGE(D32:R32,2)+LARGE(D32:R32,3)+LARGE(D32:R32,4)+LARGE(D32:R32,5)+LARGE(D32:R32,6)+LARGE(D32:R32,7)+LARGE(D32:R32,8)</f>
        <v>10</v>
      </c>
      <c r="D32" s="651">
        <v>10</v>
      </c>
      <c r="E32" s="112">
        <v>0</v>
      </c>
      <c r="F32" s="112">
        <v>0</v>
      </c>
      <c r="G32" s="112">
        <v>0</v>
      </c>
      <c r="H32" s="112">
        <v>0</v>
      </c>
      <c r="I32" s="112"/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/>
      <c r="Q32" s="112">
        <v>0</v>
      </c>
      <c r="R32" s="655"/>
    </row>
    <row r="33" spans="1:18" s="220" customFormat="1" x14ac:dyDescent="0.2">
      <c r="A33" s="342">
        <f>IF(ROW()=2,1,IF(C32=C33,A32,ROW()-1))</f>
        <v>32</v>
      </c>
      <c r="B33" s="247" t="s">
        <v>53</v>
      </c>
      <c r="C33" s="256">
        <f t="shared" si="3"/>
        <v>9</v>
      </c>
      <c r="D33" s="653">
        <v>0</v>
      </c>
      <c r="E33" s="112">
        <v>0</v>
      </c>
      <c r="F33" s="113">
        <v>4</v>
      </c>
      <c r="G33" s="112">
        <v>0</v>
      </c>
      <c r="H33" s="112">
        <v>0</v>
      </c>
      <c r="I33" s="113">
        <v>5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/>
      <c r="Q33" s="112">
        <v>0</v>
      </c>
      <c r="R33" s="655"/>
    </row>
    <row r="34" spans="1:18" s="229" customFormat="1" x14ac:dyDescent="0.2">
      <c r="A34" s="342">
        <f>IF(ROW()=2,1,IF(C33=C34,A33,ROW()-1))</f>
        <v>33</v>
      </c>
      <c r="B34" s="249" t="s">
        <v>106</v>
      </c>
      <c r="C34" s="256">
        <f t="shared" si="3"/>
        <v>7</v>
      </c>
      <c r="D34" s="653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111">
        <v>7</v>
      </c>
      <c r="Q34" s="112">
        <v>0</v>
      </c>
      <c r="R34" s="655"/>
    </row>
    <row r="35" spans="1:18" s="229" customFormat="1" x14ac:dyDescent="0.2">
      <c r="A35" s="342">
        <f>IF(ROW()=2,1,IF(C34=C35,A34,ROW()-1))</f>
        <v>34</v>
      </c>
      <c r="B35" s="244" t="s">
        <v>29</v>
      </c>
      <c r="C35" s="255">
        <f t="shared" si="3"/>
        <v>5</v>
      </c>
      <c r="D35" s="651">
        <v>1</v>
      </c>
      <c r="E35" s="113">
        <v>1</v>
      </c>
      <c r="F35" s="112"/>
      <c r="G35" s="112">
        <v>0</v>
      </c>
      <c r="H35" s="112">
        <v>0</v>
      </c>
      <c r="I35" s="112"/>
      <c r="J35" s="112">
        <v>0</v>
      </c>
      <c r="K35" s="9">
        <v>1</v>
      </c>
      <c r="L35" s="112">
        <v>0</v>
      </c>
      <c r="M35" s="112">
        <v>0</v>
      </c>
      <c r="N35" s="9">
        <v>1</v>
      </c>
      <c r="O35" s="112">
        <v>0</v>
      </c>
      <c r="P35" s="112"/>
      <c r="Q35" s="9">
        <v>1</v>
      </c>
      <c r="R35" s="655"/>
    </row>
    <row r="36" spans="1:18" s="229" customFormat="1" x14ac:dyDescent="0.2">
      <c r="A36" s="342">
        <v>35</v>
      </c>
      <c r="B36" s="247" t="s">
        <v>56</v>
      </c>
      <c r="C36" s="256">
        <f t="shared" si="3"/>
        <v>5</v>
      </c>
      <c r="D36" s="653">
        <v>0</v>
      </c>
      <c r="E36" s="112">
        <v>0</v>
      </c>
      <c r="F36" s="113">
        <v>5</v>
      </c>
      <c r="G36" s="112">
        <v>0</v>
      </c>
      <c r="H36" s="112">
        <v>0</v>
      </c>
      <c r="I36" s="112"/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/>
      <c r="Q36" s="112">
        <v>0</v>
      </c>
      <c r="R36" s="655"/>
    </row>
    <row r="37" spans="1:18" s="229" customFormat="1" x14ac:dyDescent="0.2">
      <c r="A37" s="342">
        <f>IF(ROW()=2,1,IF(C34=C37,A34,ROW()-1))</f>
        <v>36</v>
      </c>
      <c r="B37" s="247" t="s">
        <v>58</v>
      </c>
      <c r="C37" s="256">
        <f t="shared" si="3"/>
        <v>4</v>
      </c>
      <c r="D37" s="653">
        <v>0</v>
      </c>
      <c r="E37" s="111">
        <v>2</v>
      </c>
      <c r="F37" s="549">
        <v>0</v>
      </c>
      <c r="G37" s="112">
        <v>0</v>
      </c>
      <c r="H37" s="111">
        <v>1</v>
      </c>
      <c r="I37" s="111">
        <v>1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655"/>
    </row>
    <row r="38" spans="1:18" s="220" customFormat="1" x14ac:dyDescent="0.2">
      <c r="A38" s="342">
        <f>IF(ROW()=2,1,IF(C36=C38,A36,ROW()-1))</f>
        <v>37</v>
      </c>
      <c r="B38" s="250" t="s">
        <v>73</v>
      </c>
      <c r="C38" s="255">
        <f t="shared" si="3"/>
        <v>3</v>
      </c>
      <c r="D38" s="653">
        <v>0</v>
      </c>
      <c r="E38" s="112">
        <v>0</v>
      </c>
      <c r="F38" s="112">
        <v>0</v>
      </c>
      <c r="G38" s="112">
        <v>0</v>
      </c>
      <c r="H38" s="112">
        <v>0</v>
      </c>
      <c r="I38" s="111">
        <v>2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3">
        <v>0</v>
      </c>
      <c r="Q38" s="112">
        <v>0</v>
      </c>
      <c r="R38" s="652">
        <v>1</v>
      </c>
    </row>
    <row r="39" spans="1:18" s="229" customFormat="1" x14ac:dyDescent="0.2">
      <c r="A39" s="342">
        <f>IF(ROW()=2,1,IF(C37=C39,A37,ROW()-1))</f>
        <v>38</v>
      </c>
      <c r="B39" s="247" t="s">
        <v>88</v>
      </c>
      <c r="C39" s="256">
        <f t="shared" si="3"/>
        <v>3</v>
      </c>
      <c r="D39" s="653">
        <v>0</v>
      </c>
      <c r="E39" s="112">
        <v>0</v>
      </c>
      <c r="F39" s="112">
        <v>0</v>
      </c>
      <c r="G39" s="112">
        <v>0</v>
      </c>
      <c r="H39" s="112">
        <v>0</v>
      </c>
      <c r="I39" s="112"/>
      <c r="J39" s="9">
        <v>3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/>
      <c r="Q39" s="112">
        <v>0</v>
      </c>
      <c r="R39" s="655"/>
    </row>
    <row r="40" spans="1:18" s="229" customFormat="1" x14ac:dyDescent="0.2">
      <c r="A40" s="342">
        <f>IF(ROW()=2,1,IF(C38=C40,A38,ROW()-1))</f>
        <v>37</v>
      </c>
      <c r="B40" s="249" t="s">
        <v>77</v>
      </c>
      <c r="C40" s="256">
        <f t="shared" si="3"/>
        <v>3</v>
      </c>
      <c r="D40" s="653">
        <v>0</v>
      </c>
      <c r="E40" s="112">
        <v>0</v>
      </c>
      <c r="F40" s="549">
        <v>0</v>
      </c>
      <c r="G40" s="112">
        <v>0</v>
      </c>
      <c r="H40" s="112">
        <v>0</v>
      </c>
      <c r="I40" s="111">
        <v>3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/>
      <c r="Q40" s="112">
        <v>0</v>
      </c>
      <c r="R40" s="652">
        <v>0</v>
      </c>
    </row>
    <row r="41" spans="1:18" s="229" customFormat="1" x14ac:dyDescent="0.2">
      <c r="A41" s="342">
        <v>40</v>
      </c>
      <c r="B41" s="490" t="s">
        <v>103</v>
      </c>
      <c r="C41" s="256">
        <f t="shared" si="3"/>
        <v>2</v>
      </c>
      <c r="D41" s="653">
        <v>0</v>
      </c>
      <c r="E41" s="112">
        <v>0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11">
        <v>2</v>
      </c>
      <c r="Q41" s="112">
        <v>0</v>
      </c>
      <c r="R41" s="655"/>
    </row>
    <row r="42" spans="1:18" s="229" customFormat="1" x14ac:dyDescent="0.2">
      <c r="A42" s="342">
        <v>41</v>
      </c>
      <c r="B42" s="489" t="s">
        <v>65</v>
      </c>
      <c r="C42" s="256">
        <f t="shared" si="3"/>
        <v>1</v>
      </c>
      <c r="D42" s="653">
        <v>0</v>
      </c>
      <c r="E42" s="112">
        <v>0</v>
      </c>
      <c r="F42" s="111">
        <v>1</v>
      </c>
      <c r="G42" s="112">
        <v>0</v>
      </c>
      <c r="H42" s="112">
        <v>0</v>
      </c>
      <c r="I42" s="112"/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/>
      <c r="Q42" s="112">
        <v>0</v>
      </c>
      <c r="R42" s="655"/>
    </row>
    <row r="43" spans="1:18" s="229" customFormat="1" x14ac:dyDescent="0.2">
      <c r="A43" s="342">
        <v>42</v>
      </c>
      <c r="B43" s="489" t="s">
        <v>98</v>
      </c>
      <c r="C43" s="256">
        <f t="shared" si="3"/>
        <v>1</v>
      </c>
      <c r="D43" s="653">
        <v>0</v>
      </c>
      <c r="E43" s="112">
        <v>0</v>
      </c>
      <c r="F43" s="112">
        <v>0</v>
      </c>
      <c r="G43" s="112">
        <v>0</v>
      </c>
      <c r="H43" s="112">
        <v>0</v>
      </c>
      <c r="I43" s="112"/>
      <c r="J43" s="9">
        <v>1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/>
      <c r="Q43" s="112">
        <v>0</v>
      </c>
      <c r="R43" s="655"/>
    </row>
    <row r="44" spans="1:18" s="229" customFormat="1" x14ac:dyDescent="0.2">
      <c r="A44" s="342">
        <v>43</v>
      </c>
      <c r="B44" s="490" t="s">
        <v>72</v>
      </c>
      <c r="C44" s="256">
        <f t="shared" si="3"/>
        <v>1</v>
      </c>
      <c r="D44" s="653">
        <v>0</v>
      </c>
      <c r="E44" s="112">
        <v>0</v>
      </c>
      <c r="F44" s="112">
        <v>0</v>
      </c>
      <c r="G44" s="111">
        <v>1</v>
      </c>
      <c r="H44" s="112">
        <v>0</v>
      </c>
      <c r="I44" s="112"/>
      <c r="J44" s="112"/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/>
      <c r="Q44" s="112">
        <v>0</v>
      </c>
      <c r="R44" s="655"/>
    </row>
    <row r="45" spans="1:18" s="229" customFormat="1" x14ac:dyDescent="0.2">
      <c r="A45" s="342">
        <v>44</v>
      </c>
      <c r="B45" s="247" t="s">
        <v>68</v>
      </c>
      <c r="C45" s="256">
        <f t="shared" si="3"/>
        <v>0</v>
      </c>
      <c r="D45" s="656">
        <v>0</v>
      </c>
      <c r="E45" s="548">
        <v>0</v>
      </c>
      <c r="F45" s="549">
        <v>0</v>
      </c>
      <c r="G45" s="548">
        <v>0</v>
      </c>
      <c r="H45" s="548">
        <v>0</v>
      </c>
      <c r="I45" s="548"/>
      <c r="J45" s="548"/>
      <c r="K45" s="548">
        <v>0</v>
      </c>
      <c r="L45" s="548">
        <v>0</v>
      </c>
      <c r="M45" s="548">
        <v>0</v>
      </c>
      <c r="N45" s="548">
        <v>0</v>
      </c>
      <c r="O45" s="548">
        <v>0</v>
      </c>
      <c r="P45" s="548"/>
      <c r="Q45" s="548">
        <v>0</v>
      </c>
      <c r="R45" s="655"/>
    </row>
    <row r="46" spans="1:18" s="229" customFormat="1" x14ac:dyDescent="0.2">
      <c r="A46" s="342">
        <v>45</v>
      </c>
      <c r="B46" s="247" t="s">
        <v>70</v>
      </c>
      <c r="C46" s="256">
        <f t="shared" si="3"/>
        <v>0</v>
      </c>
      <c r="D46" s="656">
        <v>0</v>
      </c>
      <c r="E46" s="548">
        <v>0</v>
      </c>
      <c r="F46" s="549">
        <v>0</v>
      </c>
      <c r="G46" s="548">
        <v>0</v>
      </c>
      <c r="H46" s="548">
        <v>0</v>
      </c>
      <c r="I46" s="548"/>
      <c r="J46" s="548"/>
      <c r="K46" s="548">
        <v>0</v>
      </c>
      <c r="L46" s="548">
        <v>0</v>
      </c>
      <c r="M46" s="548">
        <v>0</v>
      </c>
      <c r="N46" s="548">
        <v>0</v>
      </c>
      <c r="O46" s="548">
        <v>0</v>
      </c>
      <c r="P46" s="548"/>
      <c r="Q46" s="548"/>
      <c r="R46" s="655"/>
    </row>
    <row r="47" spans="1:18" s="229" customFormat="1" x14ac:dyDescent="0.2">
      <c r="A47" s="342">
        <v>46</v>
      </c>
      <c r="B47" s="247" t="s">
        <v>117</v>
      </c>
      <c r="C47" s="256">
        <f>SUM(D47:R47)</f>
        <v>0</v>
      </c>
      <c r="D47" s="656"/>
      <c r="E47" s="548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652">
        <v>0</v>
      </c>
    </row>
    <row r="48" spans="1:18" s="229" customFormat="1" x14ac:dyDescent="0.2">
      <c r="A48" s="342">
        <v>47</v>
      </c>
      <c r="B48" s="649" t="s">
        <v>116</v>
      </c>
      <c r="C48" s="256">
        <f>SUM(D48:R48)</f>
        <v>0</v>
      </c>
      <c r="D48" s="656"/>
      <c r="E48" s="548"/>
      <c r="F48" s="548"/>
      <c r="G48" s="548"/>
      <c r="H48" s="548"/>
      <c r="I48" s="548"/>
      <c r="J48" s="548"/>
      <c r="K48" s="548"/>
      <c r="L48" s="548"/>
      <c r="M48" s="548"/>
      <c r="N48" s="548"/>
      <c r="O48" s="548"/>
      <c r="P48" s="548"/>
      <c r="Q48" s="548"/>
      <c r="R48" s="652">
        <v>0</v>
      </c>
    </row>
    <row r="49" spans="1:18" s="229" customFormat="1" x14ac:dyDescent="0.2">
      <c r="A49" s="342">
        <v>48</v>
      </c>
      <c r="B49" s="250" t="s">
        <v>113</v>
      </c>
      <c r="C49" s="256">
        <f>SUM(D49:R49)</f>
        <v>0</v>
      </c>
      <c r="D49" s="656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652">
        <v>0</v>
      </c>
    </row>
    <row r="50" spans="1:18" s="229" customFormat="1" x14ac:dyDescent="0.2">
      <c r="A50" s="342">
        <v>49</v>
      </c>
      <c r="B50" s="250" t="s">
        <v>115</v>
      </c>
      <c r="C50" s="256">
        <f>SUM(D50:R50)</f>
        <v>0</v>
      </c>
      <c r="D50" s="656"/>
      <c r="E50" s="548"/>
      <c r="F50" s="548"/>
      <c r="G50" s="548"/>
      <c r="H50" s="548"/>
      <c r="I50" s="548"/>
      <c r="J50" s="548"/>
      <c r="K50" s="548"/>
      <c r="L50" s="548"/>
      <c r="M50" s="548"/>
      <c r="N50" s="548"/>
      <c r="O50" s="548"/>
      <c r="P50" s="548"/>
      <c r="Q50" s="548"/>
      <c r="R50" s="652">
        <v>0</v>
      </c>
    </row>
    <row r="51" spans="1:18" s="229" customFormat="1" ht="13.5" thickBot="1" x14ac:dyDescent="0.25">
      <c r="A51" s="344">
        <v>50</v>
      </c>
      <c r="B51" s="491" t="s">
        <v>69</v>
      </c>
      <c r="C51" s="258">
        <f>LARGE(D51:R51,1)+LARGE(D51:R51,2)+LARGE(D51:R51,3)+LARGE(D51:R51,4)+LARGE(D51:R51,5)+LARGE(D51:R51,6)+LARGE(D51:R51,7)+LARGE(D51:R51,8)</f>
        <v>0</v>
      </c>
      <c r="D51" s="657">
        <v>0</v>
      </c>
      <c r="E51" s="114">
        <v>0</v>
      </c>
      <c r="F51" s="492">
        <v>0</v>
      </c>
      <c r="G51" s="114">
        <v>0</v>
      </c>
      <c r="H51" s="114">
        <v>0</v>
      </c>
      <c r="I51" s="114"/>
      <c r="J51" s="114"/>
      <c r="K51" s="114">
        <v>0</v>
      </c>
      <c r="L51" s="114">
        <v>0</v>
      </c>
      <c r="M51" s="114">
        <v>0</v>
      </c>
      <c r="N51" s="114">
        <v>0</v>
      </c>
      <c r="O51" s="114">
        <v>0</v>
      </c>
      <c r="P51" s="114"/>
      <c r="Q51" s="114"/>
      <c r="R51" s="658">
        <v>0</v>
      </c>
    </row>
    <row r="52" spans="1:18" ht="6" customHeight="1" x14ac:dyDescent="0.2"/>
    <row r="53" spans="1:18" x14ac:dyDescent="0.2">
      <c r="A53" s="9"/>
      <c r="B53" s="9" t="s">
        <v>86</v>
      </c>
      <c r="C53" s="150"/>
      <c r="D53" s="116">
        <v>17</v>
      </c>
      <c r="E53" s="117">
        <v>17</v>
      </c>
      <c r="F53" s="117">
        <v>28</v>
      </c>
      <c r="G53" s="117">
        <v>18</v>
      </c>
      <c r="H53" s="116">
        <v>17</v>
      </c>
      <c r="I53" s="116">
        <v>17</v>
      </c>
      <c r="J53" s="116">
        <v>18</v>
      </c>
      <c r="K53" s="116">
        <v>13</v>
      </c>
      <c r="L53" s="116">
        <v>10</v>
      </c>
      <c r="M53" s="116">
        <v>13</v>
      </c>
      <c r="N53" s="116">
        <v>16</v>
      </c>
      <c r="O53" s="116">
        <v>15</v>
      </c>
      <c r="P53" s="116">
        <v>26</v>
      </c>
      <c r="Q53" s="116">
        <v>19</v>
      </c>
      <c r="R53" s="116">
        <v>33</v>
      </c>
    </row>
  </sheetData>
  <conditionalFormatting sqref="L18:L23 D22:I22 J40 D18:K21 L25:M28 L30:M33 N26:N33 M20:M22 N20 O20:O21 O26:O31 O33:O40 M18:P19 P33 O51 C2:O3 Q2:Q23 C4:E5 G4:O5 G41:P50 D47:F50 Q43:Q50 C6:O17 R10:R14 R2:R3 R5:R8 C18:C51 F43:F44 P37 D41:E46">
    <cfRule type="cellIs" dxfId="22" priority="37" stopIfTrue="1" operator="lessThanOrEqual">
      <formula>0</formula>
    </cfRule>
  </conditionalFormatting>
  <conditionalFormatting sqref="F23 F26:F28 F30:F32 F34">
    <cfRule type="cellIs" dxfId="21" priority="36" stopIfTrue="1" operator="lessThanOrEqual">
      <formula>0</formula>
    </cfRule>
  </conditionalFormatting>
  <conditionalFormatting sqref="E32 F24:F25 D23:E31 G29:L29">
    <cfRule type="cellIs" dxfId="20" priority="35" stopIfTrue="1" operator="lessThanOrEqual">
      <formula>0</formula>
    </cfRule>
  </conditionalFormatting>
  <conditionalFormatting sqref="H30:I30 G28:I28 M23 K28 M29 O24 N25:O25 P30 K38:N40 K34:N36 K51:N51 Q24:Q26 Q34 R26">
    <cfRule type="cellIs" dxfId="19" priority="34" stopIfTrue="1" operator="lessThanOrEqual">
      <formula>0</formula>
    </cfRule>
  </conditionalFormatting>
  <conditionalFormatting sqref="E33:E34 E35:F35 D53 D51:E51 D40:E40 H40 H37:N37 H35:H36 I36:J36 D36:E37 G51:H51 F41 D32:D35">
    <cfRule type="cellIs" dxfId="18" priority="33" stopIfTrue="1" operator="lessThanOrEqual">
      <formula>0</formula>
    </cfRule>
  </conditionalFormatting>
  <conditionalFormatting sqref="J38:J39">
    <cfRule type="cellIs" dxfId="17" priority="32" stopIfTrue="1" operator="lessThanOrEqual">
      <formula>0</formula>
    </cfRule>
  </conditionalFormatting>
  <conditionalFormatting sqref="G23:I27">
    <cfRule type="cellIs" dxfId="16" priority="31" stopIfTrue="1" operator="lessThanOrEqual">
      <formula>0</formula>
    </cfRule>
  </conditionalFormatting>
  <conditionalFormatting sqref="H53:I53 H31:I34 D38:F39 H38:I39 I40 G30:G40 I35">
    <cfRule type="cellIs" dxfId="15" priority="30" stopIfTrue="1" operator="lessThanOrEqual">
      <formula>0</formula>
    </cfRule>
  </conditionalFormatting>
  <conditionalFormatting sqref="J53:O53">
    <cfRule type="cellIs" dxfId="14" priority="28" stopIfTrue="1" operator="lessThanOrEqual">
      <formula>0</formula>
    </cfRule>
  </conditionalFormatting>
  <conditionalFormatting sqref="L24:N24 N21:N23 O22:O24">
    <cfRule type="cellIs" dxfId="13" priority="27" stopIfTrue="1" operator="lessThanOrEqual">
      <formula>0</formula>
    </cfRule>
  </conditionalFormatting>
  <conditionalFormatting sqref="K22:K27 K30:K33 J22:J28 J30:J35">
    <cfRule type="cellIs" dxfId="12" priority="26" stopIfTrue="1" operator="lessThanOrEqual">
      <formula>0</formula>
    </cfRule>
  </conditionalFormatting>
  <conditionalFormatting sqref="O32">
    <cfRule type="cellIs" dxfId="11" priority="22" stopIfTrue="1" operator="lessThanOrEqual">
      <formula>0</formula>
    </cfRule>
  </conditionalFormatting>
  <conditionalFormatting sqref="P2:P4 P20 P22 P16:P17 P10:P14 P7">
    <cfRule type="cellIs" dxfId="10" priority="21" stopIfTrue="1" operator="lessThanOrEqual">
      <formula>0</formula>
    </cfRule>
  </conditionalFormatting>
  <conditionalFormatting sqref="P29">
    <cfRule type="cellIs" dxfId="9" priority="20" stopIfTrue="1" operator="lessThanOrEqual">
      <formula>0</formula>
    </cfRule>
  </conditionalFormatting>
  <conditionalFormatting sqref="P27:P28">
    <cfRule type="cellIs" dxfId="8" priority="18" stopIfTrue="1" operator="lessThanOrEqual">
      <formula>0</formula>
    </cfRule>
  </conditionalFormatting>
  <conditionalFormatting sqref="P31:P32 P39:P40 P34 P53:Q53">
    <cfRule type="cellIs" dxfId="7" priority="17" stopIfTrue="1" operator="lessThanOrEqual">
      <formula>0</formula>
    </cfRule>
  </conditionalFormatting>
  <conditionalFormatting sqref="R28:R29 R31:R35 R21:R22 R38:R39 R17">
    <cfRule type="cellIs" dxfId="6" priority="11" stopIfTrue="1" operator="lessThanOrEqual">
      <formula>0</formula>
    </cfRule>
  </conditionalFormatting>
  <conditionalFormatting sqref="R53">
    <cfRule type="cellIs" dxfId="5" priority="6" stopIfTrue="1" operator="lessThanOrEqual">
      <formula>0</formula>
    </cfRule>
  </conditionalFormatting>
  <conditionalFormatting sqref="R41:R44">
    <cfRule type="cellIs" dxfId="4" priority="5" stopIfTrue="1" operator="lessThanOrEqual">
      <formula>0</formula>
    </cfRule>
  </conditionalFormatting>
  <conditionalFormatting sqref="Q27:Q33">
    <cfRule type="cellIs" dxfId="3" priority="4" stopIfTrue="1" operator="lessThanOrEqual">
      <formula>0</formula>
    </cfRule>
  </conditionalFormatting>
  <conditionalFormatting sqref="Q35:Q42">
    <cfRule type="cellIs" dxfId="2" priority="3" stopIfTrue="1" operator="lessThanOrEqual">
      <formula>0</formula>
    </cfRule>
  </conditionalFormatting>
  <conditionalFormatting sqref="R30">
    <cfRule type="cellIs" dxfId="1" priority="2" stopIfTrue="1" operator="lessThanOrEqual">
      <formula>0</formula>
    </cfRule>
  </conditionalFormatting>
  <conditionalFormatting sqref="R20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zoomScaleNormal="100" workbookViewId="0">
      <pane xSplit="2" ySplit="1" topLeftCell="C2" activePane="bottomRight" state="frozen"/>
      <selection activeCell="B26" sqref="B26"/>
      <selection pane="topRight" activeCell="B26" sqref="B26"/>
      <selection pane="bottomLeft" activeCell="B26" sqref="B26"/>
      <selection pane="bottomRight" activeCell="G21" sqref="G21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3</v>
      </c>
      <c r="F1" s="7" t="s">
        <v>4</v>
      </c>
      <c r="G1" s="7" t="s">
        <v>5</v>
      </c>
      <c r="H1" s="7" t="s">
        <v>13</v>
      </c>
      <c r="I1" s="7" t="s">
        <v>7</v>
      </c>
      <c r="J1" s="7" t="s">
        <v>1</v>
      </c>
      <c r="K1" s="7" t="s">
        <v>12</v>
      </c>
      <c r="L1" s="7" t="s">
        <v>0</v>
      </c>
      <c r="M1" s="7" t="s">
        <v>9</v>
      </c>
      <c r="N1" s="7" t="s">
        <v>14</v>
      </c>
    </row>
    <row r="2" spans="1:14" x14ac:dyDescent="0.2">
      <c r="A2" s="1">
        <v>1</v>
      </c>
      <c r="B2" s="3" t="s">
        <v>15</v>
      </c>
      <c r="C2" s="4">
        <v>2</v>
      </c>
      <c r="D2" s="4">
        <v>2</v>
      </c>
      <c r="E2" s="5">
        <v>166</v>
      </c>
      <c r="F2" s="5">
        <v>177</v>
      </c>
      <c r="G2" s="5">
        <v>169</v>
      </c>
      <c r="H2" s="5">
        <v>218</v>
      </c>
      <c r="I2" s="5">
        <v>8</v>
      </c>
      <c r="J2" s="5">
        <f t="shared" ref="J2:J18" si="0">SUM(E2:H2)+I2*3-MIN(E2:H2)</f>
        <v>588</v>
      </c>
      <c r="K2" s="14">
        <f t="shared" ref="K2:K18" si="1">MAX(E2:H2)+I2</f>
        <v>226</v>
      </c>
      <c r="L2" s="14">
        <f t="shared" ref="L2:L18" si="2">ROUND(J2/3,0)</f>
        <v>196</v>
      </c>
      <c r="M2" s="4">
        <f t="shared" ref="M2:M18" si="3">IF(ROW()=2,1,IF(L1=L2,M1,ROW()-1))</f>
        <v>1</v>
      </c>
      <c r="N2" s="1">
        <v>30</v>
      </c>
    </row>
    <row r="3" spans="1:14" x14ac:dyDescent="0.2">
      <c r="A3" s="1">
        <f>A2+1</f>
        <v>2</v>
      </c>
      <c r="B3" s="2" t="s">
        <v>32</v>
      </c>
      <c r="C3" s="4">
        <v>4</v>
      </c>
      <c r="D3" s="4">
        <v>1</v>
      </c>
      <c r="E3" s="5">
        <v>176</v>
      </c>
      <c r="F3" s="5">
        <v>181</v>
      </c>
      <c r="G3" s="5">
        <v>201</v>
      </c>
      <c r="H3" s="5">
        <v>193</v>
      </c>
      <c r="I3" s="5">
        <v>0</v>
      </c>
      <c r="J3" s="5">
        <f t="shared" si="0"/>
        <v>575</v>
      </c>
      <c r="K3" s="5">
        <f t="shared" si="1"/>
        <v>201</v>
      </c>
      <c r="L3" s="5">
        <f t="shared" si="2"/>
        <v>192</v>
      </c>
      <c r="M3" s="4">
        <f t="shared" si="3"/>
        <v>2</v>
      </c>
      <c r="N3" s="1">
        <v>27</v>
      </c>
    </row>
    <row r="4" spans="1:14" x14ac:dyDescent="0.2">
      <c r="A4" s="1">
        <f t="shared" ref="A4:A18" si="4">A3+1</f>
        <v>3</v>
      </c>
      <c r="B4" s="3" t="s">
        <v>28</v>
      </c>
      <c r="C4" s="4">
        <v>2</v>
      </c>
      <c r="D4" s="4">
        <v>1</v>
      </c>
      <c r="E4" s="5">
        <v>195</v>
      </c>
      <c r="F4" s="5">
        <v>194</v>
      </c>
      <c r="G4" s="5">
        <v>179</v>
      </c>
      <c r="H4" s="5">
        <v>182</v>
      </c>
      <c r="I4" s="5">
        <v>0</v>
      </c>
      <c r="J4" s="5">
        <f t="shared" si="0"/>
        <v>571</v>
      </c>
      <c r="K4" s="5">
        <f t="shared" si="1"/>
        <v>195</v>
      </c>
      <c r="L4" s="5">
        <f t="shared" si="2"/>
        <v>190</v>
      </c>
      <c r="M4" s="4">
        <f t="shared" si="3"/>
        <v>3</v>
      </c>
      <c r="N4" s="1">
        <v>24</v>
      </c>
    </row>
    <row r="5" spans="1:14" x14ac:dyDescent="0.2">
      <c r="A5" s="1">
        <f t="shared" si="4"/>
        <v>4</v>
      </c>
      <c r="B5" s="3" t="s">
        <v>24</v>
      </c>
      <c r="C5" s="4">
        <v>1</v>
      </c>
      <c r="D5" s="4">
        <v>3</v>
      </c>
      <c r="E5" s="5">
        <v>147</v>
      </c>
      <c r="F5" s="5">
        <v>171</v>
      </c>
      <c r="G5" s="5">
        <v>198</v>
      </c>
      <c r="H5" s="5">
        <v>124</v>
      </c>
      <c r="I5" s="5">
        <v>8</v>
      </c>
      <c r="J5" s="5">
        <f t="shared" si="0"/>
        <v>540</v>
      </c>
      <c r="K5" s="5">
        <f t="shared" si="1"/>
        <v>206</v>
      </c>
      <c r="L5" s="5">
        <f t="shared" si="2"/>
        <v>180</v>
      </c>
      <c r="M5" s="4">
        <f t="shared" si="3"/>
        <v>4</v>
      </c>
      <c r="N5" s="1">
        <v>21</v>
      </c>
    </row>
    <row r="6" spans="1:14" x14ac:dyDescent="0.2">
      <c r="A6" s="1">
        <f t="shared" si="4"/>
        <v>5</v>
      </c>
      <c r="B6" s="2" t="s">
        <v>18</v>
      </c>
      <c r="C6" s="4">
        <v>5</v>
      </c>
      <c r="D6" s="4">
        <v>2</v>
      </c>
      <c r="E6" s="5">
        <v>168</v>
      </c>
      <c r="F6" s="5">
        <v>172</v>
      </c>
      <c r="G6" s="5">
        <v>170</v>
      </c>
      <c r="H6" s="5">
        <v>190</v>
      </c>
      <c r="I6" s="5">
        <v>0</v>
      </c>
      <c r="J6" s="5">
        <f t="shared" si="0"/>
        <v>532</v>
      </c>
      <c r="K6" s="5">
        <f t="shared" si="1"/>
        <v>190</v>
      </c>
      <c r="L6" s="5">
        <f t="shared" si="2"/>
        <v>177</v>
      </c>
      <c r="M6" s="4">
        <f t="shared" si="3"/>
        <v>5</v>
      </c>
      <c r="N6" s="1">
        <v>18</v>
      </c>
    </row>
    <row r="7" spans="1:14" x14ac:dyDescent="0.2">
      <c r="A7" s="1">
        <f t="shared" si="4"/>
        <v>6</v>
      </c>
      <c r="B7" s="2" t="s">
        <v>20</v>
      </c>
      <c r="C7" s="4">
        <v>3</v>
      </c>
      <c r="D7" s="4">
        <v>2</v>
      </c>
      <c r="E7" s="5">
        <v>202</v>
      </c>
      <c r="F7" s="5">
        <v>157</v>
      </c>
      <c r="G7" s="5">
        <v>130</v>
      </c>
      <c r="H7" s="5">
        <v>157</v>
      </c>
      <c r="I7" s="5">
        <v>0</v>
      </c>
      <c r="J7" s="5">
        <f t="shared" si="0"/>
        <v>516</v>
      </c>
      <c r="K7" s="5">
        <f t="shared" si="1"/>
        <v>202</v>
      </c>
      <c r="L7" s="5">
        <f t="shared" si="2"/>
        <v>172</v>
      </c>
      <c r="M7" s="4">
        <f t="shared" si="3"/>
        <v>6</v>
      </c>
      <c r="N7" s="1">
        <v>16</v>
      </c>
    </row>
    <row r="8" spans="1:14" x14ac:dyDescent="0.2">
      <c r="A8" s="1">
        <f t="shared" si="4"/>
        <v>7</v>
      </c>
      <c r="B8" s="2" t="s">
        <v>16</v>
      </c>
      <c r="C8" s="4">
        <v>4</v>
      </c>
      <c r="D8" s="4">
        <v>3</v>
      </c>
      <c r="E8" s="5">
        <v>166</v>
      </c>
      <c r="F8" s="5">
        <v>166</v>
      </c>
      <c r="G8" s="5">
        <v>180</v>
      </c>
      <c r="H8" s="5">
        <v>135</v>
      </c>
      <c r="I8" s="5">
        <v>0</v>
      </c>
      <c r="J8" s="5">
        <f t="shared" si="0"/>
        <v>512</v>
      </c>
      <c r="K8" s="5">
        <f t="shared" si="1"/>
        <v>180</v>
      </c>
      <c r="L8" s="5">
        <f t="shared" si="2"/>
        <v>171</v>
      </c>
      <c r="M8" s="4">
        <f t="shared" si="3"/>
        <v>7</v>
      </c>
      <c r="N8" s="1">
        <v>14</v>
      </c>
    </row>
    <row r="9" spans="1:14" x14ac:dyDescent="0.2">
      <c r="A9" s="1">
        <f t="shared" si="4"/>
        <v>8</v>
      </c>
      <c r="B9" s="3" t="s">
        <v>30</v>
      </c>
      <c r="C9" s="4">
        <v>1</v>
      </c>
      <c r="D9" s="4">
        <v>2</v>
      </c>
      <c r="E9" s="5">
        <v>180</v>
      </c>
      <c r="F9" s="5">
        <v>164</v>
      </c>
      <c r="G9" s="5">
        <v>116</v>
      </c>
      <c r="H9" s="5">
        <v>166</v>
      </c>
      <c r="I9" s="5">
        <v>0</v>
      </c>
      <c r="J9" s="5">
        <f t="shared" si="0"/>
        <v>510</v>
      </c>
      <c r="K9" s="5">
        <f t="shared" si="1"/>
        <v>180</v>
      </c>
      <c r="L9" s="5">
        <f t="shared" si="2"/>
        <v>170</v>
      </c>
      <c r="M9" s="4">
        <f t="shared" si="3"/>
        <v>8</v>
      </c>
      <c r="N9" s="1">
        <v>12</v>
      </c>
    </row>
    <row r="10" spans="1:14" x14ac:dyDescent="0.2">
      <c r="A10" s="1">
        <f t="shared" si="4"/>
        <v>9</v>
      </c>
      <c r="B10" s="3" t="s">
        <v>26</v>
      </c>
      <c r="C10" s="4">
        <v>6</v>
      </c>
      <c r="D10" s="4">
        <v>3</v>
      </c>
      <c r="E10" s="5">
        <v>157</v>
      </c>
      <c r="F10" s="5">
        <v>157</v>
      </c>
      <c r="G10" s="5">
        <v>172</v>
      </c>
      <c r="H10" s="5">
        <v>180</v>
      </c>
      <c r="I10" s="5">
        <v>0</v>
      </c>
      <c r="J10" s="5">
        <f t="shared" si="0"/>
        <v>509</v>
      </c>
      <c r="K10" s="5">
        <f t="shared" si="1"/>
        <v>180</v>
      </c>
      <c r="L10" s="5">
        <f t="shared" si="2"/>
        <v>170</v>
      </c>
      <c r="M10" s="4">
        <f t="shared" si="3"/>
        <v>8</v>
      </c>
      <c r="N10" s="1">
        <v>12</v>
      </c>
    </row>
    <row r="11" spans="1:14" x14ac:dyDescent="0.2">
      <c r="A11" s="1">
        <f t="shared" si="4"/>
        <v>10</v>
      </c>
      <c r="B11" s="3" t="s">
        <v>25</v>
      </c>
      <c r="C11" s="4">
        <v>5</v>
      </c>
      <c r="D11" s="4">
        <v>1</v>
      </c>
      <c r="E11" s="5">
        <v>161</v>
      </c>
      <c r="F11" s="5">
        <v>137</v>
      </c>
      <c r="G11" s="5">
        <v>160</v>
      </c>
      <c r="H11" s="5">
        <v>179</v>
      </c>
      <c r="I11" s="5">
        <v>0</v>
      </c>
      <c r="J11" s="5">
        <f t="shared" si="0"/>
        <v>500</v>
      </c>
      <c r="K11" s="5">
        <f t="shared" si="1"/>
        <v>179</v>
      </c>
      <c r="L11" s="5">
        <f t="shared" si="2"/>
        <v>167</v>
      </c>
      <c r="M11" s="4">
        <f t="shared" si="3"/>
        <v>10</v>
      </c>
      <c r="N11" s="15">
        <v>8</v>
      </c>
    </row>
    <row r="12" spans="1:14" x14ac:dyDescent="0.2">
      <c r="A12" s="1">
        <f t="shared" si="4"/>
        <v>11</v>
      </c>
      <c r="B12" s="2" t="s">
        <v>19</v>
      </c>
      <c r="C12" s="4">
        <v>4</v>
      </c>
      <c r="D12" s="4">
        <v>2</v>
      </c>
      <c r="E12" s="5">
        <v>122</v>
      </c>
      <c r="F12" s="5">
        <v>194</v>
      </c>
      <c r="G12" s="5">
        <v>137</v>
      </c>
      <c r="H12" s="5">
        <v>146</v>
      </c>
      <c r="I12" s="5">
        <v>8</v>
      </c>
      <c r="J12" s="5">
        <f t="shared" si="0"/>
        <v>501</v>
      </c>
      <c r="K12" s="5">
        <f t="shared" si="1"/>
        <v>202</v>
      </c>
      <c r="L12" s="5">
        <f t="shared" si="2"/>
        <v>167</v>
      </c>
      <c r="M12" s="4">
        <f t="shared" si="3"/>
        <v>10</v>
      </c>
      <c r="N12" s="15">
        <v>8</v>
      </c>
    </row>
    <row r="13" spans="1:14" x14ac:dyDescent="0.2">
      <c r="A13" s="1">
        <f t="shared" si="4"/>
        <v>12</v>
      </c>
      <c r="B13" s="2" t="s">
        <v>17</v>
      </c>
      <c r="C13" s="4">
        <v>3</v>
      </c>
      <c r="D13" s="4">
        <v>3</v>
      </c>
      <c r="E13" s="5">
        <v>195</v>
      </c>
      <c r="F13" s="5">
        <v>105</v>
      </c>
      <c r="G13" s="5">
        <v>118</v>
      </c>
      <c r="H13" s="5">
        <v>163</v>
      </c>
      <c r="I13" s="5">
        <v>8</v>
      </c>
      <c r="J13" s="5">
        <f t="shared" si="0"/>
        <v>500</v>
      </c>
      <c r="K13" s="5">
        <f t="shared" si="1"/>
        <v>203</v>
      </c>
      <c r="L13" s="5">
        <f t="shared" si="2"/>
        <v>167</v>
      </c>
      <c r="M13" s="4">
        <f t="shared" si="3"/>
        <v>10</v>
      </c>
      <c r="N13" s="15">
        <v>8</v>
      </c>
    </row>
    <row r="14" spans="1:14" x14ac:dyDescent="0.2">
      <c r="A14" s="1">
        <f t="shared" si="4"/>
        <v>13</v>
      </c>
      <c r="B14" s="2" t="s">
        <v>22</v>
      </c>
      <c r="C14" s="4">
        <v>3</v>
      </c>
      <c r="D14" s="4">
        <v>1</v>
      </c>
      <c r="E14" s="5">
        <v>121</v>
      </c>
      <c r="F14" s="5">
        <v>139</v>
      </c>
      <c r="G14" s="5">
        <v>141</v>
      </c>
      <c r="H14" s="5">
        <v>157</v>
      </c>
      <c r="I14" s="5">
        <v>8</v>
      </c>
      <c r="J14" s="5">
        <f t="shared" si="0"/>
        <v>461</v>
      </c>
      <c r="K14" s="5">
        <f t="shared" si="1"/>
        <v>165</v>
      </c>
      <c r="L14" s="5">
        <f t="shared" si="2"/>
        <v>154</v>
      </c>
      <c r="M14" s="4">
        <f t="shared" si="3"/>
        <v>13</v>
      </c>
      <c r="N14" s="15">
        <v>5</v>
      </c>
    </row>
    <row r="15" spans="1:14" x14ac:dyDescent="0.2">
      <c r="A15" s="1">
        <f t="shared" si="4"/>
        <v>14</v>
      </c>
      <c r="B15" s="3" t="s">
        <v>33</v>
      </c>
      <c r="C15" s="4">
        <v>6</v>
      </c>
      <c r="D15" s="4">
        <v>2</v>
      </c>
      <c r="E15" s="5">
        <v>127</v>
      </c>
      <c r="F15" s="5">
        <v>153</v>
      </c>
      <c r="G15" s="5">
        <v>140</v>
      </c>
      <c r="H15" s="5">
        <v>114</v>
      </c>
      <c r="I15" s="5">
        <v>8</v>
      </c>
      <c r="J15" s="5">
        <f t="shared" si="0"/>
        <v>444</v>
      </c>
      <c r="K15" s="5">
        <f t="shared" si="1"/>
        <v>161</v>
      </c>
      <c r="L15" s="5">
        <f t="shared" si="2"/>
        <v>148</v>
      </c>
      <c r="M15" s="4">
        <f t="shared" si="3"/>
        <v>14</v>
      </c>
      <c r="N15" s="15">
        <v>4</v>
      </c>
    </row>
    <row r="16" spans="1:14" x14ac:dyDescent="0.2">
      <c r="A16" s="1">
        <f t="shared" si="4"/>
        <v>15</v>
      </c>
      <c r="B16" s="3" t="s">
        <v>59</v>
      </c>
      <c r="C16" s="4">
        <v>5</v>
      </c>
      <c r="D16" s="4">
        <v>3</v>
      </c>
      <c r="E16" s="5">
        <v>128</v>
      </c>
      <c r="F16" s="5">
        <v>114</v>
      </c>
      <c r="G16" s="5">
        <v>148</v>
      </c>
      <c r="H16" s="5">
        <v>121</v>
      </c>
      <c r="I16" s="5">
        <v>0</v>
      </c>
      <c r="J16" s="5">
        <f t="shared" si="0"/>
        <v>397</v>
      </c>
      <c r="K16" s="5">
        <f t="shared" si="1"/>
        <v>148</v>
      </c>
      <c r="L16" s="5">
        <f t="shared" si="2"/>
        <v>132</v>
      </c>
      <c r="M16" s="4">
        <f t="shared" si="3"/>
        <v>15</v>
      </c>
      <c r="N16" s="15">
        <v>3</v>
      </c>
    </row>
    <row r="17" spans="1:14" x14ac:dyDescent="0.2">
      <c r="A17" s="1">
        <f t="shared" si="4"/>
        <v>16</v>
      </c>
      <c r="B17" s="3" t="s">
        <v>58</v>
      </c>
      <c r="C17" s="4">
        <v>6</v>
      </c>
      <c r="D17" s="4">
        <v>1</v>
      </c>
      <c r="E17" s="5">
        <v>123</v>
      </c>
      <c r="F17" s="5">
        <v>115</v>
      </c>
      <c r="G17" s="5">
        <v>96</v>
      </c>
      <c r="H17" s="5">
        <v>139</v>
      </c>
      <c r="I17" s="5">
        <v>0</v>
      </c>
      <c r="J17" s="5">
        <f t="shared" si="0"/>
        <v>377</v>
      </c>
      <c r="K17" s="5">
        <f t="shared" si="1"/>
        <v>139</v>
      </c>
      <c r="L17" s="5">
        <f t="shared" si="2"/>
        <v>126</v>
      </c>
      <c r="M17" s="4">
        <f t="shared" si="3"/>
        <v>16</v>
      </c>
      <c r="N17" s="15">
        <v>2</v>
      </c>
    </row>
    <row r="18" spans="1:14" x14ac:dyDescent="0.2">
      <c r="A18" s="1">
        <f t="shared" si="4"/>
        <v>17</v>
      </c>
      <c r="B18" s="3" t="s">
        <v>29</v>
      </c>
      <c r="C18" s="4">
        <v>1</v>
      </c>
      <c r="D18" s="4">
        <v>1</v>
      </c>
      <c r="E18" s="5">
        <v>116</v>
      </c>
      <c r="F18" s="5">
        <v>102</v>
      </c>
      <c r="G18" s="5">
        <v>109</v>
      </c>
      <c r="H18" s="5">
        <v>114</v>
      </c>
      <c r="I18" s="5">
        <v>8</v>
      </c>
      <c r="J18" s="5">
        <f t="shared" si="0"/>
        <v>363</v>
      </c>
      <c r="K18" s="5">
        <f t="shared" si="1"/>
        <v>124</v>
      </c>
      <c r="L18" s="5">
        <f t="shared" si="2"/>
        <v>121</v>
      </c>
      <c r="M18" s="4">
        <f t="shared" si="3"/>
        <v>17</v>
      </c>
      <c r="N18" s="15">
        <v>1</v>
      </c>
    </row>
  </sheetData>
  <pageMargins left="0.75" right="0.75" top="1" bottom="1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34"/>
  <sheetViews>
    <sheetView workbookViewId="0">
      <selection activeCell="P27" sqref="P27"/>
    </sheetView>
  </sheetViews>
  <sheetFormatPr defaultRowHeight="12.75" x14ac:dyDescent="0.2"/>
  <cols>
    <col min="1" max="1" width="6" style="11" bestFit="1" customWidth="1"/>
    <col min="2" max="2" width="8.140625" style="11" bestFit="1" customWidth="1"/>
    <col min="3" max="3" width="5.5703125" style="11" bestFit="1" customWidth="1"/>
    <col min="4" max="4" width="23.28515625" style="11" bestFit="1" customWidth="1"/>
    <col min="5" max="7" width="5.85546875" style="11" bestFit="1" customWidth="1"/>
    <col min="8" max="8" width="5.140625" style="11" bestFit="1" customWidth="1"/>
    <col min="9" max="9" width="5.28515625" style="11" bestFit="1" customWidth="1"/>
    <col min="10" max="10" width="8.140625" style="11" bestFit="1" customWidth="1"/>
    <col min="11" max="11" width="7.85546875" style="11" customWidth="1"/>
    <col min="12" max="12" width="5.5703125" style="11" bestFit="1" customWidth="1"/>
    <col min="13" max="13" width="5.85546875" style="11" bestFit="1" customWidth="1"/>
    <col min="14" max="14" width="8.140625" style="11" bestFit="1" customWidth="1"/>
    <col min="15" max="15" width="5.85546875" style="11" bestFit="1" customWidth="1"/>
    <col min="16" max="16" width="8.5703125" style="11" bestFit="1" customWidth="1"/>
    <col min="17" max="16384" width="9.140625" style="11"/>
  </cols>
  <sheetData>
    <row r="1" spans="1:16" ht="18" x14ac:dyDescent="0.25">
      <c r="A1" s="734" t="s">
        <v>60</v>
      </c>
      <c r="B1" s="734"/>
      <c r="C1" s="734"/>
      <c r="D1" s="734"/>
      <c r="E1" s="734"/>
      <c r="F1" s="734"/>
      <c r="G1" s="734"/>
      <c r="H1" s="734"/>
    </row>
    <row r="3" spans="1:16" x14ac:dyDescent="0.2">
      <c r="A3" s="735"/>
      <c r="B3" s="735"/>
      <c r="C3" s="735"/>
      <c r="D3" s="735"/>
      <c r="E3" s="735"/>
      <c r="F3" s="735"/>
      <c r="G3" s="735"/>
      <c r="H3" s="735"/>
    </row>
    <row r="4" spans="1:16" s="16" customFormat="1" ht="11.25" x14ac:dyDescent="0.2">
      <c r="A4" s="731" t="s">
        <v>9</v>
      </c>
      <c r="B4" s="736" t="s">
        <v>45</v>
      </c>
      <c r="C4" s="737"/>
      <c r="D4" s="737"/>
      <c r="E4" s="737"/>
      <c r="F4" s="737"/>
      <c r="G4" s="738"/>
      <c r="H4" s="731" t="s">
        <v>46</v>
      </c>
      <c r="I4" s="731" t="s">
        <v>47</v>
      </c>
      <c r="J4" s="731" t="s">
        <v>0</v>
      </c>
      <c r="K4" s="733"/>
      <c r="L4" s="733"/>
      <c r="M4" s="733"/>
      <c r="N4" s="733" t="s">
        <v>61</v>
      </c>
      <c r="O4" s="733"/>
    </row>
    <row r="5" spans="1:16" s="16" customFormat="1" ht="12" thickBot="1" x14ac:dyDescent="0.25">
      <c r="A5" s="732"/>
      <c r="B5" s="21" t="s">
        <v>48</v>
      </c>
      <c r="C5" s="21" t="s">
        <v>49</v>
      </c>
      <c r="D5" s="21" t="s">
        <v>50</v>
      </c>
      <c r="E5" s="21" t="s">
        <v>3</v>
      </c>
      <c r="F5" s="21" t="s">
        <v>4</v>
      </c>
      <c r="G5" s="21" t="s">
        <v>5</v>
      </c>
      <c r="H5" s="732"/>
      <c r="I5" s="732"/>
      <c r="J5" s="732"/>
      <c r="K5" s="21" t="s">
        <v>48</v>
      </c>
      <c r="L5" s="21" t="s">
        <v>49</v>
      </c>
      <c r="M5" s="21" t="s">
        <v>3</v>
      </c>
      <c r="N5" s="21" t="s">
        <v>48</v>
      </c>
      <c r="O5" s="21" t="s">
        <v>3</v>
      </c>
    </row>
    <row r="6" spans="1:16" x14ac:dyDescent="0.2">
      <c r="A6" s="28">
        <v>1</v>
      </c>
      <c r="B6" s="29">
        <v>5</v>
      </c>
      <c r="C6" s="29">
        <v>2</v>
      </c>
      <c r="D6" s="24" t="s">
        <v>32</v>
      </c>
      <c r="E6" s="37">
        <v>176</v>
      </c>
      <c r="F6" s="37">
        <v>210</v>
      </c>
      <c r="G6" s="22"/>
      <c r="H6" s="22"/>
      <c r="I6" s="37">
        <v>386</v>
      </c>
      <c r="J6" s="37">
        <v>193</v>
      </c>
      <c r="K6" s="37"/>
      <c r="L6" s="37"/>
      <c r="M6" s="38"/>
      <c r="N6" s="38"/>
      <c r="O6" s="38"/>
      <c r="P6" s="39">
        <v>39</v>
      </c>
    </row>
    <row r="7" spans="1:16" x14ac:dyDescent="0.2">
      <c r="A7" s="30">
        <v>2</v>
      </c>
      <c r="B7" s="31">
        <v>2</v>
      </c>
      <c r="C7" s="31">
        <v>2</v>
      </c>
      <c r="D7" s="25" t="s">
        <v>26</v>
      </c>
      <c r="E7" s="40">
        <v>189</v>
      </c>
      <c r="F7" s="40">
        <v>191</v>
      </c>
      <c r="G7" s="12"/>
      <c r="H7" s="12"/>
      <c r="I7" s="40">
        <v>380</v>
      </c>
      <c r="J7" s="40">
        <v>190</v>
      </c>
      <c r="K7" s="40"/>
      <c r="L7" s="40"/>
      <c r="M7" s="41"/>
      <c r="N7" s="41"/>
      <c r="O7" s="41"/>
      <c r="P7" s="42">
        <v>36</v>
      </c>
    </row>
    <row r="8" spans="1:16" x14ac:dyDescent="0.2">
      <c r="A8" s="30">
        <v>3</v>
      </c>
      <c r="B8" s="31">
        <v>2</v>
      </c>
      <c r="C8" s="31">
        <v>1</v>
      </c>
      <c r="D8" s="25" t="s">
        <v>51</v>
      </c>
      <c r="E8" s="40">
        <v>201</v>
      </c>
      <c r="F8" s="40">
        <v>166</v>
      </c>
      <c r="G8" s="12"/>
      <c r="H8" s="12"/>
      <c r="I8" s="40">
        <v>367</v>
      </c>
      <c r="J8" s="40">
        <v>183.5</v>
      </c>
      <c r="K8" s="40"/>
      <c r="L8" s="40"/>
      <c r="M8" s="41"/>
      <c r="N8" s="41"/>
      <c r="O8" s="41"/>
      <c r="P8" s="42">
        <v>33</v>
      </c>
    </row>
    <row r="9" spans="1:16" x14ac:dyDescent="0.2">
      <c r="A9" s="30">
        <v>4</v>
      </c>
      <c r="B9" s="31">
        <v>5</v>
      </c>
      <c r="C9" s="31">
        <v>1</v>
      </c>
      <c r="D9" s="25" t="s">
        <v>16</v>
      </c>
      <c r="E9" s="40">
        <v>199</v>
      </c>
      <c r="F9" s="40">
        <v>159</v>
      </c>
      <c r="G9" s="12"/>
      <c r="H9" s="12"/>
      <c r="I9" s="40">
        <v>358</v>
      </c>
      <c r="J9" s="40">
        <v>179</v>
      </c>
      <c r="K9" s="40"/>
      <c r="L9" s="40"/>
      <c r="M9" s="41"/>
      <c r="N9" s="41"/>
      <c r="O9" s="41"/>
      <c r="P9" s="42">
        <v>30</v>
      </c>
    </row>
    <row r="10" spans="1:16" x14ac:dyDescent="0.2">
      <c r="A10" s="30">
        <v>5</v>
      </c>
      <c r="B10" s="31">
        <v>4</v>
      </c>
      <c r="C10" s="31">
        <v>2</v>
      </c>
      <c r="D10" s="25" t="s">
        <v>19</v>
      </c>
      <c r="E10" s="40">
        <v>151</v>
      </c>
      <c r="F10" s="40">
        <v>198</v>
      </c>
      <c r="G10" s="12"/>
      <c r="H10" s="12"/>
      <c r="I10" s="40">
        <v>349</v>
      </c>
      <c r="J10" s="40">
        <v>174.5</v>
      </c>
      <c r="K10" s="40"/>
      <c r="L10" s="40"/>
      <c r="M10" s="41"/>
      <c r="N10" s="41"/>
      <c r="O10" s="41"/>
      <c r="P10" s="42">
        <v>27</v>
      </c>
    </row>
    <row r="11" spans="1:16" x14ac:dyDescent="0.2">
      <c r="A11" s="30">
        <v>6</v>
      </c>
      <c r="B11" s="31">
        <v>3</v>
      </c>
      <c r="C11" s="31">
        <v>2</v>
      </c>
      <c r="D11" s="25" t="s">
        <v>18</v>
      </c>
      <c r="E11" s="40">
        <v>181</v>
      </c>
      <c r="F11" s="40">
        <v>163</v>
      </c>
      <c r="G11" s="12"/>
      <c r="H11" s="12"/>
      <c r="I11" s="40">
        <v>344</v>
      </c>
      <c r="J11" s="40">
        <v>172</v>
      </c>
      <c r="K11" s="40"/>
      <c r="L11" s="40"/>
      <c r="M11" s="41"/>
      <c r="N11" s="41"/>
      <c r="O11" s="41"/>
      <c r="P11" s="42">
        <v>24</v>
      </c>
    </row>
    <row r="12" spans="1:16" x14ac:dyDescent="0.2">
      <c r="A12" s="30">
        <v>7</v>
      </c>
      <c r="B12" s="31">
        <v>4</v>
      </c>
      <c r="C12" s="31">
        <v>1</v>
      </c>
      <c r="D12" s="25" t="s">
        <v>54</v>
      </c>
      <c r="E12" s="40">
        <v>162</v>
      </c>
      <c r="F12" s="40">
        <v>179</v>
      </c>
      <c r="G12" s="12"/>
      <c r="H12" s="12"/>
      <c r="I12" s="40">
        <v>341</v>
      </c>
      <c r="J12" s="40">
        <v>170.5</v>
      </c>
      <c r="K12" s="40"/>
      <c r="L12" s="40"/>
      <c r="M12" s="41"/>
      <c r="N12" s="41"/>
      <c r="O12" s="41"/>
      <c r="P12" s="42">
        <v>21</v>
      </c>
    </row>
    <row r="13" spans="1:16" x14ac:dyDescent="0.2">
      <c r="A13" s="30">
        <v>8</v>
      </c>
      <c r="B13" s="31">
        <v>6</v>
      </c>
      <c r="C13" s="31">
        <v>1</v>
      </c>
      <c r="D13" s="25" t="s">
        <v>55</v>
      </c>
      <c r="E13" s="40">
        <v>190</v>
      </c>
      <c r="F13" s="40">
        <v>150</v>
      </c>
      <c r="G13" s="12"/>
      <c r="H13" s="12"/>
      <c r="I13" s="40">
        <v>340</v>
      </c>
      <c r="J13" s="40">
        <v>170</v>
      </c>
      <c r="K13" s="40"/>
      <c r="L13" s="40"/>
      <c r="M13" s="41"/>
      <c r="N13" s="41"/>
      <c r="O13" s="41"/>
      <c r="P13" s="42">
        <v>18</v>
      </c>
    </row>
    <row r="14" spans="1:16" x14ac:dyDescent="0.2">
      <c r="A14" s="30">
        <v>9</v>
      </c>
      <c r="B14" s="31">
        <v>3</v>
      </c>
      <c r="C14" s="31">
        <v>1</v>
      </c>
      <c r="D14" s="25" t="s">
        <v>28</v>
      </c>
      <c r="E14" s="40">
        <v>191</v>
      </c>
      <c r="F14" s="40">
        <v>148</v>
      </c>
      <c r="G14" s="20"/>
      <c r="H14" s="20"/>
      <c r="I14" s="40">
        <v>339</v>
      </c>
      <c r="J14" s="40">
        <v>169.5</v>
      </c>
      <c r="K14" s="40"/>
      <c r="L14" s="40"/>
      <c r="M14" s="41"/>
      <c r="N14" s="41"/>
      <c r="O14" s="41"/>
      <c r="P14" s="42">
        <v>16</v>
      </c>
    </row>
    <row r="15" spans="1:16" ht="13.5" thickBot="1" x14ac:dyDescent="0.25">
      <c r="A15" s="32">
        <v>10</v>
      </c>
      <c r="B15" s="33">
        <v>6</v>
      </c>
      <c r="C15" s="33">
        <v>2</v>
      </c>
      <c r="D15" s="26" t="s">
        <v>62</v>
      </c>
      <c r="E15" s="43">
        <v>128</v>
      </c>
      <c r="F15" s="43">
        <v>151</v>
      </c>
      <c r="G15" s="23"/>
      <c r="H15" s="23"/>
      <c r="I15" s="43">
        <v>279</v>
      </c>
      <c r="J15" s="43">
        <v>139.5</v>
      </c>
      <c r="K15" s="43"/>
      <c r="L15" s="43"/>
      <c r="M15" s="44"/>
      <c r="N15" s="44"/>
      <c r="O15" s="44"/>
      <c r="P15" s="45">
        <v>14</v>
      </c>
    </row>
    <row r="16" spans="1:16" x14ac:dyDescent="0.2">
      <c r="A16" s="28">
        <v>11</v>
      </c>
      <c r="B16" s="29">
        <v>5</v>
      </c>
      <c r="C16" s="29">
        <v>2</v>
      </c>
      <c r="D16" s="24" t="s">
        <v>57</v>
      </c>
      <c r="E16" s="29">
        <v>150</v>
      </c>
      <c r="F16" s="29">
        <v>169</v>
      </c>
      <c r="G16" s="29">
        <v>166</v>
      </c>
      <c r="H16" s="29"/>
      <c r="I16" s="37">
        <v>493</v>
      </c>
      <c r="J16" s="37">
        <v>164</v>
      </c>
      <c r="K16" s="29">
        <v>5</v>
      </c>
      <c r="L16" s="29">
        <v>1</v>
      </c>
      <c r="M16" s="29">
        <v>158</v>
      </c>
      <c r="N16" s="29"/>
      <c r="O16" s="29"/>
      <c r="P16" s="39">
        <v>12</v>
      </c>
    </row>
    <row r="17" spans="1:16" x14ac:dyDescent="0.2">
      <c r="A17" s="30">
        <v>12</v>
      </c>
      <c r="B17" s="31">
        <v>4</v>
      </c>
      <c r="C17" s="31">
        <v>1</v>
      </c>
      <c r="D17" s="25" t="s">
        <v>33</v>
      </c>
      <c r="E17" s="31">
        <v>151</v>
      </c>
      <c r="F17" s="31">
        <v>122</v>
      </c>
      <c r="G17" s="31">
        <v>158</v>
      </c>
      <c r="H17" s="31"/>
      <c r="I17" s="40">
        <v>490</v>
      </c>
      <c r="J17" s="40">
        <v>163</v>
      </c>
      <c r="K17" s="31">
        <v>5</v>
      </c>
      <c r="L17" s="31">
        <v>3</v>
      </c>
      <c r="M17" s="31">
        <v>181</v>
      </c>
      <c r="N17" s="31"/>
      <c r="O17" s="31"/>
      <c r="P17" s="42">
        <v>10</v>
      </c>
    </row>
    <row r="18" spans="1:16" x14ac:dyDescent="0.2">
      <c r="A18" s="30">
        <v>13</v>
      </c>
      <c r="B18" s="31">
        <v>2</v>
      </c>
      <c r="C18" s="31">
        <v>1</v>
      </c>
      <c r="D18" s="25" t="s">
        <v>52</v>
      </c>
      <c r="E18" s="31">
        <v>167</v>
      </c>
      <c r="F18" s="31">
        <v>156</v>
      </c>
      <c r="G18" s="31">
        <v>140</v>
      </c>
      <c r="H18" s="31"/>
      <c r="I18" s="40">
        <v>485</v>
      </c>
      <c r="J18" s="40">
        <v>162</v>
      </c>
      <c r="K18" s="31">
        <v>4</v>
      </c>
      <c r="L18" s="31">
        <v>1</v>
      </c>
      <c r="M18" s="31">
        <v>162</v>
      </c>
      <c r="N18" s="31"/>
      <c r="O18" s="31"/>
      <c r="P18" s="42">
        <v>8</v>
      </c>
    </row>
    <row r="19" spans="1:16" x14ac:dyDescent="0.2">
      <c r="A19" s="34">
        <v>14</v>
      </c>
      <c r="B19" s="35">
        <v>2</v>
      </c>
      <c r="C19" s="35">
        <v>3</v>
      </c>
      <c r="D19" s="27" t="s">
        <v>27</v>
      </c>
      <c r="E19" s="35">
        <v>157</v>
      </c>
      <c r="F19" s="35">
        <v>136</v>
      </c>
      <c r="G19" s="35">
        <v>170</v>
      </c>
      <c r="H19" s="35"/>
      <c r="I19" s="46">
        <v>464</v>
      </c>
      <c r="J19" s="46">
        <v>155</v>
      </c>
      <c r="K19" s="35">
        <v>2</v>
      </c>
      <c r="L19" s="35">
        <v>2</v>
      </c>
      <c r="M19" s="35">
        <v>137</v>
      </c>
      <c r="N19" s="35"/>
      <c r="O19" s="35"/>
      <c r="P19" s="47">
        <v>7</v>
      </c>
    </row>
    <row r="20" spans="1:16" x14ac:dyDescent="0.2">
      <c r="A20" s="30">
        <v>14</v>
      </c>
      <c r="B20" s="31">
        <v>3</v>
      </c>
      <c r="C20" s="31">
        <v>3</v>
      </c>
      <c r="D20" s="25" t="s">
        <v>63</v>
      </c>
      <c r="E20" s="31">
        <v>148</v>
      </c>
      <c r="F20" s="31">
        <v>136</v>
      </c>
      <c r="G20" s="31">
        <v>180</v>
      </c>
      <c r="H20" s="31"/>
      <c r="I20" s="40">
        <v>464</v>
      </c>
      <c r="J20" s="40">
        <v>155</v>
      </c>
      <c r="K20" s="31">
        <v>2</v>
      </c>
      <c r="L20" s="31">
        <v>1</v>
      </c>
      <c r="M20" s="31">
        <v>136</v>
      </c>
      <c r="N20" s="31"/>
      <c r="O20" s="31"/>
      <c r="P20" s="42">
        <v>7</v>
      </c>
    </row>
    <row r="21" spans="1:16" x14ac:dyDescent="0.2">
      <c r="A21" s="30">
        <v>16</v>
      </c>
      <c r="B21" s="31">
        <v>5</v>
      </c>
      <c r="C21" s="31">
        <v>3</v>
      </c>
      <c r="D21" s="25" t="s">
        <v>56</v>
      </c>
      <c r="E21" s="31">
        <v>150</v>
      </c>
      <c r="F21" s="31">
        <v>155</v>
      </c>
      <c r="G21" s="31">
        <v>156</v>
      </c>
      <c r="H21" s="31"/>
      <c r="I21" s="40">
        <v>461</v>
      </c>
      <c r="J21" s="40">
        <v>154</v>
      </c>
      <c r="K21" s="31">
        <v>3</v>
      </c>
      <c r="L21" s="31">
        <v>3</v>
      </c>
      <c r="M21" s="31">
        <v>137</v>
      </c>
      <c r="N21" s="31"/>
      <c r="O21" s="31"/>
      <c r="P21" s="42">
        <v>5</v>
      </c>
    </row>
    <row r="22" spans="1:16" x14ac:dyDescent="0.2">
      <c r="A22" s="30">
        <v>17</v>
      </c>
      <c r="B22" s="31">
        <v>4</v>
      </c>
      <c r="C22" s="36">
        <v>3</v>
      </c>
      <c r="D22" s="25" t="s">
        <v>53</v>
      </c>
      <c r="E22" s="31">
        <v>157</v>
      </c>
      <c r="F22" s="31">
        <v>124</v>
      </c>
      <c r="G22" s="31">
        <v>147</v>
      </c>
      <c r="H22" s="31"/>
      <c r="I22" s="40">
        <v>428</v>
      </c>
      <c r="J22" s="40">
        <v>143</v>
      </c>
      <c r="K22" s="31"/>
      <c r="L22" s="31"/>
      <c r="M22" s="31"/>
      <c r="N22" s="31"/>
      <c r="O22" s="31"/>
      <c r="P22" s="42">
        <v>4</v>
      </c>
    </row>
    <row r="23" spans="1:16" ht="13.5" thickBot="1" x14ac:dyDescent="0.25">
      <c r="A23" s="32">
        <v>18</v>
      </c>
      <c r="B23" s="33">
        <v>3</v>
      </c>
      <c r="C23" s="33">
        <v>2</v>
      </c>
      <c r="D23" s="26" t="s">
        <v>24</v>
      </c>
      <c r="E23" s="33">
        <v>131</v>
      </c>
      <c r="F23" s="33">
        <v>143</v>
      </c>
      <c r="G23" s="33">
        <v>135</v>
      </c>
      <c r="H23" s="33"/>
      <c r="I23" s="43">
        <v>416</v>
      </c>
      <c r="J23" s="43">
        <v>139</v>
      </c>
      <c r="K23" s="33">
        <v>2</v>
      </c>
      <c r="L23" s="33">
        <v>3</v>
      </c>
      <c r="M23" s="33">
        <v>138</v>
      </c>
      <c r="N23" s="33"/>
      <c r="O23" s="33"/>
      <c r="P23" s="45">
        <v>3</v>
      </c>
    </row>
    <row r="24" spans="1:16" x14ac:dyDescent="0.2">
      <c r="A24" s="28">
        <v>19</v>
      </c>
      <c r="B24" s="29">
        <v>5</v>
      </c>
      <c r="C24" s="29">
        <v>1</v>
      </c>
      <c r="D24" s="24" t="s">
        <v>64</v>
      </c>
      <c r="E24" s="29">
        <v>151</v>
      </c>
      <c r="F24" s="29">
        <v>153</v>
      </c>
      <c r="G24" s="29">
        <v>150</v>
      </c>
      <c r="H24" s="29"/>
      <c r="I24" s="29">
        <v>456</v>
      </c>
      <c r="J24" s="37">
        <v>152</v>
      </c>
      <c r="K24" s="29">
        <v>6</v>
      </c>
      <c r="L24" s="29">
        <v>1</v>
      </c>
      <c r="M24" s="29">
        <v>152</v>
      </c>
      <c r="N24" s="48"/>
      <c r="O24" s="48"/>
      <c r="P24" s="39">
        <v>2</v>
      </c>
    </row>
    <row r="25" spans="1:16" x14ac:dyDescent="0.2">
      <c r="A25" s="30">
        <v>20</v>
      </c>
      <c r="B25" s="31">
        <v>5</v>
      </c>
      <c r="C25" s="31">
        <v>3</v>
      </c>
      <c r="D25" s="25" t="s">
        <v>65</v>
      </c>
      <c r="E25" s="31">
        <v>158</v>
      </c>
      <c r="F25" s="31">
        <v>152</v>
      </c>
      <c r="G25" s="31">
        <v>127</v>
      </c>
      <c r="H25" s="31">
        <v>8</v>
      </c>
      <c r="I25" s="31">
        <v>453</v>
      </c>
      <c r="J25" s="40">
        <v>151</v>
      </c>
      <c r="K25" s="31">
        <v>3</v>
      </c>
      <c r="L25" s="31">
        <v>1</v>
      </c>
      <c r="M25" s="31">
        <v>135</v>
      </c>
      <c r="N25" s="49"/>
      <c r="O25" s="49"/>
      <c r="P25" s="42">
        <v>1</v>
      </c>
    </row>
    <row r="26" spans="1:16" x14ac:dyDescent="0.2">
      <c r="A26" s="30">
        <v>20</v>
      </c>
      <c r="B26" s="31">
        <v>3</v>
      </c>
      <c r="C26" s="31">
        <v>5</v>
      </c>
      <c r="D26" s="25" t="s">
        <v>22</v>
      </c>
      <c r="E26" s="31">
        <v>154</v>
      </c>
      <c r="F26" s="31">
        <v>149</v>
      </c>
      <c r="G26" s="31">
        <v>143</v>
      </c>
      <c r="H26" s="31">
        <v>8</v>
      </c>
      <c r="I26" s="31">
        <v>454</v>
      </c>
      <c r="J26" s="40">
        <v>151</v>
      </c>
      <c r="K26" s="31">
        <v>2</v>
      </c>
      <c r="L26" s="31">
        <v>1</v>
      </c>
      <c r="M26" s="31">
        <v>123</v>
      </c>
      <c r="N26" s="49"/>
      <c r="O26" s="49"/>
      <c r="P26" s="50">
        <v>1</v>
      </c>
    </row>
    <row r="27" spans="1:16" x14ac:dyDescent="0.2">
      <c r="A27" s="30">
        <v>22</v>
      </c>
      <c r="B27" s="31">
        <v>6</v>
      </c>
      <c r="C27" s="31">
        <v>1</v>
      </c>
      <c r="D27" s="25" t="s">
        <v>66</v>
      </c>
      <c r="E27" s="31">
        <v>96</v>
      </c>
      <c r="F27" s="31">
        <v>134</v>
      </c>
      <c r="G27" s="31">
        <v>181</v>
      </c>
      <c r="H27" s="31"/>
      <c r="I27" s="31">
        <v>445</v>
      </c>
      <c r="J27" s="40">
        <v>148</v>
      </c>
      <c r="K27" s="31">
        <v>5</v>
      </c>
      <c r="L27" s="31">
        <v>2</v>
      </c>
      <c r="M27" s="31">
        <v>130</v>
      </c>
      <c r="N27" s="49"/>
      <c r="O27" s="49"/>
      <c r="P27" s="51"/>
    </row>
    <row r="28" spans="1:16" x14ac:dyDescent="0.2">
      <c r="A28" s="30">
        <v>23</v>
      </c>
      <c r="B28" s="31">
        <v>4</v>
      </c>
      <c r="C28" s="31">
        <v>1</v>
      </c>
      <c r="D28" s="25" t="s">
        <v>67</v>
      </c>
      <c r="E28" s="31">
        <v>150</v>
      </c>
      <c r="F28" s="31">
        <v>162</v>
      </c>
      <c r="G28" s="31">
        <v>126</v>
      </c>
      <c r="H28" s="31"/>
      <c r="I28" s="31">
        <v>441</v>
      </c>
      <c r="J28" s="40">
        <v>147</v>
      </c>
      <c r="K28" s="31">
        <v>4</v>
      </c>
      <c r="L28" s="31">
        <v>2</v>
      </c>
      <c r="M28" s="31">
        <v>129</v>
      </c>
      <c r="N28" s="49"/>
      <c r="O28" s="49"/>
      <c r="P28" s="51"/>
    </row>
    <row r="29" spans="1:16" x14ac:dyDescent="0.2">
      <c r="A29" s="30">
        <v>24</v>
      </c>
      <c r="B29" s="31">
        <v>6</v>
      </c>
      <c r="C29" s="31">
        <v>5</v>
      </c>
      <c r="D29" s="25" t="s">
        <v>15</v>
      </c>
      <c r="E29" s="31">
        <v>158</v>
      </c>
      <c r="F29" s="31">
        <v>131</v>
      </c>
      <c r="G29" s="31">
        <v>134</v>
      </c>
      <c r="H29" s="31">
        <v>8</v>
      </c>
      <c r="I29" s="31">
        <v>431</v>
      </c>
      <c r="J29" s="40">
        <v>144</v>
      </c>
      <c r="K29" s="31">
        <v>3</v>
      </c>
      <c r="L29" s="31">
        <v>3</v>
      </c>
      <c r="M29" s="31">
        <v>117</v>
      </c>
      <c r="N29" s="49"/>
      <c r="O29" s="49"/>
      <c r="P29" s="51"/>
    </row>
    <row r="30" spans="1:16" x14ac:dyDescent="0.2">
      <c r="A30" s="30">
        <v>25</v>
      </c>
      <c r="B30" s="31">
        <v>4</v>
      </c>
      <c r="C30" s="31">
        <v>5</v>
      </c>
      <c r="D30" s="25" t="s">
        <v>68</v>
      </c>
      <c r="E30" s="31">
        <v>154</v>
      </c>
      <c r="F30" s="31">
        <v>124</v>
      </c>
      <c r="G30" s="31">
        <v>121</v>
      </c>
      <c r="H30" s="31">
        <v>8</v>
      </c>
      <c r="I30" s="31">
        <v>430</v>
      </c>
      <c r="J30" s="40">
        <v>143</v>
      </c>
      <c r="K30" s="31">
        <v>1</v>
      </c>
      <c r="L30" s="31">
        <v>1</v>
      </c>
      <c r="M30" s="31">
        <v>144</v>
      </c>
      <c r="N30" s="49"/>
      <c r="O30" s="49"/>
      <c r="P30" s="51"/>
    </row>
    <row r="31" spans="1:16" x14ac:dyDescent="0.2">
      <c r="A31" s="30">
        <v>26</v>
      </c>
      <c r="B31" s="31">
        <v>2</v>
      </c>
      <c r="C31" s="31">
        <v>1</v>
      </c>
      <c r="D31" s="25" t="s">
        <v>58</v>
      </c>
      <c r="E31" s="31">
        <v>83</v>
      </c>
      <c r="F31" s="31">
        <v>117</v>
      </c>
      <c r="G31" s="31">
        <v>148</v>
      </c>
      <c r="H31" s="31"/>
      <c r="I31" s="31">
        <v>365</v>
      </c>
      <c r="J31" s="40">
        <v>122</v>
      </c>
      <c r="K31" s="31">
        <v>6</v>
      </c>
      <c r="L31" s="31">
        <v>3</v>
      </c>
      <c r="M31" s="31">
        <v>100</v>
      </c>
      <c r="N31" s="49"/>
      <c r="O31" s="49"/>
      <c r="P31" s="51"/>
    </row>
    <row r="32" spans="1:16" x14ac:dyDescent="0.2">
      <c r="A32" s="30">
        <v>27</v>
      </c>
      <c r="B32" s="31">
        <v>3</v>
      </c>
      <c r="C32" s="31">
        <v>4</v>
      </c>
      <c r="D32" s="25" t="s">
        <v>69</v>
      </c>
      <c r="E32" s="31">
        <v>120</v>
      </c>
      <c r="F32" s="31">
        <v>122</v>
      </c>
      <c r="G32" s="31">
        <v>94</v>
      </c>
      <c r="H32" s="31">
        <v>8</v>
      </c>
      <c r="I32" s="31">
        <v>344</v>
      </c>
      <c r="J32" s="40">
        <v>115</v>
      </c>
      <c r="K32" s="31"/>
      <c r="L32" s="31"/>
      <c r="M32" s="31"/>
      <c r="N32" s="49"/>
      <c r="O32" s="49"/>
      <c r="P32" s="51"/>
    </row>
    <row r="33" spans="1:16" ht="13.5" thickBot="1" x14ac:dyDescent="0.25">
      <c r="A33" s="32">
        <v>28</v>
      </c>
      <c r="B33" s="33">
        <v>5</v>
      </c>
      <c r="C33" s="33">
        <v>5</v>
      </c>
      <c r="D33" s="26" t="s">
        <v>70</v>
      </c>
      <c r="E33" s="33">
        <v>77</v>
      </c>
      <c r="F33" s="33">
        <v>119</v>
      </c>
      <c r="G33" s="33">
        <v>104</v>
      </c>
      <c r="H33" s="33">
        <v>8</v>
      </c>
      <c r="I33" s="33">
        <v>308</v>
      </c>
      <c r="J33" s="43">
        <v>103</v>
      </c>
      <c r="K33" s="33"/>
      <c r="L33" s="33"/>
      <c r="M33" s="33"/>
      <c r="N33" s="52"/>
      <c r="O33" s="52"/>
      <c r="P33" s="53"/>
    </row>
    <row r="34" spans="1:16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mergeCells count="9">
    <mergeCell ref="J4:J5"/>
    <mergeCell ref="K4:M4"/>
    <mergeCell ref="N4:O4"/>
    <mergeCell ref="A1:H1"/>
    <mergeCell ref="A3:H3"/>
    <mergeCell ref="A4:A5"/>
    <mergeCell ref="B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30" sqref="F30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3</v>
      </c>
      <c r="F1" s="7" t="s">
        <v>4</v>
      </c>
      <c r="G1" s="7" t="s">
        <v>5</v>
      </c>
      <c r="H1" s="7" t="s">
        <v>13</v>
      </c>
      <c r="I1" s="7" t="s">
        <v>7</v>
      </c>
      <c r="J1" s="7" t="s">
        <v>1</v>
      </c>
      <c r="K1" s="7" t="s">
        <v>12</v>
      </c>
      <c r="L1" s="7" t="s">
        <v>0</v>
      </c>
      <c r="M1" s="7" t="s">
        <v>9</v>
      </c>
      <c r="N1" s="7" t="s">
        <v>14</v>
      </c>
    </row>
    <row r="2" spans="1:14" x14ac:dyDescent="0.2">
      <c r="A2" s="1">
        <v>1</v>
      </c>
      <c r="B2" s="3" t="s">
        <v>62</v>
      </c>
      <c r="C2" s="4">
        <v>6</v>
      </c>
      <c r="D2" s="4">
        <v>3</v>
      </c>
      <c r="E2" s="5">
        <v>189</v>
      </c>
      <c r="F2" s="5">
        <v>204</v>
      </c>
      <c r="G2" s="5">
        <v>169</v>
      </c>
      <c r="H2" s="5">
        <v>201</v>
      </c>
      <c r="I2" s="5">
        <v>0</v>
      </c>
      <c r="J2" s="5">
        <f t="shared" ref="J2:J19" si="0">SUM(E2:H2)+I2*3-MIN(E2:H2)</f>
        <v>594</v>
      </c>
      <c r="K2" s="5">
        <f t="shared" ref="K2:K19" si="1">MAX(E2:H2)+I2</f>
        <v>204</v>
      </c>
      <c r="L2" s="14">
        <f t="shared" ref="L2:L19" si="2">ROUND(J2/3,0)</f>
        <v>198</v>
      </c>
      <c r="M2" s="4">
        <f t="shared" ref="M2:M19" si="3">IF(ROW()=2,1,IF(L1=L2,M1,ROW()-1))</f>
        <v>1</v>
      </c>
      <c r="N2" s="1">
        <v>33</v>
      </c>
    </row>
    <row r="3" spans="1:14" x14ac:dyDescent="0.2">
      <c r="A3" s="1">
        <f>A2+1</f>
        <v>2</v>
      </c>
      <c r="B3" s="2" t="s">
        <v>18</v>
      </c>
      <c r="C3" s="4">
        <v>5</v>
      </c>
      <c r="D3" s="4">
        <v>1</v>
      </c>
      <c r="E3" s="5">
        <v>180</v>
      </c>
      <c r="F3" s="5">
        <v>180</v>
      </c>
      <c r="G3" s="5">
        <v>180</v>
      </c>
      <c r="H3" s="5">
        <v>191</v>
      </c>
      <c r="I3" s="5">
        <v>0</v>
      </c>
      <c r="J3" s="5">
        <f t="shared" si="0"/>
        <v>551</v>
      </c>
      <c r="K3" s="5">
        <f t="shared" si="1"/>
        <v>191</v>
      </c>
      <c r="L3" s="5">
        <f t="shared" si="2"/>
        <v>184</v>
      </c>
      <c r="M3" s="4">
        <f t="shared" si="3"/>
        <v>2</v>
      </c>
      <c r="N3" s="1">
        <v>30</v>
      </c>
    </row>
    <row r="4" spans="1:14" x14ac:dyDescent="0.2">
      <c r="A4" s="1">
        <f t="shared" ref="A4:A19" si="4">A3+1</f>
        <v>3</v>
      </c>
      <c r="B4" s="3" t="s">
        <v>54</v>
      </c>
      <c r="C4" s="4">
        <v>4</v>
      </c>
      <c r="D4" s="4">
        <v>2</v>
      </c>
      <c r="E4" s="5">
        <v>183</v>
      </c>
      <c r="F4" s="5">
        <v>170</v>
      </c>
      <c r="G4" s="5">
        <v>178</v>
      </c>
      <c r="H4" s="5">
        <v>156</v>
      </c>
      <c r="I4" s="5">
        <v>0</v>
      </c>
      <c r="J4" s="5">
        <f t="shared" si="0"/>
        <v>531</v>
      </c>
      <c r="K4" s="5">
        <f t="shared" si="1"/>
        <v>183</v>
      </c>
      <c r="L4" s="5">
        <f t="shared" si="2"/>
        <v>177</v>
      </c>
      <c r="M4" s="4">
        <f t="shared" si="3"/>
        <v>3</v>
      </c>
      <c r="N4" s="1">
        <v>27</v>
      </c>
    </row>
    <row r="5" spans="1:14" x14ac:dyDescent="0.2">
      <c r="A5" s="1">
        <f t="shared" si="4"/>
        <v>4</v>
      </c>
      <c r="B5" s="2" t="s">
        <v>32</v>
      </c>
      <c r="C5" s="4">
        <v>3</v>
      </c>
      <c r="D5" s="4">
        <v>3</v>
      </c>
      <c r="E5" s="5">
        <v>164</v>
      </c>
      <c r="F5" s="5">
        <v>169</v>
      </c>
      <c r="G5" s="5">
        <v>191</v>
      </c>
      <c r="H5" s="5">
        <v>156</v>
      </c>
      <c r="I5" s="5">
        <v>0</v>
      </c>
      <c r="J5" s="5">
        <f t="shared" si="0"/>
        <v>524</v>
      </c>
      <c r="K5" s="5">
        <f t="shared" si="1"/>
        <v>191</v>
      </c>
      <c r="L5" s="5">
        <f t="shared" si="2"/>
        <v>175</v>
      </c>
      <c r="M5" s="4">
        <f t="shared" si="3"/>
        <v>4</v>
      </c>
      <c r="N5" s="1">
        <v>24</v>
      </c>
    </row>
    <row r="6" spans="1:14" x14ac:dyDescent="0.2">
      <c r="A6" s="1">
        <f t="shared" si="4"/>
        <v>5</v>
      </c>
      <c r="B6" s="2" t="s">
        <v>20</v>
      </c>
      <c r="C6" s="4">
        <v>1</v>
      </c>
      <c r="D6" s="4">
        <v>1</v>
      </c>
      <c r="E6" s="5">
        <v>156</v>
      </c>
      <c r="F6" s="5">
        <v>199</v>
      </c>
      <c r="G6" s="5">
        <v>140</v>
      </c>
      <c r="H6" s="5">
        <v>162</v>
      </c>
      <c r="I6" s="5">
        <v>0</v>
      </c>
      <c r="J6" s="5">
        <f t="shared" si="0"/>
        <v>517</v>
      </c>
      <c r="K6" s="5">
        <f t="shared" si="1"/>
        <v>199</v>
      </c>
      <c r="L6" s="5">
        <f t="shared" si="2"/>
        <v>172</v>
      </c>
      <c r="M6" s="4">
        <f t="shared" si="3"/>
        <v>5</v>
      </c>
      <c r="N6" s="1">
        <v>21</v>
      </c>
    </row>
    <row r="7" spans="1:14" x14ac:dyDescent="0.2">
      <c r="A7" s="1">
        <f t="shared" si="4"/>
        <v>6</v>
      </c>
      <c r="B7" s="3" t="s">
        <v>24</v>
      </c>
      <c r="C7" s="4">
        <v>3</v>
      </c>
      <c r="D7" s="4">
        <v>1</v>
      </c>
      <c r="E7" s="5">
        <v>153</v>
      </c>
      <c r="F7" s="5">
        <v>146</v>
      </c>
      <c r="G7" s="5">
        <v>138</v>
      </c>
      <c r="H7" s="5">
        <v>191</v>
      </c>
      <c r="I7" s="5">
        <v>8</v>
      </c>
      <c r="J7" s="5">
        <f t="shared" si="0"/>
        <v>514</v>
      </c>
      <c r="K7" s="5">
        <f t="shared" si="1"/>
        <v>199</v>
      </c>
      <c r="L7" s="5">
        <f t="shared" si="2"/>
        <v>171</v>
      </c>
      <c r="M7" s="4">
        <f t="shared" si="3"/>
        <v>6</v>
      </c>
      <c r="N7" s="1">
        <v>18</v>
      </c>
    </row>
    <row r="8" spans="1:14" x14ac:dyDescent="0.2">
      <c r="A8" s="1">
        <f t="shared" si="4"/>
        <v>7</v>
      </c>
      <c r="B8" s="2" t="s">
        <v>17</v>
      </c>
      <c r="C8" s="4">
        <v>4</v>
      </c>
      <c r="D8" s="4">
        <v>3</v>
      </c>
      <c r="E8" s="5">
        <v>158</v>
      </c>
      <c r="F8" s="5">
        <v>116</v>
      </c>
      <c r="G8" s="5">
        <v>177</v>
      </c>
      <c r="H8" s="5">
        <v>150</v>
      </c>
      <c r="I8" s="5">
        <v>8</v>
      </c>
      <c r="J8" s="5">
        <f t="shared" si="0"/>
        <v>509</v>
      </c>
      <c r="K8" s="5">
        <f t="shared" si="1"/>
        <v>185</v>
      </c>
      <c r="L8" s="5">
        <f t="shared" si="2"/>
        <v>170</v>
      </c>
      <c r="M8" s="4">
        <f t="shared" si="3"/>
        <v>7</v>
      </c>
      <c r="N8" s="1">
        <v>16</v>
      </c>
    </row>
    <row r="9" spans="1:14" x14ac:dyDescent="0.2">
      <c r="A9" s="1">
        <f t="shared" si="4"/>
        <v>8</v>
      </c>
      <c r="B9" s="3" t="s">
        <v>31</v>
      </c>
      <c r="C9" s="4">
        <v>2</v>
      </c>
      <c r="D9" s="4">
        <v>3</v>
      </c>
      <c r="E9" s="5">
        <v>166</v>
      </c>
      <c r="F9" s="5">
        <v>170</v>
      </c>
      <c r="G9" s="5">
        <v>172</v>
      </c>
      <c r="H9" s="5">
        <v>133</v>
      </c>
      <c r="I9" s="5">
        <v>0</v>
      </c>
      <c r="J9" s="5">
        <f t="shared" si="0"/>
        <v>508</v>
      </c>
      <c r="K9" s="5">
        <f t="shared" si="1"/>
        <v>172</v>
      </c>
      <c r="L9" s="5">
        <f t="shared" si="2"/>
        <v>169</v>
      </c>
      <c r="M9" s="4">
        <f t="shared" si="3"/>
        <v>8</v>
      </c>
      <c r="N9" s="1">
        <v>14</v>
      </c>
    </row>
    <row r="10" spans="1:14" x14ac:dyDescent="0.2">
      <c r="A10" s="1">
        <f t="shared" si="4"/>
        <v>9</v>
      </c>
      <c r="B10" s="3" t="s">
        <v>30</v>
      </c>
      <c r="C10" s="4">
        <v>5</v>
      </c>
      <c r="D10" s="4">
        <v>2</v>
      </c>
      <c r="E10" s="5">
        <v>158</v>
      </c>
      <c r="F10" s="5">
        <v>128</v>
      </c>
      <c r="G10" s="5">
        <v>210</v>
      </c>
      <c r="H10" s="5">
        <v>139</v>
      </c>
      <c r="I10" s="5">
        <v>0</v>
      </c>
      <c r="J10" s="5">
        <f t="shared" si="0"/>
        <v>507</v>
      </c>
      <c r="K10" s="14">
        <f t="shared" si="1"/>
        <v>210</v>
      </c>
      <c r="L10" s="5">
        <f t="shared" si="2"/>
        <v>169</v>
      </c>
      <c r="M10" s="4">
        <f t="shared" si="3"/>
        <v>8</v>
      </c>
      <c r="N10" s="1">
        <v>14</v>
      </c>
    </row>
    <row r="11" spans="1:14" x14ac:dyDescent="0.2">
      <c r="A11" s="1">
        <f t="shared" si="4"/>
        <v>10</v>
      </c>
      <c r="B11" s="3" t="s">
        <v>33</v>
      </c>
      <c r="C11" s="4">
        <v>2</v>
      </c>
      <c r="D11" s="4">
        <v>2</v>
      </c>
      <c r="E11" s="5">
        <v>152</v>
      </c>
      <c r="F11" s="5">
        <v>172</v>
      </c>
      <c r="G11" s="5">
        <v>142</v>
      </c>
      <c r="H11" s="5">
        <v>149</v>
      </c>
      <c r="I11" s="5">
        <v>8</v>
      </c>
      <c r="J11" s="5">
        <f t="shared" si="0"/>
        <v>497</v>
      </c>
      <c r="K11" s="5">
        <f t="shared" si="1"/>
        <v>180</v>
      </c>
      <c r="L11" s="5">
        <f t="shared" si="2"/>
        <v>166</v>
      </c>
      <c r="M11" s="4">
        <f t="shared" si="3"/>
        <v>10</v>
      </c>
      <c r="N11" s="1">
        <v>10</v>
      </c>
    </row>
    <row r="12" spans="1:14" x14ac:dyDescent="0.2">
      <c r="A12" s="1">
        <f t="shared" si="4"/>
        <v>11</v>
      </c>
      <c r="B12" s="3" t="s">
        <v>15</v>
      </c>
      <c r="C12" s="4">
        <v>6</v>
      </c>
      <c r="D12" s="4">
        <v>2</v>
      </c>
      <c r="E12" s="5">
        <v>139</v>
      </c>
      <c r="F12" s="5">
        <v>168</v>
      </c>
      <c r="G12" s="5">
        <v>168</v>
      </c>
      <c r="H12" s="5">
        <v>136</v>
      </c>
      <c r="I12" s="5">
        <v>8</v>
      </c>
      <c r="J12" s="5">
        <f t="shared" si="0"/>
        <v>499</v>
      </c>
      <c r="K12" s="5">
        <f t="shared" si="1"/>
        <v>176</v>
      </c>
      <c r="L12" s="5">
        <f t="shared" si="2"/>
        <v>166</v>
      </c>
      <c r="M12" s="4">
        <f t="shared" si="3"/>
        <v>10</v>
      </c>
      <c r="N12" s="15">
        <v>10</v>
      </c>
    </row>
    <row r="13" spans="1:14" x14ac:dyDescent="0.2">
      <c r="A13" s="1">
        <f t="shared" si="4"/>
        <v>12</v>
      </c>
      <c r="B13" s="3" t="s">
        <v>59</v>
      </c>
      <c r="C13" s="4">
        <v>1</v>
      </c>
      <c r="D13" s="4">
        <v>3</v>
      </c>
      <c r="E13" s="5">
        <v>165</v>
      </c>
      <c r="F13" s="5">
        <v>148</v>
      </c>
      <c r="G13" s="5">
        <v>175</v>
      </c>
      <c r="H13" s="5">
        <v>148</v>
      </c>
      <c r="I13" s="5">
        <v>0</v>
      </c>
      <c r="J13" s="5">
        <f t="shared" si="0"/>
        <v>488</v>
      </c>
      <c r="K13" s="5">
        <f t="shared" si="1"/>
        <v>175</v>
      </c>
      <c r="L13" s="5">
        <f t="shared" si="2"/>
        <v>163</v>
      </c>
      <c r="M13" s="4">
        <f t="shared" si="3"/>
        <v>12</v>
      </c>
      <c r="N13" s="15">
        <v>7</v>
      </c>
    </row>
    <row r="14" spans="1:14" x14ac:dyDescent="0.2">
      <c r="A14" s="1">
        <f t="shared" si="4"/>
        <v>13</v>
      </c>
      <c r="B14" s="2" t="s">
        <v>22</v>
      </c>
      <c r="C14" s="4">
        <v>6</v>
      </c>
      <c r="D14" s="4">
        <v>1</v>
      </c>
      <c r="E14" s="5">
        <v>100</v>
      </c>
      <c r="F14" s="5">
        <v>137</v>
      </c>
      <c r="G14" s="5">
        <v>133</v>
      </c>
      <c r="H14" s="5">
        <v>193</v>
      </c>
      <c r="I14" s="5">
        <v>8</v>
      </c>
      <c r="J14" s="5">
        <f t="shared" si="0"/>
        <v>487</v>
      </c>
      <c r="K14" s="5">
        <f t="shared" si="1"/>
        <v>201</v>
      </c>
      <c r="L14" s="5">
        <f t="shared" si="2"/>
        <v>162</v>
      </c>
      <c r="M14" s="4">
        <f t="shared" si="3"/>
        <v>13</v>
      </c>
      <c r="N14" s="15">
        <v>6</v>
      </c>
    </row>
    <row r="15" spans="1:14" x14ac:dyDescent="0.2">
      <c r="A15" s="1">
        <f t="shared" si="4"/>
        <v>14</v>
      </c>
      <c r="B15" s="54" t="s">
        <v>27</v>
      </c>
      <c r="C15" s="56">
        <v>3</v>
      </c>
      <c r="D15" s="56">
        <v>2</v>
      </c>
      <c r="E15" s="57">
        <v>174</v>
      </c>
      <c r="F15" s="57">
        <v>150</v>
      </c>
      <c r="G15" s="57">
        <v>122</v>
      </c>
      <c r="H15" s="57">
        <v>137</v>
      </c>
      <c r="I15" s="57">
        <v>8</v>
      </c>
      <c r="J15" s="57">
        <f t="shared" si="0"/>
        <v>485</v>
      </c>
      <c r="K15" s="57">
        <f t="shared" si="1"/>
        <v>182</v>
      </c>
      <c r="L15" s="57">
        <f t="shared" si="2"/>
        <v>162</v>
      </c>
      <c r="M15" s="56">
        <f t="shared" si="3"/>
        <v>13</v>
      </c>
      <c r="N15" s="56">
        <v>6</v>
      </c>
    </row>
    <row r="16" spans="1:14" x14ac:dyDescent="0.2">
      <c r="A16" s="1">
        <f t="shared" si="4"/>
        <v>15</v>
      </c>
      <c r="B16" s="3" t="s">
        <v>26</v>
      </c>
      <c r="C16" s="4">
        <v>4</v>
      </c>
      <c r="D16" s="4">
        <v>1</v>
      </c>
      <c r="E16" s="5">
        <v>169</v>
      </c>
      <c r="F16" s="5">
        <v>169</v>
      </c>
      <c r="G16" s="5">
        <v>149</v>
      </c>
      <c r="H16" s="5">
        <v>136</v>
      </c>
      <c r="I16" s="5">
        <v>0</v>
      </c>
      <c r="J16" s="5">
        <f t="shared" si="0"/>
        <v>487</v>
      </c>
      <c r="K16" s="5">
        <f t="shared" si="1"/>
        <v>169</v>
      </c>
      <c r="L16" s="5">
        <f t="shared" si="2"/>
        <v>162</v>
      </c>
      <c r="M16" s="4">
        <f t="shared" si="3"/>
        <v>13</v>
      </c>
      <c r="N16" s="15">
        <v>6</v>
      </c>
    </row>
    <row r="17" spans="1:14" x14ac:dyDescent="0.2">
      <c r="A17" s="1">
        <f t="shared" si="4"/>
        <v>16</v>
      </c>
      <c r="B17" s="2" t="s">
        <v>16</v>
      </c>
      <c r="C17" s="4">
        <v>1</v>
      </c>
      <c r="D17" s="4">
        <v>2</v>
      </c>
      <c r="E17" s="5">
        <v>116</v>
      </c>
      <c r="F17" s="5">
        <v>157</v>
      </c>
      <c r="G17" s="5">
        <v>151</v>
      </c>
      <c r="H17" s="5">
        <v>162</v>
      </c>
      <c r="I17" s="5">
        <v>0</v>
      </c>
      <c r="J17" s="5">
        <f t="shared" si="0"/>
        <v>470</v>
      </c>
      <c r="K17" s="5">
        <f t="shared" si="1"/>
        <v>162</v>
      </c>
      <c r="L17" s="5">
        <f t="shared" si="2"/>
        <v>157</v>
      </c>
      <c r="M17" s="4">
        <f t="shared" si="3"/>
        <v>16</v>
      </c>
      <c r="N17" s="15">
        <v>3</v>
      </c>
    </row>
    <row r="18" spans="1:14" x14ac:dyDescent="0.2">
      <c r="A18" s="1">
        <f t="shared" si="4"/>
        <v>17</v>
      </c>
      <c r="B18" s="2" t="s">
        <v>21</v>
      </c>
      <c r="C18" s="4">
        <v>2</v>
      </c>
      <c r="D18" s="4">
        <v>1</v>
      </c>
      <c r="E18" s="5">
        <v>170</v>
      </c>
      <c r="F18" s="5">
        <v>136</v>
      </c>
      <c r="G18" s="5">
        <v>127</v>
      </c>
      <c r="H18" s="5">
        <v>123</v>
      </c>
      <c r="I18" s="5">
        <v>8</v>
      </c>
      <c r="J18" s="5">
        <f t="shared" si="0"/>
        <v>457</v>
      </c>
      <c r="K18" s="5">
        <f t="shared" si="1"/>
        <v>178</v>
      </c>
      <c r="L18" s="5">
        <f t="shared" si="2"/>
        <v>152</v>
      </c>
      <c r="M18" s="4">
        <f t="shared" si="3"/>
        <v>17</v>
      </c>
      <c r="N18" s="15">
        <v>2</v>
      </c>
    </row>
    <row r="19" spans="1:14" x14ac:dyDescent="0.2">
      <c r="A19" s="1">
        <f t="shared" si="4"/>
        <v>18</v>
      </c>
      <c r="B19" s="3" t="s">
        <v>72</v>
      </c>
      <c r="C19" s="4">
        <v>5</v>
      </c>
      <c r="D19" s="4">
        <v>3</v>
      </c>
      <c r="E19" s="5">
        <v>122</v>
      </c>
      <c r="F19" s="5">
        <v>99</v>
      </c>
      <c r="G19" s="5">
        <v>81</v>
      </c>
      <c r="H19" s="5">
        <v>110</v>
      </c>
      <c r="I19" s="5">
        <v>0</v>
      </c>
      <c r="J19" s="5">
        <f t="shared" si="0"/>
        <v>331</v>
      </c>
      <c r="K19" s="5">
        <f t="shared" si="1"/>
        <v>122</v>
      </c>
      <c r="L19" s="5">
        <f t="shared" si="2"/>
        <v>110</v>
      </c>
      <c r="M19" s="4">
        <f t="shared" si="3"/>
        <v>18</v>
      </c>
      <c r="N19" s="15">
        <v>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24" sqref="F24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4" ht="15.75" x14ac:dyDescent="0.25">
      <c r="A1" s="8" t="s">
        <v>84</v>
      </c>
      <c r="B1" s="58" t="s">
        <v>6</v>
      </c>
      <c r="C1" s="58" t="s">
        <v>10</v>
      </c>
      <c r="D1" s="58" t="s">
        <v>11</v>
      </c>
      <c r="E1" s="58" t="s">
        <v>3</v>
      </c>
      <c r="F1" s="58" t="s">
        <v>4</v>
      </c>
      <c r="G1" s="58" t="s">
        <v>5</v>
      </c>
      <c r="H1" s="58" t="s">
        <v>13</v>
      </c>
      <c r="I1" s="58" t="s">
        <v>7</v>
      </c>
      <c r="J1" s="58" t="s">
        <v>1</v>
      </c>
      <c r="K1" s="58" t="s">
        <v>12</v>
      </c>
      <c r="L1" s="58" t="s">
        <v>0</v>
      </c>
      <c r="M1" s="58" t="s">
        <v>9</v>
      </c>
      <c r="N1" s="58" t="s">
        <v>14</v>
      </c>
    </row>
    <row r="2" spans="1:14" x14ac:dyDescent="0.2">
      <c r="A2" s="1">
        <v>1</v>
      </c>
      <c r="B2" s="2" t="s">
        <v>32</v>
      </c>
      <c r="C2" s="4">
        <v>1</v>
      </c>
      <c r="D2" s="4">
        <v>3</v>
      </c>
      <c r="E2" s="5">
        <v>177</v>
      </c>
      <c r="F2" s="5">
        <v>198</v>
      </c>
      <c r="G2" s="5">
        <v>233</v>
      </c>
      <c r="H2" s="5">
        <v>190</v>
      </c>
      <c r="I2" s="5">
        <v>0</v>
      </c>
      <c r="J2" s="5">
        <f t="shared" ref="J2:J18" si="0">SUM(E2:H2)+I2*3-MIN(E2:H2)</f>
        <v>621</v>
      </c>
      <c r="K2" s="5">
        <f t="shared" ref="K2:K18" si="1">MAX(E2:H2)+I2</f>
        <v>233</v>
      </c>
      <c r="L2" s="14">
        <f t="shared" ref="L2:L18" si="2">ROUND(J2/3,0)</f>
        <v>207</v>
      </c>
      <c r="M2" s="4">
        <f t="shared" ref="M2:M18" si="3">IF(ROW()=2,1,IF(L1=L2,M1,ROW()-1))</f>
        <v>1</v>
      </c>
      <c r="N2" s="1">
        <v>30</v>
      </c>
    </row>
    <row r="3" spans="1:14" x14ac:dyDescent="0.2">
      <c r="A3" s="1">
        <f>A2+1</f>
        <v>2</v>
      </c>
      <c r="B3" s="3" t="s">
        <v>26</v>
      </c>
      <c r="C3" s="4">
        <v>2</v>
      </c>
      <c r="D3" s="4">
        <v>3</v>
      </c>
      <c r="E3" s="5">
        <v>183</v>
      </c>
      <c r="F3" s="5">
        <v>200</v>
      </c>
      <c r="G3" s="5">
        <v>218</v>
      </c>
      <c r="H3" s="5">
        <v>176</v>
      </c>
      <c r="I3" s="5">
        <v>0</v>
      </c>
      <c r="J3" s="5">
        <f t="shared" si="0"/>
        <v>601</v>
      </c>
      <c r="K3" s="5">
        <f t="shared" si="1"/>
        <v>218</v>
      </c>
      <c r="L3" s="5">
        <f t="shared" si="2"/>
        <v>200</v>
      </c>
      <c r="M3" s="4">
        <f t="shared" si="3"/>
        <v>2</v>
      </c>
      <c r="N3" s="1">
        <v>27</v>
      </c>
    </row>
    <row r="4" spans="1:14" x14ac:dyDescent="0.2">
      <c r="A4" s="1">
        <f t="shared" ref="A4:A18" si="4">A3+1</f>
        <v>3</v>
      </c>
      <c r="B4" s="2" t="s">
        <v>18</v>
      </c>
      <c r="C4" s="4">
        <v>5</v>
      </c>
      <c r="D4" s="4">
        <v>2</v>
      </c>
      <c r="E4" s="5">
        <v>199</v>
      </c>
      <c r="F4" s="5">
        <v>179</v>
      </c>
      <c r="G4" s="5">
        <v>192</v>
      </c>
      <c r="H4" s="5">
        <v>206</v>
      </c>
      <c r="I4" s="5">
        <v>0</v>
      </c>
      <c r="J4" s="5">
        <f t="shared" si="0"/>
        <v>597</v>
      </c>
      <c r="K4" s="5">
        <f t="shared" si="1"/>
        <v>206</v>
      </c>
      <c r="L4" s="5">
        <f t="shared" si="2"/>
        <v>199</v>
      </c>
      <c r="M4" s="4">
        <f t="shared" si="3"/>
        <v>3</v>
      </c>
      <c r="N4" s="1">
        <v>24</v>
      </c>
    </row>
    <row r="5" spans="1:14" x14ac:dyDescent="0.2">
      <c r="A5" s="1">
        <f t="shared" si="4"/>
        <v>4</v>
      </c>
      <c r="B5" s="3" t="s">
        <v>15</v>
      </c>
      <c r="C5" s="4">
        <v>1</v>
      </c>
      <c r="D5" s="4">
        <v>1</v>
      </c>
      <c r="E5" s="5">
        <v>105</v>
      </c>
      <c r="F5" s="5">
        <v>155</v>
      </c>
      <c r="G5" s="5">
        <v>183</v>
      </c>
      <c r="H5" s="5">
        <v>232</v>
      </c>
      <c r="I5" s="5">
        <v>8</v>
      </c>
      <c r="J5" s="5">
        <f t="shared" si="0"/>
        <v>594</v>
      </c>
      <c r="K5" s="5">
        <f t="shared" si="1"/>
        <v>240</v>
      </c>
      <c r="L5" s="5">
        <f t="shared" si="2"/>
        <v>198</v>
      </c>
      <c r="M5" s="4">
        <f t="shared" si="3"/>
        <v>4</v>
      </c>
      <c r="N5" s="1">
        <v>21</v>
      </c>
    </row>
    <row r="6" spans="1:14" x14ac:dyDescent="0.2">
      <c r="A6" s="1">
        <f t="shared" si="4"/>
        <v>5</v>
      </c>
      <c r="B6" s="3" t="s">
        <v>28</v>
      </c>
      <c r="C6" s="4">
        <v>3</v>
      </c>
      <c r="D6" s="4">
        <v>2</v>
      </c>
      <c r="E6" s="5">
        <v>161</v>
      </c>
      <c r="F6" s="5">
        <v>159</v>
      </c>
      <c r="G6" s="5">
        <v>150</v>
      </c>
      <c r="H6" s="5">
        <v>248</v>
      </c>
      <c r="I6" s="5">
        <v>0</v>
      </c>
      <c r="J6" s="5">
        <f t="shared" si="0"/>
        <v>568</v>
      </c>
      <c r="K6" s="14">
        <f t="shared" si="1"/>
        <v>248</v>
      </c>
      <c r="L6" s="5">
        <f t="shared" si="2"/>
        <v>189</v>
      </c>
      <c r="M6" s="4">
        <f t="shared" si="3"/>
        <v>5</v>
      </c>
      <c r="N6" s="1">
        <v>18</v>
      </c>
    </row>
    <row r="7" spans="1:14" x14ac:dyDescent="0.2">
      <c r="A7" s="1">
        <f t="shared" si="4"/>
        <v>6</v>
      </c>
      <c r="B7" s="2" t="s">
        <v>16</v>
      </c>
      <c r="C7" s="4">
        <v>5</v>
      </c>
      <c r="D7" s="4">
        <v>3</v>
      </c>
      <c r="E7" s="5">
        <v>154</v>
      </c>
      <c r="F7" s="5">
        <v>189</v>
      </c>
      <c r="G7" s="5">
        <v>222</v>
      </c>
      <c r="H7" s="5">
        <v>145</v>
      </c>
      <c r="I7" s="5">
        <v>0</v>
      </c>
      <c r="J7" s="5">
        <f t="shared" si="0"/>
        <v>565</v>
      </c>
      <c r="K7" s="5">
        <f t="shared" si="1"/>
        <v>222</v>
      </c>
      <c r="L7" s="5">
        <f t="shared" si="2"/>
        <v>188</v>
      </c>
      <c r="M7" s="4">
        <f t="shared" si="3"/>
        <v>6</v>
      </c>
      <c r="N7" s="1">
        <v>16</v>
      </c>
    </row>
    <row r="8" spans="1:14" x14ac:dyDescent="0.2">
      <c r="A8" s="1">
        <f t="shared" si="4"/>
        <v>7</v>
      </c>
      <c r="B8" s="54" t="s">
        <v>27</v>
      </c>
      <c r="C8" s="56">
        <v>2</v>
      </c>
      <c r="D8" s="56">
        <v>2</v>
      </c>
      <c r="E8" s="57">
        <v>185</v>
      </c>
      <c r="F8" s="57">
        <v>170</v>
      </c>
      <c r="G8" s="57">
        <v>175</v>
      </c>
      <c r="H8" s="57">
        <v>157</v>
      </c>
      <c r="I8" s="57">
        <v>8</v>
      </c>
      <c r="J8" s="57">
        <f t="shared" si="0"/>
        <v>554</v>
      </c>
      <c r="K8" s="57">
        <f t="shared" si="1"/>
        <v>193</v>
      </c>
      <c r="L8" s="57">
        <f t="shared" si="2"/>
        <v>185</v>
      </c>
      <c r="M8" s="56">
        <f t="shared" si="3"/>
        <v>7</v>
      </c>
      <c r="N8" s="56">
        <v>14</v>
      </c>
    </row>
    <row r="9" spans="1:14" x14ac:dyDescent="0.2">
      <c r="A9" s="1">
        <f t="shared" si="4"/>
        <v>8</v>
      </c>
      <c r="B9" s="2" t="s">
        <v>21</v>
      </c>
      <c r="C9" s="4">
        <v>4</v>
      </c>
      <c r="D9" s="4">
        <v>2</v>
      </c>
      <c r="E9" s="5">
        <v>123</v>
      </c>
      <c r="F9" s="5">
        <v>212</v>
      </c>
      <c r="G9" s="5">
        <v>142</v>
      </c>
      <c r="H9" s="5">
        <v>175</v>
      </c>
      <c r="I9" s="5">
        <v>8</v>
      </c>
      <c r="J9" s="5">
        <f t="shared" si="0"/>
        <v>553</v>
      </c>
      <c r="K9" s="5">
        <f t="shared" si="1"/>
        <v>220</v>
      </c>
      <c r="L9" s="5">
        <f t="shared" si="2"/>
        <v>184</v>
      </c>
      <c r="M9" s="4">
        <f t="shared" si="3"/>
        <v>8</v>
      </c>
      <c r="N9" s="1">
        <v>12</v>
      </c>
    </row>
    <row r="10" spans="1:14" x14ac:dyDescent="0.2">
      <c r="A10" s="1">
        <f t="shared" si="4"/>
        <v>9</v>
      </c>
      <c r="B10" s="3" t="s">
        <v>30</v>
      </c>
      <c r="C10" s="4">
        <v>3</v>
      </c>
      <c r="D10" s="4">
        <v>3</v>
      </c>
      <c r="E10" s="5">
        <v>191</v>
      </c>
      <c r="F10" s="5">
        <v>188</v>
      </c>
      <c r="G10" s="5">
        <v>170</v>
      </c>
      <c r="H10" s="5">
        <v>152</v>
      </c>
      <c r="I10" s="5">
        <v>0</v>
      </c>
      <c r="J10" s="5">
        <f t="shared" si="0"/>
        <v>549</v>
      </c>
      <c r="K10" s="5">
        <f t="shared" si="1"/>
        <v>191</v>
      </c>
      <c r="L10" s="5">
        <f t="shared" si="2"/>
        <v>183</v>
      </c>
      <c r="M10" s="4">
        <f t="shared" si="3"/>
        <v>9</v>
      </c>
      <c r="N10" s="1">
        <v>10</v>
      </c>
    </row>
    <row r="11" spans="1:14" x14ac:dyDescent="0.2">
      <c r="A11" s="1">
        <f t="shared" si="4"/>
        <v>10</v>
      </c>
      <c r="B11" s="2" t="s">
        <v>20</v>
      </c>
      <c r="C11" s="4">
        <v>6</v>
      </c>
      <c r="D11" s="4">
        <v>3</v>
      </c>
      <c r="E11" s="5">
        <v>153</v>
      </c>
      <c r="F11" s="5">
        <v>222</v>
      </c>
      <c r="G11" s="5">
        <v>134</v>
      </c>
      <c r="H11" s="5">
        <v>169</v>
      </c>
      <c r="I11" s="5">
        <v>0</v>
      </c>
      <c r="J11" s="5">
        <f t="shared" si="0"/>
        <v>544</v>
      </c>
      <c r="K11" s="5">
        <f t="shared" si="1"/>
        <v>222</v>
      </c>
      <c r="L11" s="5">
        <f t="shared" si="2"/>
        <v>181</v>
      </c>
      <c r="M11" s="4">
        <f t="shared" si="3"/>
        <v>10</v>
      </c>
      <c r="N11" s="1">
        <v>8</v>
      </c>
    </row>
    <row r="12" spans="1:14" x14ac:dyDescent="0.2">
      <c r="A12" s="1">
        <f t="shared" si="4"/>
        <v>11</v>
      </c>
      <c r="B12" s="2" t="s">
        <v>17</v>
      </c>
      <c r="C12" s="4">
        <v>4</v>
      </c>
      <c r="D12" s="4">
        <v>1</v>
      </c>
      <c r="E12" s="5">
        <v>160</v>
      </c>
      <c r="F12" s="5">
        <v>161</v>
      </c>
      <c r="G12" s="5">
        <v>134</v>
      </c>
      <c r="H12" s="5">
        <v>165</v>
      </c>
      <c r="I12" s="5">
        <v>8</v>
      </c>
      <c r="J12" s="5">
        <f t="shared" si="0"/>
        <v>510</v>
      </c>
      <c r="K12" s="5">
        <f t="shared" si="1"/>
        <v>173</v>
      </c>
      <c r="L12" s="5">
        <f t="shared" si="2"/>
        <v>170</v>
      </c>
      <c r="M12" s="4">
        <f t="shared" si="3"/>
        <v>11</v>
      </c>
      <c r="N12" s="1">
        <v>7</v>
      </c>
    </row>
    <row r="13" spans="1:14" x14ac:dyDescent="0.2">
      <c r="A13" s="1">
        <f t="shared" si="4"/>
        <v>12</v>
      </c>
      <c r="B13" s="2" t="s">
        <v>19</v>
      </c>
      <c r="C13" s="4">
        <v>1</v>
      </c>
      <c r="D13" s="4">
        <v>2</v>
      </c>
      <c r="E13" s="5">
        <v>141</v>
      </c>
      <c r="F13" s="5">
        <v>157</v>
      </c>
      <c r="G13" s="5">
        <v>171</v>
      </c>
      <c r="H13" s="5">
        <v>150</v>
      </c>
      <c r="I13" s="5">
        <v>8</v>
      </c>
      <c r="J13" s="5">
        <f t="shared" si="0"/>
        <v>502</v>
      </c>
      <c r="K13" s="5">
        <f t="shared" si="1"/>
        <v>179</v>
      </c>
      <c r="L13" s="5">
        <f t="shared" si="2"/>
        <v>167</v>
      </c>
      <c r="M13" s="4">
        <f t="shared" si="3"/>
        <v>12</v>
      </c>
      <c r="N13" s="1">
        <v>6</v>
      </c>
    </row>
    <row r="14" spans="1:14" x14ac:dyDescent="0.2">
      <c r="A14" s="1">
        <f t="shared" si="4"/>
        <v>13</v>
      </c>
      <c r="B14" s="3" t="s">
        <v>33</v>
      </c>
      <c r="C14" s="4">
        <v>5</v>
      </c>
      <c r="D14" s="4">
        <v>1</v>
      </c>
      <c r="E14" s="5">
        <v>138</v>
      </c>
      <c r="F14" s="5">
        <v>148</v>
      </c>
      <c r="G14" s="5">
        <v>158</v>
      </c>
      <c r="H14" s="5">
        <v>161</v>
      </c>
      <c r="I14" s="5">
        <v>8</v>
      </c>
      <c r="J14" s="5">
        <f t="shared" si="0"/>
        <v>491</v>
      </c>
      <c r="K14" s="5">
        <f t="shared" si="1"/>
        <v>169</v>
      </c>
      <c r="L14" s="5">
        <f t="shared" si="2"/>
        <v>164</v>
      </c>
      <c r="M14" s="4">
        <f t="shared" si="3"/>
        <v>13</v>
      </c>
      <c r="N14" s="1">
        <v>5</v>
      </c>
    </row>
    <row r="15" spans="1:14" x14ac:dyDescent="0.2">
      <c r="A15" s="1">
        <f t="shared" si="4"/>
        <v>14</v>
      </c>
      <c r="B15" s="3" t="s">
        <v>31</v>
      </c>
      <c r="C15" s="4">
        <v>6</v>
      </c>
      <c r="D15" s="4">
        <v>1</v>
      </c>
      <c r="E15" s="5">
        <v>166</v>
      </c>
      <c r="F15" s="5">
        <v>145</v>
      </c>
      <c r="G15" s="5">
        <v>152</v>
      </c>
      <c r="H15" s="5">
        <v>161</v>
      </c>
      <c r="I15" s="5">
        <v>0</v>
      </c>
      <c r="J15" s="5">
        <f t="shared" si="0"/>
        <v>479</v>
      </c>
      <c r="K15" s="5">
        <f t="shared" si="1"/>
        <v>166</v>
      </c>
      <c r="L15" s="5">
        <f t="shared" si="2"/>
        <v>160</v>
      </c>
      <c r="M15" s="4">
        <f t="shared" si="3"/>
        <v>14</v>
      </c>
      <c r="N15" s="1">
        <v>4</v>
      </c>
    </row>
    <row r="16" spans="1:14" x14ac:dyDescent="0.2">
      <c r="A16" s="1">
        <f t="shared" si="4"/>
        <v>15</v>
      </c>
      <c r="B16" s="3" t="s">
        <v>59</v>
      </c>
      <c r="C16" s="4">
        <v>3</v>
      </c>
      <c r="D16" s="4">
        <v>1</v>
      </c>
      <c r="E16" s="5">
        <v>162</v>
      </c>
      <c r="F16" s="5">
        <v>131</v>
      </c>
      <c r="G16" s="5">
        <v>122</v>
      </c>
      <c r="H16" s="5">
        <v>142</v>
      </c>
      <c r="I16" s="5">
        <v>0</v>
      </c>
      <c r="J16" s="5">
        <f t="shared" si="0"/>
        <v>435</v>
      </c>
      <c r="K16" s="5">
        <f t="shared" si="1"/>
        <v>162</v>
      </c>
      <c r="L16" s="5">
        <f t="shared" si="2"/>
        <v>145</v>
      </c>
      <c r="M16" s="4">
        <f t="shared" si="3"/>
        <v>15</v>
      </c>
      <c r="N16" s="1">
        <v>3</v>
      </c>
    </row>
    <row r="17" spans="1:14" x14ac:dyDescent="0.2">
      <c r="A17" s="1">
        <f t="shared" si="4"/>
        <v>16</v>
      </c>
      <c r="B17" s="3" t="s">
        <v>24</v>
      </c>
      <c r="C17" s="4">
        <v>2</v>
      </c>
      <c r="D17" s="4">
        <v>1</v>
      </c>
      <c r="E17" s="5">
        <v>137</v>
      </c>
      <c r="F17" s="5">
        <v>104</v>
      </c>
      <c r="G17" s="5">
        <v>141</v>
      </c>
      <c r="H17" s="5">
        <v>128</v>
      </c>
      <c r="I17" s="5">
        <v>8</v>
      </c>
      <c r="J17" s="5">
        <f t="shared" si="0"/>
        <v>430</v>
      </c>
      <c r="K17" s="5">
        <f t="shared" si="1"/>
        <v>149</v>
      </c>
      <c r="L17" s="5">
        <f t="shared" si="2"/>
        <v>143</v>
      </c>
      <c r="M17" s="4">
        <f t="shared" si="3"/>
        <v>16</v>
      </c>
      <c r="N17" s="1">
        <v>2</v>
      </c>
    </row>
    <row r="18" spans="1:14" x14ac:dyDescent="0.2">
      <c r="A18" s="1">
        <f t="shared" si="4"/>
        <v>17</v>
      </c>
      <c r="B18" s="3" t="s">
        <v>58</v>
      </c>
      <c r="C18" s="4">
        <v>6</v>
      </c>
      <c r="D18" s="4">
        <v>2</v>
      </c>
      <c r="E18" s="5">
        <v>135</v>
      </c>
      <c r="F18" s="5">
        <v>126</v>
      </c>
      <c r="G18" s="5">
        <v>114</v>
      </c>
      <c r="H18" s="5">
        <v>166</v>
      </c>
      <c r="I18" s="5">
        <v>0</v>
      </c>
      <c r="J18" s="5">
        <f t="shared" si="0"/>
        <v>427</v>
      </c>
      <c r="K18" s="5">
        <f t="shared" si="1"/>
        <v>166</v>
      </c>
      <c r="L18" s="5">
        <f t="shared" si="2"/>
        <v>142</v>
      </c>
      <c r="M18" s="4">
        <f t="shared" si="3"/>
        <v>17</v>
      </c>
      <c r="N18" s="1">
        <v>1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42"/>
  <sheetViews>
    <sheetView workbookViewId="0">
      <selection activeCell="L27" sqref="L27"/>
    </sheetView>
  </sheetViews>
  <sheetFormatPr defaultRowHeight="12.75" x14ac:dyDescent="0.2"/>
  <cols>
    <col min="1" max="1" width="2.85546875" style="60" bestFit="1" customWidth="1"/>
    <col min="2" max="2" width="18.42578125" style="60" bestFit="1" customWidth="1"/>
    <col min="3" max="5" width="6.28515625" style="60" bestFit="1" customWidth="1"/>
    <col min="6" max="6" width="5.7109375" style="60" bestFit="1" customWidth="1"/>
    <col min="7" max="7" width="8" style="60" customWidth="1"/>
    <col min="8" max="8" width="6.7109375" style="60" bestFit="1" customWidth="1"/>
    <col min="9" max="9" width="4.85546875" style="60" bestFit="1" customWidth="1"/>
    <col min="10" max="10" width="3.42578125" style="60" customWidth="1"/>
    <col min="11" max="11" width="2.85546875" style="60" bestFit="1" customWidth="1"/>
    <col min="12" max="12" width="18.42578125" style="60" bestFit="1" customWidth="1"/>
    <col min="13" max="13" width="6.28515625" style="60" bestFit="1" customWidth="1"/>
    <col min="14" max="15" width="5.85546875" style="60" bestFit="1" customWidth="1"/>
    <col min="16" max="16" width="5.7109375" style="60" bestFit="1" customWidth="1"/>
    <col min="17" max="17" width="8" style="60" bestFit="1" customWidth="1"/>
    <col min="18" max="18" width="3" style="60" customWidth="1"/>
    <col min="19" max="19" width="2.85546875" style="60" bestFit="1" customWidth="1"/>
    <col min="20" max="20" width="18.42578125" style="60" bestFit="1" customWidth="1"/>
    <col min="21" max="22" width="6.28515625" style="60" bestFit="1" customWidth="1"/>
    <col min="23" max="23" width="5.7109375" style="60" bestFit="1" customWidth="1"/>
    <col min="24" max="24" width="8" style="60" customWidth="1"/>
    <col min="25" max="16384" width="9.140625" style="60"/>
  </cols>
  <sheetData>
    <row r="1" spans="1:24" s="95" customFormat="1" ht="15.75" x14ac:dyDescent="0.25">
      <c r="A1" s="757" t="s">
        <v>75</v>
      </c>
      <c r="B1" s="757"/>
      <c r="C1" s="757"/>
      <c r="D1" s="757"/>
      <c r="E1" s="757"/>
      <c r="F1" s="757"/>
      <c r="G1" s="757"/>
      <c r="H1" s="757"/>
    </row>
    <row r="2" spans="1:24" ht="13.5" thickBot="1" x14ac:dyDescent="0.25"/>
    <row r="3" spans="1:24" x14ac:dyDescent="0.2">
      <c r="A3" s="741" t="s">
        <v>84</v>
      </c>
      <c r="B3" s="745" t="s">
        <v>79</v>
      </c>
      <c r="C3" s="745"/>
      <c r="D3" s="745"/>
      <c r="E3" s="745"/>
      <c r="F3" s="743" t="s">
        <v>47</v>
      </c>
      <c r="G3" s="743" t="s">
        <v>0</v>
      </c>
      <c r="H3" s="758" t="s">
        <v>61</v>
      </c>
      <c r="I3" s="759"/>
      <c r="K3" s="741" t="s">
        <v>84</v>
      </c>
      <c r="L3" s="745" t="s">
        <v>80</v>
      </c>
      <c r="M3" s="745"/>
      <c r="N3" s="745"/>
      <c r="O3" s="745"/>
      <c r="P3" s="743" t="s">
        <v>47</v>
      </c>
      <c r="Q3" s="746" t="s">
        <v>0</v>
      </c>
      <c r="S3" s="741" t="s">
        <v>84</v>
      </c>
      <c r="T3" s="748" t="s">
        <v>81</v>
      </c>
      <c r="U3" s="749"/>
      <c r="V3" s="749"/>
      <c r="W3" s="743" t="s">
        <v>47</v>
      </c>
      <c r="X3" s="743" t="s">
        <v>0</v>
      </c>
    </row>
    <row r="4" spans="1:24" ht="13.5" thickBot="1" x14ac:dyDescent="0.25">
      <c r="A4" s="742"/>
      <c r="B4" s="96" t="s">
        <v>50</v>
      </c>
      <c r="C4" s="96" t="s">
        <v>3</v>
      </c>
      <c r="D4" s="96" t="s">
        <v>4</v>
      </c>
      <c r="E4" s="96" t="s">
        <v>5</v>
      </c>
      <c r="F4" s="744"/>
      <c r="G4" s="744"/>
      <c r="H4" s="96" t="s">
        <v>82</v>
      </c>
      <c r="I4" s="102" t="s">
        <v>83</v>
      </c>
      <c r="K4" s="742"/>
      <c r="L4" s="96" t="s">
        <v>50</v>
      </c>
      <c r="M4" s="96" t="s">
        <v>3</v>
      </c>
      <c r="N4" s="96" t="s">
        <v>4</v>
      </c>
      <c r="O4" s="96" t="s">
        <v>5</v>
      </c>
      <c r="P4" s="744"/>
      <c r="Q4" s="747"/>
      <c r="S4" s="742"/>
      <c r="T4" s="96" t="s">
        <v>50</v>
      </c>
      <c r="U4" s="96" t="s">
        <v>3</v>
      </c>
      <c r="V4" s="96" t="s">
        <v>4</v>
      </c>
      <c r="W4" s="744"/>
      <c r="X4" s="744"/>
    </row>
    <row r="5" spans="1:24" x14ac:dyDescent="0.2">
      <c r="A5" s="65">
        <v>1</v>
      </c>
      <c r="B5" s="66" t="s">
        <v>54</v>
      </c>
      <c r="C5" s="67">
        <v>214</v>
      </c>
      <c r="D5" s="67">
        <v>160</v>
      </c>
      <c r="E5" s="67">
        <v>208</v>
      </c>
      <c r="F5" s="67">
        <f t="shared" ref="F5:F21" si="0">C5+D5+E5</f>
        <v>582</v>
      </c>
      <c r="G5" s="67">
        <f t="shared" ref="G5:G21" si="1">AVERAGE(C5:E5)</f>
        <v>194</v>
      </c>
      <c r="H5" s="105"/>
      <c r="I5" s="106"/>
      <c r="K5" s="65">
        <v>1</v>
      </c>
      <c r="L5" s="66" t="s">
        <v>28</v>
      </c>
      <c r="M5" s="67">
        <v>190</v>
      </c>
      <c r="N5" s="67">
        <v>220</v>
      </c>
      <c r="O5" s="68">
        <v>199</v>
      </c>
      <c r="P5" s="67">
        <f t="shared" ref="P5:P16" si="2">M5+N5+O5</f>
        <v>609</v>
      </c>
      <c r="Q5" s="69">
        <f t="shared" ref="Q5:Q16" si="3">AVERAGE(M5:O5)</f>
        <v>203</v>
      </c>
      <c r="S5" s="168">
        <v>1</v>
      </c>
      <c r="T5" s="169" t="s">
        <v>27</v>
      </c>
      <c r="U5" s="170">
        <v>206</v>
      </c>
      <c r="V5" s="170">
        <v>188</v>
      </c>
      <c r="W5" s="171">
        <f t="shared" ref="W5:W12" si="4">U5+V5</f>
        <v>394</v>
      </c>
      <c r="X5" s="171">
        <f t="shared" ref="X5:X12" si="5">AVERAGE(U5:V5)</f>
        <v>197</v>
      </c>
    </row>
    <row r="6" spans="1:24" x14ac:dyDescent="0.2">
      <c r="A6" s="71">
        <v>2</v>
      </c>
      <c r="B6" s="72" t="s">
        <v>20</v>
      </c>
      <c r="C6" s="73">
        <v>177</v>
      </c>
      <c r="D6" s="73">
        <v>209</v>
      </c>
      <c r="E6" s="74">
        <v>193</v>
      </c>
      <c r="F6" s="73">
        <f t="shared" si="0"/>
        <v>579</v>
      </c>
      <c r="G6" s="73">
        <f t="shared" si="1"/>
        <v>193</v>
      </c>
      <c r="H6" s="75"/>
      <c r="I6" s="76"/>
      <c r="K6" s="71">
        <v>2</v>
      </c>
      <c r="L6" s="72" t="s">
        <v>32</v>
      </c>
      <c r="M6" s="73">
        <v>231</v>
      </c>
      <c r="N6" s="73">
        <v>157</v>
      </c>
      <c r="O6" s="74">
        <v>183</v>
      </c>
      <c r="P6" s="73">
        <f t="shared" si="2"/>
        <v>571</v>
      </c>
      <c r="Q6" s="77">
        <f t="shared" si="3"/>
        <v>190.33333333333334</v>
      </c>
      <c r="S6" s="71">
        <v>2</v>
      </c>
      <c r="T6" s="72" t="s">
        <v>32</v>
      </c>
      <c r="U6" s="73">
        <v>178</v>
      </c>
      <c r="V6" s="73">
        <v>204</v>
      </c>
      <c r="W6" s="73">
        <f t="shared" si="4"/>
        <v>382</v>
      </c>
      <c r="X6" s="73">
        <f t="shared" si="5"/>
        <v>191</v>
      </c>
    </row>
    <row r="7" spans="1:24" x14ac:dyDescent="0.2">
      <c r="A7" s="71">
        <v>3</v>
      </c>
      <c r="B7" s="72" t="s">
        <v>52</v>
      </c>
      <c r="C7" s="73">
        <v>168</v>
      </c>
      <c r="D7" s="73">
        <v>178</v>
      </c>
      <c r="E7" s="74">
        <v>187</v>
      </c>
      <c r="F7" s="73">
        <f t="shared" si="0"/>
        <v>533</v>
      </c>
      <c r="G7" s="73">
        <f t="shared" si="1"/>
        <v>177.66666666666666</v>
      </c>
      <c r="H7" s="75"/>
      <c r="I7" s="76"/>
      <c r="K7" s="71">
        <v>3</v>
      </c>
      <c r="L7" s="72" t="s">
        <v>62</v>
      </c>
      <c r="M7" s="73">
        <v>169</v>
      </c>
      <c r="N7" s="73">
        <v>207</v>
      </c>
      <c r="O7" s="74">
        <v>169</v>
      </c>
      <c r="P7" s="73">
        <f t="shared" si="2"/>
        <v>545</v>
      </c>
      <c r="Q7" s="77">
        <f t="shared" si="3"/>
        <v>181.66666666666666</v>
      </c>
      <c r="S7" s="71">
        <v>3</v>
      </c>
      <c r="T7" s="72" t="s">
        <v>62</v>
      </c>
      <c r="U7" s="73">
        <v>178</v>
      </c>
      <c r="V7" s="73">
        <v>202</v>
      </c>
      <c r="W7" s="73">
        <f t="shared" si="4"/>
        <v>380</v>
      </c>
      <c r="X7" s="73">
        <f t="shared" si="5"/>
        <v>190</v>
      </c>
    </row>
    <row r="8" spans="1:24" x14ac:dyDescent="0.2">
      <c r="A8" s="71">
        <v>4</v>
      </c>
      <c r="B8" s="72" t="s">
        <v>32</v>
      </c>
      <c r="C8" s="73">
        <v>170</v>
      </c>
      <c r="D8" s="73">
        <v>199</v>
      </c>
      <c r="E8" s="74">
        <v>153</v>
      </c>
      <c r="F8" s="73">
        <f t="shared" si="0"/>
        <v>522</v>
      </c>
      <c r="G8" s="73">
        <f t="shared" si="1"/>
        <v>174</v>
      </c>
      <c r="H8" s="75"/>
      <c r="I8" s="76"/>
      <c r="K8" s="71">
        <v>4</v>
      </c>
      <c r="L8" s="72" t="s">
        <v>64</v>
      </c>
      <c r="M8" s="73">
        <v>172</v>
      </c>
      <c r="N8" s="73">
        <v>193</v>
      </c>
      <c r="O8" s="74">
        <v>177</v>
      </c>
      <c r="P8" s="73">
        <f t="shared" si="2"/>
        <v>542</v>
      </c>
      <c r="Q8" s="77">
        <f t="shared" si="3"/>
        <v>180.66666666666666</v>
      </c>
      <c r="S8" s="71">
        <v>4</v>
      </c>
      <c r="T8" s="72" t="s">
        <v>52</v>
      </c>
      <c r="U8" s="73">
        <v>169</v>
      </c>
      <c r="V8" s="73">
        <v>183</v>
      </c>
      <c r="W8" s="73">
        <f t="shared" si="4"/>
        <v>352</v>
      </c>
      <c r="X8" s="73">
        <f t="shared" si="5"/>
        <v>176</v>
      </c>
    </row>
    <row r="9" spans="1:24" x14ac:dyDescent="0.2">
      <c r="A9" s="71">
        <v>5</v>
      </c>
      <c r="B9" s="72" t="s">
        <v>15</v>
      </c>
      <c r="C9" s="73">
        <v>151</v>
      </c>
      <c r="D9" s="73">
        <v>183</v>
      </c>
      <c r="E9" s="74">
        <v>188</v>
      </c>
      <c r="F9" s="73">
        <f t="shared" si="0"/>
        <v>522</v>
      </c>
      <c r="G9" s="73">
        <f t="shared" si="1"/>
        <v>174</v>
      </c>
      <c r="H9" s="75"/>
      <c r="I9" s="76"/>
      <c r="K9" s="71">
        <v>5</v>
      </c>
      <c r="L9" s="72" t="s">
        <v>54</v>
      </c>
      <c r="M9" s="73">
        <v>184</v>
      </c>
      <c r="N9" s="73">
        <v>169</v>
      </c>
      <c r="O9" s="73">
        <v>186</v>
      </c>
      <c r="P9" s="73">
        <f t="shared" si="2"/>
        <v>539</v>
      </c>
      <c r="Q9" s="77">
        <f t="shared" si="3"/>
        <v>179.66666666666666</v>
      </c>
      <c r="S9" s="71">
        <v>5</v>
      </c>
      <c r="T9" s="72" t="s">
        <v>15</v>
      </c>
      <c r="U9" s="73">
        <v>155</v>
      </c>
      <c r="V9" s="73">
        <v>195</v>
      </c>
      <c r="W9" s="73">
        <f t="shared" si="4"/>
        <v>350</v>
      </c>
      <c r="X9" s="73">
        <f t="shared" si="5"/>
        <v>175</v>
      </c>
    </row>
    <row r="10" spans="1:24" x14ac:dyDescent="0.2">
      <c r="A10" s="71">
        <v>6</v>
      </c>
      <c r="B10" s="72" t="s">
        <v>51</v>
      </c>
      <c r="C10" s="73">
        <v>162</v>
      </c>
      <c r="D10" s="73">
        <v>161</v>
      </c>
      <c r="E10" s="74">
        <v>199</v>
      </c>
      <c r="F10" s="73">
        <f t="shared" si="0"/>
        <v>522</v>
      </c>
      <c r="G10" s="73">
        <f t="shared" si="1"/>
        <v>174</v>
      </c>
      <c r="H10" s="75"/>
      <c r="I10" s="76"/>
      <c r="K10" s="71">
        <v>6</v>
      </c>
      <c r="L10" s="72" t="s">
        <v>52</v>
      </c>
      <c r="M10" s="73">
        <v>163</v>
      </c>
      <c r="N10" s="73">
        <v>181</v>
      </c>
      <c r="O10" s="74">
        <v>191</v>
      </c>
      <c r="P10" s="73">
        <f t="shared" si="2"/>
        <v>535</v>
      </c>
      <c r="Q10" s="77">
        <f t="shared" si="3"/>
        <v>178.33333333333334</v>
      </c>
      <c r="S10" s="71">
        <v>6</v>
      </c>
      <c r="T10" s="72" t="s">
        <v>54</v>
      </c>
      <c r="U10" s="73">
        <v>169</v>
      </c>
      <c r="V10" s="73">
        <v>179</v>
      </c>
      <c r="W10" s="73">
        <f t="shared" si="4"/>
        <v>348</v>
      </c>
      <c r="X10" s="73">
        <f t="shared" si="5"/>
        <v>174</v>
      </c>
    </row>
    <row r="11" spans="1:24" x14ac:dyDescent="0.2">
      <c r="A11" s="71">
        <v>7</v>
      </c>
      <c r="B11" s="72" t="s">
        <v>16</v>
      </c>
      <c r="C11" s="73">
        <v>201</v>
      </c>
      <c r="D11" s="73">
        <v>161</v>
      </c>
      <c r="E11" s="74">
        <v>159</v>
      </c>
      <c r="F11" s="73">
        <f t="shared" si="0"/>
        <v>521</v>
      </c>
      <c r="G11" s="73">
        <f t="shared" si="1"/>
        <v>173.66666666666666</v>
      </c>
      <c r="H11" s="75"/>
      <c r="I11" s="76"/>
      <c r="K11" s="71">
        <v>5</v>
      </c>
      <c r="L11" s="72" t="s">
        <v>15</v>
      </c>
      <c r="M11" s="73">
        <v>170</v>
      </c>
      <c r="N11" s="73">
        <v>191</v>
      </c>
      <c r="O11" s="74">
        <v>170</v>
      </c>
      <c r="P11" s="73">
        <f t="shared" si="2"/>
        <v>531</v>
      </c>
      <c r="Q11" s="77">
        <f t="shared" si="3"/>
        <v>177</v>
      </c>
      <c r="S11" s="71">
        <v>7</v>
      </c>
      <c r="T11" s="72" t="s">
        <v>28</v>
      </c>
      <c r="U11" s="73">
        <v>148</v>
      </c>
      <c r="V11" s="73">
        <v>173</v>
      </c>
      <c r="W11" s="73">
        <f t="shared" si="4"/>
        <v>321</v>
      </c>
      <c r="X11" s="73">
        <f t="shared" si="5"/>
        <v>160.5</v>
      </c>
    </row>
    <row r="12" spans="1:24" ht="13.5" thickBot="1" x14ac:dyDescent="0.25">
      <c r="A12" s="71">
        <v>8</v>
      </c>
      <c r="B12" s="72" t="s">
        <v>21</v>
      </c>
      <c r="C12" s="73">
        <v>171</v>
      </c>
      <c r="D12" s="73">
        <v>153</v>
      </c>
      <c r="E12" s="74">
        <v>192</v>
      </c>
      <c r="F12" s="73">
        <f t="shared" si="0"/>
        <v>516</v>
      </c>
      <c r="G12" s="73">
        <f t="shared" si="1"/>
        <v>172</v>
      </c>
      <c r="H12" s="75"/>
      <c r="I12" s="76"/>
      <c r="K12" s="71">
        <v>7</v>
      </c>
      <c r="L12" s="78" t="s">
        <v>27</v>
      </c>
      <c r="M12" s="73">
        <v>179</v>
      </c>
      <c r="N12" s="73">
        <v>162</v>
      </c>
      <c r="O12" s="74">
        <v>155</v>
      </c>
      <c r="P12" s="73">
        <f t="shared" si="2"/>
        <v>496</v>
      </c>
      <c r="Q12" s="77">
        <f t="shared" si="3"/>
        <v>165.33333333333334</v>
      </c>
      <c r="S12" s="79">
        <v>8</v>
      </c>
      <c r="T12" s="80" t="s">
        <v>64</v>
      </c>
      <c r="U12" s="81">
        <v>121</v>
      </c>
      <c r="V12" s="81">
        <v>159</v>
      </c>
      <c r="W12" s="81">
        <f t="shared" si="4"/>
        <v>280</v>
      </c>
      <c r="X12" s="81">
        <f t="shared" si="5"/>
        <v>140</v>
      </c>
    </row>
    <row r="13" spans="1:24" ht="13.5" thickBot="1" x14ac:dyDescent="0.25">
      <c r="A13" s="71">
        <v>9</v>
      </c>
      <c r="B13" s="72" t="s">
        <v>28</v>
      </c>
      <c r="C13" s="73">
        <v>167</v>
      </c>
      <c r="D13" s="73">
        <v>167</v>
      </c>
      <c r="E13" s="74">
        <v>177</v>
      </c>
      <c r="F13" s="73">
        <f t="shared" si="0"/>
        <v>511</v>
      </c>
      <c r="G13" s="73">
        <f t="shared" si="1"/>
        <v>170.33333333333334</v>
      </c>
      <c r="H13" s="75"/>
      <c r="I13" s="76"/>
      <c r="K13" s="79">
        <v>8</v>
      </c>
      <c r="L13" s="80" t="s">
        <v>16</v>
      </c>
      <c r="M13" s="81">
        <v>166</v>
      </c>
      <c r="N13" s="81">
        <v>159</v>
      </c>
      <c r="O13" s="82">
        <v>168</v>
      </c>
      <c r="P13" s="81">
        <f t="shared" si="2"/>
        <v>493</v>
      </c>
      <c r="Q13" s="83">
        <f t="shared" si="3"/>
        <v>164.33333333333334</v>
      </c>
    </row>
    <row r="14" spans="1:24" x14ac:dyDescent="0.2">
      <c r="A14" s="71">
        <v>10</v>
      </c>
      <c r="B14" s="72" t="s">
        <v>62</v>
      </c>
      <c r="C14" s="73">
        <v>155</v>
      </c>
      <c r="D14" s="73">
        <v>166</v>
      </c>
      <c r="E14" s="74">
        <v>181</v>
      </c>
      <c r="F14" s="73">
        <f t="shared" si="0"/>
        <v>502</v>
      </c>
      <c r="G14" s="73">
        <f t="shared" si="1"/>
        <v>167.33333333333334</v>
      </c>
      <c r="H14" s="75"/>
      <c r="I14" s="76"/>
      <c r="K14" s="74">
        <v>6</v>
      </c>
      <c r="L14" s="72" t="s">
        <v>51</v>
      </c>
      <c r="M14" s="73">
        <v>169</v>
      </c>
      <c r="N14" s="73">
        <v>162</v>
      </c>
      <c r="O14" s="74">
        <v>158</v>
      </c>
      <c r="P14" s="73">
        <f t="shared" si="2"/>
        <v>489</v>
      </c>
      <c r="Q14" s="73">
        <f t="shared" si="3"/>
        <v>163</v>
      </c>
    </row>
    <row r="15" spans="1:24" x14ac:dyDescent="0.2">
      <c r="A15" s="71">
        <v>11</v>
      </c>
      <c r="B15" s="72" t="s">
        <v>64</v>
      </c>
      <c r="C15" s="73">
        <v>148</v>
      </c>
      <c r="D15" s="73">
        <v>149</v>
      </c>
      <c r="E15" s="74">
        <v>195</v>
      </c>
      <c r="F15" s="73">
        <f t="shared" si="0"/>
        <v>492</v>
      </c>
      <c r="G15" s="73">
        <f t="shared" si="1"/>
        <v>164</v>
      </c>
      <c r="H15" s="75"/>
      <c r="I15" s="76"/>
      <c r="K15" s="74">
        <v>2</v>
      </c>
      <c r="L15" s="72" t="s">
        <v>20</v>
      </c>
      <c r="M15" s="73">
        <v>148</v>
      </c>
      <c r="N15" s="73">
        <v>172</v>
      </c>
      <c r="O15" s="74">
        <v>145</v>
      </c>
      <c r="P15" s="73">
        <f t="shared" si="2"/>
        <v>465</v>
      </c>
      <c r="Q15" s="73">
        <f t="shared" si="3"/>
        <v>155</v>
      </c>
    </row>
    <row r="16" spans="1:24" x14ac:dyDescent="0.2">
      <c r="A16" s="84">
        <v>12</v>
      </c>
      <c r="B16" s="85" t="s">
        <v>53</v>
      </c>
      <c r="C16" s="73">
        <v>147</v>
      </c>
      <c r="D16" s="73">
        <v>161</v>
      </c>
      <c r="E16" s="74">
        <v>165</v>
      </c>
      <c r="F16" s="73">
        <f t="shared" si="0"/>
        <v>473</v>
      </c>
      <c r="G16" s="73">
        <f t="shared" si="1"/>
        <v>157.66666666666666</v>
      </c>
      <c r="H16" s="75">
        <v>5</v>
      </c>
      <c r="I16" s="88">
        <v>168</v>
      </c>
      <c r="K16" s="74">
        <v>8</v>
      </c>
      <c r="L16" s="72" t="s">
        <v>21</v>
      </c>
      <c r="M16" s="73">
        <v>138</v>
      </c>
      <c r="N16" s="73">
        <v>163</v>
      </c>
      <c r="O16" s="74">
        <v>149</v>
      </c>
      <c r="P16" s="73">
        <f t="shared" si="2"/>
        <v>450</v>
      </c>
      <c r="Q16" s="73">
        <f t="shared" si="3"/>
        <v>150</v>
      </c>
    </row>
    <row r="17" spans="1:17" x14ac:dyDescent="0.2">
      <c r="A17" s="84">
        <v>12</v>
      </c>
      <c r="B17" s="103" t="s">
        <v>27</v>
      </c>
      <c r="C17" s="86">
        <v>143</v>
      </c>
      <c r="D17" s="86">
        <v>155</v>
      </c>
      <c r="E17" s="87">
        <v>175</v>
      </c>
      <c r="F17" s="86">
        <f t="shared" si="0"/>
        <v>473</v>
      </c>
      <c r="G17" s="86">
        <f t="shared" si="1"/>
        <v>157.66666666666666</v>
      </c>
      <c r="H17" s="104">
        <v>4</v>
      </c>
      <c r="I17" s="107">
        <v>178</v>
      </c>
      <c r="K17" s="99"/>
      <c r="L17" s="100"/>
      <c r="M17" s="101"/>
      <c r="N17" s="101"/>
      <c r="O17" s="99"/>
      <c r="P17" s="101"/>
      <c r="Q17" s="101"/>
    </row>
    <row r="18" spans="1:17" ht="13.5" thickBot="1" x14ac:dyDescent="0.25">
      <c r="A18" s="98">
        <v>12</v>
      </c>
      <c r="B18" s="108" t="s">
        <v>76</v>
      </c>
      <c r="C18" s="81">
        <v>150</v>
      </c>
      <c r="D18" s="81">
        <v>162</v>
      </c>
      <c r="E18" s="82">
        <v>161</v>
      </c>
      <c r="F18" s="81">
        <f t="shared" si="0"/>
        <v>473</v>
      </c>
      <c r="G18" s="81">
        <f t="shared" si="1"/>
        <v>157.66666666666666</v>
      </c>
      <c r="H18" s="109">
        <v>3</v>
      </c>
      <c r="I18" s="93">
        <v>138</v>
      </c>
    </row>
    <row r="19" spans="1:17" x14ac:dyDescent="0.2">
      <c r="A19" s="89">
        <v>13</v>
      </c>
      <c r="B19" s="62" t="s">
        <v>67</v>
      </c>
      <c r="C19" s="63">
        <v>152</v>
      </c>
      <c r="D19" s="63">
        <v>158</v>
      </c>
      <c r="E19" s="89">
        <v>152</v>
      </c>
      <c r="F19" s="63">
        <f t="shared" si="0"/>
        <v>462</v>
      </c>
      <c r="G19" s="63">
        <f t="shared" si="1"/>
        <v>154</v>
      </c>
      <c r="H19" s="64"/>
      <c r="I19" s="64"/>
    </row>
    <row r="20" spans="1:17" x14ac:dyDescent="0.2">
      <c r="A20" s="74">
        <v>14</v>
      </c>
      <c r="B20" s="72" t="s">
        <v>73</v>
      </c>
      <c r="C20" s="74">
        <v>151</v>
      </c>
      <c r="D20" s="74">
        <v>149</v>
      </c>
      <c r="E20" s="74">
        <v>127</v>
      </c>
      <c r="F20" s="73">
        <f t="shared" si="0"/>
        <v>427</v>
      </c>
      <c r="G20" s="73">
        <f t="shared" si="1"/>
        <v>142.33333333333334</v>
      </c>
      <c r="H20" s="75"/>
      <c r="I20" s="75"/>
    </row>
    <row r="21" spans="1:17" x14ac:dyDescent="0.2">
      <c r="A21" s="74">
        <v>15</v>
      </c>
      <c r="B21" s="72" t="s">
        <v>58</v>
      </c>
      <c r="C21" s="74">
        <v>120</v>
      </c>
      <c r="D21" s="74">
        <v>145</v>
      </c>
      <c r="E21" s="74">
        <v>126</v>
      </c>
      <c r="F21" s="73">
        <f t="shared" si="0"/>
        <v>391</v>
      </c>
      <c r="G21" s="73">
        <f t="shared" si="1"/>
        <v>130.33333333333334</v>
      </c>
      <c r="H21" s="75"/>
      <c r="I21" s="75"/>
    </row>
    <row r="23" spans="1:17" ht="13.5" thickBot="1" x14ac:dyDescent="0.25"/>
    <row r="24" spans="1:17" x14ac:dyDescent="0.2">
      <c r="A24" s="750" t="s">
        <v>84</v>
      </c>
      <c r="B24" s="752" t="s">
        <v>78</v>
      </c>
      <c r="C24" s="753"/>
      <c r="D24" s="753"/>
      <c r="E24" s="754"/>
      <c r="F24" s="755" t="s">
        <v>47</v>
      </c>
      <c r="G24" s="755" t="s">
        <v>0</v>
      </c>
      <c r="H24" s="739" t="s">
        <v>14</v>
      </c>
    </row>
    <row r="25" spans="1:17" ht="13.5" thickBot="1" x14ac:dyDescent="0.25">
      <c r="A25" s="751"/>
      <c r="B25" s="110" t="s">
        <v>50</v>
      </c>
      <c r="C25" s="110" t="s">
        <v>3</v>
      </c>
      <c r="D25" s="110" t="s">
        <v>4</v>
      </c>
      <c r="E25" s="110" t="s">
        <v>5</v>
      </c>
      <c r="F25" s="756"/>
      <c r="G25" s="756"/>
      <c r="H25" s="740"/>
    </row>
    <row r="26" spans="1:17" x14ac:dyDescent="0.2">
      <c r="A26" s="65">
        <v>1</v>
      </c>
      <c r="B26" s="70" t="s">
        <v>27</v>
      </c>
      <c r="C26" s="97">
        <v>206</v>
      </c>
      <c r="D26" s="97">
        <v>188</v>
      </c>
      <c r="E26" s="97"/>
      <c r="F26" s="67">
        <f t="shared" ref="F26:F33" si="6">C26+D26</f>
        <v>394</v>
      </c>
      <c r="G26" s="67">
        <f t="shared" ref="G26:G33" si="7">AVERAGE(C26:D26)</f>
        <v>197</v>
      </c>
      <c r="H26" s="90">
        <v>30</v>
      </c>
    </row>
    <row r="27" spans="1:17" x14ac:dyDescent="0.2">
      <c r="A27" s="71">
        <v>2</v>
      </c>
      <c r="B27" s="72" t="s">
        <v>32</v>
      </c>
      <c r="C27" s="73">
        <v>178</v>
      </c>
      <c r="D27" s="73">
        <v>204</v>
      </c>
      <c r="E27" s="91"/>
      <c r="F27" s="73">
        <f t="shared" si="6"/>
        <v>382</v>
      </c>
      <c r="G27" s="73">
        <f t="shared" si="7"/>
        <v>191</v>
      </c>
      <c r="H27" s="88">
        <v>27</v>
      </c>
    </row>
    <row r="28" spans="1:17" x14ac:dyDescent="0.2">
      <c r="A28" s="71">
        <v>3</v>
      </c>
      <c r="B28" s="72" t="s">
        <v>62</v>
      </c>
      <c r="C28" s="73">
        <v>178</v>
      </c>
      <c r="D28" s="73">
        <v>202</v>
      </c>
      <c r="E28" s="91"/>
      <c r="F28" s="73">
        <f t="shared" si="6"/>
        <v>380</v>
      </c>
      <c r="G28" s="73">
        <f t="shared" si="7"/>
        <v>190</v>
      </c>
      <c r="H28" s="88">
        <v>24</v>
      </c>
    </row>
    <row r="29" spans="1:17" x14ac:dyDescent="0.2">
      <c r="A29" s="71">
        <v>4</v>
      </c>
      <c r="B29" s="72" t="s">
        <v>52</v>
      </c>
      <c r="C29" s="73">
        <v>169</v>
      </c>
      <c r="D29" s="73">
        <v>183</v>
      </c>
      <c r="E29" s="91"/>
      <c r="F29" s="73">
        <f t="shared" si="6"/>
        <v>352</v>
      </c>
      <c r="G29" s="73">
        <f t="shared" si="7"/>
        <v>176</v>
      </c>
      <c r="H29" s="88">
        <v>21</v>
      </c>
    </row>
    <row r="30" spans="1:17" x14ac:dyDescent="0.2">
      <c r="A30" s="71">
        <v>5</v>
      </c>
      <c r="B30" s="72" t="s">
        <v>15</v>
      </c>
      <c r="C30" s="73">
        <v>155</v>
      </c>
      <c r="D30" s="73">
        <v>195</v>
      </c>
      <c r="E30" s="91"/>
      <c r="F30" s="73">
        <f t="shared" si="6"/>
        <v>350</v>
      </c>
      <c r="G30" s="73">
        <f t="shared" si="7"/>
        <v>175</v>
      </c>
      <c r="H30" s="88">
        <v>18</v>
      </c>
    </row>
    <row r="31" spans="1:17" x14ac:dyDescent="0.2">
      <c r="A31" s="71">
        <v>6</v>
      </c>
      <c r="B31" s="72" t="s">
        <v>54</v>
      </c>
      <c r="C31" s="73">
        <v>169</v>
      </c>
      <c r="D31" s="73">
        <v>179</v>
      </c>
      <c r="E31" s="91"/>
      <c r="F31" s="73">
        <f t="shared" si="6"/>
        <v>348</v>
      </c>
      <c r="G31" s="73">
        <f t="shared" si="7"/>
        <v>174</v>
      </c>
      <c r="H31" s="88">
        <v>16</v>
      </c>
    </row>
    <row r="32" spans="1:17" x14ac:dyDescent="0.2">
      <c r="A32" s="71">
        <v>7</v>
      </c>
      <c r="B32" s="72" t="s">
        <v>28</v>
      </c>
      <c r="C32" s="73">
        <v>148</v>
      </c>
      <c r="D32" s="73">
        <v>173</v>
      </c>
      <c r="E32" s="91"/>
      <c r="F32" s="73">
        <f t="shared" si="6"/>
        <v>321</v>
      </c>
      <c r="G32" s="73">
        <f t="shared" si="7"/>
        <v>160.5</v>
      </c>
      <c r="H32" s="88">
        <v>14</v>
      </c>
    </row>
    <row r="33" spans="1:8" ht="13.5" thickBot="1" x14ac:dyDescent="0.25">
      <c r="A33" s="79">
        <v>8</v>
      </c>
      <c r="B33" s="80" t="s">
        <v>64</v>
      </c>
      <c r="C33" s="81">
        <v>121</v>
      </c>
      <c r="D33" s="81">
        <v>159</v>
      </c>
      <c r="E33" s="92"/>
      <c r="F33" s="81">
        <f t="shared" si="6"/>
        <v>280</v>
      </c>
      <c r="G33" s="81">
        <f t="shared" si="7"/>
        <v>140</v>
      </c>
      <c r="H33" s="93">
        <v>12</v>
      </c>
    </row>
    <row r="34" spans="1:8" x14ac:dyDescent="0.2">
      <c r="A34" s="61">
        <v>9</v>
      </c>
      <c r="B34" s="62" t="s">
        <v>16</v>
      </c>
      <c r="C34" s="63">
        <v>166</v>
      </c>
      <c r="D34" s="63">
        <v>159</v>
      </c>
      <c r="E34" s="89">
        <v>168</v>
      </c>
      <c r="F34" s="63">
        <f>C34+D34+E34</f>
        <v>493</v>
      </c>
      <c r="G34" s="63">
        <f>AVERAGE(C34:E34)</f>
        <v>164.33333333333334</v>
      </c>
      <c r="H34" s="94">
        <v>10</v>
      </c>
    </row>
    <row r="35" spans="1:8" x14ac:dyDescent="0.2">
      <c r="A35" s="71">
        <v>10</v>
      </c>
      <c r="B35" s="72" t="s">
        <v>51</v>
      </c>
      <c r="C35" s="73">
        <v>169</v>
      </c>
      <c r="D35" s="73">
        <v>162</v>
      </c>
      <c r="E35" s="74">
        <v>158</v>
      </c>
      <c r="F35" s="73">
        <f>C35+D35+E35</f>
        <v>489</v>
      </c>
      <c r="G35" s="73">
        <f>AVERAGE(C35:E35)</f>
        <v>163</v>
      </c>
      <c r="H35" s="88">
        <v>8</v>
      </c>
    </row>
    <row r="36" spans="1:8" x14ac:dyDescent="0.2">
      <c r="A36" s="71">
        <v>11</v>
      </c>
      <c r="B36" s="72" t="s">
        <v>20</v>
      </c>
      <c r="C36" s="73">
        <v>148</v>
      </c>
      <c r="D36" s="73">
        <v>172</v>
      </c>
      <c r="E36" s="74">
        <v>145</v>
      </c>
      <c r="F36" s="73">
        <f>C36+D36+E36</f>
        <v>465</v>
      </c>
      <c r="G36" s="73">
        <f>AVERAGE(C36:E36)</f>
        <v>155</v>
      </c>
      <c r="H36" s="88">
        <v>7</v>
      </c>
    </row>
    <row r="37" spans="1:8" ht="13.5" thickBot="1" x14ac:dyDescent="0.25">
      <c r="A37" s="79">
        <v>12</v>
      </c>
      <c r="B37" s="80" t="s">
        <v>21</v>
      </c>
      <c r="C37" s="81">
        <v>138</v>
      </c>
      <c r="D37" s="81">
        <v>163</v>
      </c>
      <c r="E37" s="82">
        <v>149</v>
      </c>
      <c r="F37" s="81">
        <f t="shared" ref="F37:F42" si="8">C37+D37+E37</f>
        <v>450</v>
      </c>
      <c r="G37" s="81">
        <f t="shared" ref="G37:G42" si="9">AVERAGE(C37:E37)</f>
        <v>150</v>
      </c>
      <c r="H37" s="93">
        <v>6</v>
      </c>
    </row>
    <row r="38" spans="1:8" x14ac:dyDescent="0.2">
      <c r="A38" s="61">
        <v>13</v>
      </c>
      <c r="B38" s="62" t="s">
        <v>53</v>
      </c>
      <c r="C38" s="63">
        <v>147</v>
      </c>
      <c r="D38" s="63">
        <v>161</v>
      </c>
      <c r="E38" s="89">
        <v>165</v>
      </c>
      <c r="F38" s="63">
        <f t="shared" si="8"/>
        <v>473</v>
      </c>
      <c r="G38" s="63">
        <f t="shared" si="9"/>
        <v>157.66666666666666</v>
      </c>
      <c r="H38" s="94">
        <v>5</v>
      </c>
    </row>
    <row r="39" spans="1:8" x14ac:dyDescent="0.2">
      <c r="A39" s="71">
        <v>14</v>
      </c>
      <c r="B39" s="72" t="s">
        <v>76</v>
      </c>
      <c r="C39" s="73">
        <v>150</v>
      </c>
      <c r="D39" s="73">
        <v>162</v>
      </c>
      <c r="E39" s="74">
        <v>161</v>
      </c>
      <c r="F39" s="73">
        <f t="shared" si="8"/>
        <v>473</v>
      </c>
      <c r="G39" s="73">
        <f t="shared" si="9"/>
        <v>157.66666666666666</v>
      </c>
      <c r="H39" s="88">
        <v>4</v>
      </c>
    </row>
    <row r="40" spans="1:8" x14ac:dyDescent="0.2">
      <c r="A40" s="71">
        <v>15</v>
      </c>
      <c r="B40" s="72" t="s">
        <v>67</v>
      </c>
      <c r="C40" s="73">
        <v>152</v>
      </c>
      <c r="D40" s="73">
        <v>158</v>
      </c>
      <c r="E40" s="74">
        <v>152</v>
      </c>
      <c r="F40" s="73">
        <f t="shared" si="8"/>
        <v>462</v>
      </c>
      <c r="G40" s="73">
        <f t="shared" si="9"/>
        <v>154</v>
      </c>
      <c r="H40" s="88">
        <v>3</v>
      </c>
    </row>
    <row r="41" spans="1:8" x14ac:dyDescent="0.2">
      <c r="A41" s="71">
        <v>16</v>
      </c>
      <c r="B41" s="62" t="s">
        <v>73</v>
      </c>
      <c r="C41" s="89">
        <v>151</v>
      </c>
      <c r="D41" s="89">
        <v>149</v>
      </c>
      <c r="E41" s="89">
        <v>127</v>
      </c>
      <c r="F41" s="73">
        <f t="shared" si="8"/>
        <v>427</v>
      </c>
      <c r="G41" s="73">
        <f t="shared" si="9"/>
        <v>142.33333333333334</v>
      </c>
      <c r="H41" s="94">
        <v>2</v>
      </c>
    </row>
    <row r="42" spans="1:8" ht="13.5" thickBot="1" x14ac:dyDescent="0.25">
      <c r="A42" s="79">
        <v>17</v>
      </c>
      <c r="B42" s="80" t="s">
        <v>58</v>
      </c>
      <c r="C42" s="82">
        <v>120</v>
      </c>
      <c r="D42" s="82">
        <v>145</v>
      </c>
      <c r="E42" s="82">
        <v>126</v>
      </c>
      <c r="F42" s="81">
        <f t="shared" si="8"/>
        <v>391</v>
      </c>
      <c r="G42" s="81">
        <f t="shared" si="9"/>
        <v>130.33333333333334</v>
      </c>
      <c r="H42" s="93">
        <v>1</v>
      </c>
    </row>
  </sheetData>
  <mergeCells count="19">
    <mergeCell ref="A24:A25"/>
    <mergeCell ref="B24:E24"/>
    <mergeCell ref="F24:F25"/>
    <mergeCell ref="A1:H1"/>
    <mergeCell ref="A3:A4"/>
    <mergeCell ref="B3:E3"/>
    <mergeCell ref="F3:F4"/>
    <mergeCell ref="G3:G4"/>
    <mergeCell ref="H3:I3"/>
    <mergeCell ref="G24:G25"/>
    <mergeCell ref="H24:H25"/>
    <mergeCell ref="K3:K4"/>
    <mergeCell ref="X3:X4"/>
    <mergeCell ref="L3:O3"/>
    <mergeCell ref="P3:P4"/>
    <mergeCell ref="Q3:Q4"/>
    <mergeCell ref="S3:S4"/>
    <mergeCell ref="T3:V3"/>
    <mergeCell ref="W3:W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workbookViewId="0">
      <pane xSplit="2" ySplit="1" topLeftCell="C2" activePane="bottomRight" state="frozen"/>
      <selection activeCell="A10" sqref="A10:M10"/>
      <selection pane="topRight" activeCell="A10" sqref="A10:M10"/>
      <selection pane="bottomLeft" activeCell="A10" sqref="A10:M10"/>
      <selection pane="bottomRight" activeCell="H25" sqref="H25"/>
    </sheetView>
  </sheetViews>
  <sheetFormatPr defaultRowHeight="12.75" x14ac:dyDescent="0.2"/>
  <cols>
    <col min="1" max="1" width="3" bestFit="1" customWidth="1"/>
    <col min="2" max="2" width="27.140625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  <col min="14" max="14" width="6.8554687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3</v>
      </c>
      <c r="F1" s="7" t="s">
        <v>4</v>
      </c>
      <c r="G1" s="7" t="s">
        <v>5</v>
      </c>
      <c r="H1" s="7" t="s">
        <v>13</v>
      </c>
      <c r="I1" s="7" t="s">
        <v>7</v>
      </c>
      <c r="J1" s="7" t="s">
        <v>1</v>
      </c>
      <c r="K1" s="7" t="s">
        <v>12</v>
      </c>
      <c r="L1" s="7" t="s">
        <v>0</v>
      </c>
      <c r="M1" s="7" t="s">
        <v>9</v>
      </c>
      <c r="N1" s="7" t="s">
        <v>14</v>
      </c>
    </row>
    <row r="2" spans="1:14" s="126" customFormat="1" ht="18.75" x14ac:dyDescent="0.3">
      <c r="A2" s="15">
        <v>1</v>
      </c>
      <c r="B2" s="118" t="s">
        <v>16</v>
      </c>
      <c r="C2" s="119">
        <v>4</v>
      </c>
      <c r="D2" s="119">
        <v>3</v>
      </c>
      <c r="E2" s="120">
        <v>243</v>
      </c>
      <c r="F2" s="121">
        <v>167</v>
      </c>
      <c r="G2" s="121">
        <v>176</v>
      </c>
      <c r="H2" s="121">
        <v>125</v>
      </c>
      <c r="I2" s="122">
        <v>0</v>
      </c>
      <c r="J2" s="122">
        <f t="shared" ref="J2:J19" si="0">SUM(E2:H2)+I2*3-MIN(E2:H2)</f>
        <v>586</v>
      </c>
      <c r="K2" s="123">
        <f t="shared" ref="K2:K19" si="1">MAX(E2:H2)+I2</f>
        <v>243</v>
      </c>
      <c r="L2" s="123">
        <f t="shared" ref="L2:L19" si="2">ROUND(J2/3,0)</f>
        <v>195</v>
      </c>
      <c r="M2" s="124">
        <f>IF(ROW()=2,1,IF(#REF!=L2,#REF!,ROW()-1))</f>
        <v>1</v>
      </c>
      <c r="N2" s="125">
        <v>33</v>
      </c>
    </row>
    <row r="3" spans="1:14" s="126" customFormat="1" ht="18.75" x14ac:dyDescent="0.3">
      <c r="A3" s="15">
        <f t="shared" ref="A3:A19" si="3">A2+1</f>
        <v>2</v>
      </c>
      <c r="B3" s="127" t="s">
        <v>28</v>
      </c>
      <c r="C3" s="128">
        <v>6</v>
      </c>
      <c r="D3" s="128">
        <v>2</v>
      </c>
      <c r="E3" s="129">
        <v>197</v>
      </c>
      <c r="F3" s="129">
        <v>187</v>
      </c>
      <c r="G3" s="129">
        <v>189</v>
      </c>
      <c r="H3" s="129">
        <v>147</v>
      </c>
      <c r="I3" s="5">
        <v>0</v>
      </c>
      <c r="J3" s="5">
        <f t="shared" si="0"/>
        <v>573</v>
      </c>
      <c r="K3" s="130">
        <f t="shared" si="1"/>
        <v>197</v>
      </c>
      <c r="L3" s="130">
        <f t="shared" si="2"/>
        <v>191</v>
      </c>
      <c r="M3" s="131">
        <f t="shared" ref="M3:M19" si="4">IF(ROW()=2,1,IF(L2=L3,M2,ROW()-1))</f>
        <v>2</v>
      </c>
      <c r="N3" s="132">
        <v>30</v>
      </c>
    </row>
    <row r="4" spans="1:14" s="126" customFormat="1" ht="18.75" x14ac:dyDescent="0.3">
      <c r="A4" s="56">
        <f t="shared" si="3"/>
        <v>3</v>
      </c>
      <c r="B4" s="127" t="s">
        <v>15</v>
      </c>
      <c r="C4" s="128">
        <v>1</v>
      </c>
      <c r="D4" s="128">
        <v>3</v>
      </c>
      <c r="E4" s="129">
        <v>196</v>
      </c>
      <c r="F4" s="129">
        <v>176</v>
      </c>
      <c r="G4" s="129">
        <v>157</v>
      </c>
      <c r="H4" s="129">
        <v>171</v>
      </c>
      <c r="I4" s="5">
        <v>8</v>
      </c>
      <c r="J4" s="5">
        <f t="shared" si="0"/>
        <v>567</v>
      </c>
      <c r="K4" s="130">
        <f t="shared" si="1"/>
        <v>204</v>
      </c>
      <c r="L4" s="130">
        <f t="shared" si="2"/>
        <v>189</v>
      </c>
      <c r="M4" s="131">
        <f t="shared" si="4"/>
        <v>3</v>
      </c>
      <c r="N4" s="132">
        <v>27</v>
      </c>
    </row>
    <row r="5" spans="1:14" s="126" customFormat="1" ht="18.75" x14ac:dyDescent="0.3">
      <c r="A5" s="15">
        <f t="shared" si="3"/>
        <v>4</v>
      </c>
      <c r="B5" s="127" t="s">
        <v>24</v>
      </c>
      <c r="C5" s="128">
        <v>2</v>
      </c>
      <c r="D5" s="128">
        <v>2</v>
      </c>
      <c r="E5" s="129">
        <v>199</v>
      </c>
      <c r="F5" s="129">
        <v>191</v>
      </c>
      <c r="G5" s="129">
        <v>145</v>
      </c>
      <c r="H5" s="129">
        <v>127</v>
      </c>
      <c r="I5" s="5">
        <v>8</v>
      </c>
      <c r="J5" s="5">
        <f t="shared" si="0"/>
        <v>559</v>
      </c>
      <c r="K5" s="130">
        <f t="shared" si="1"/>
        <v>207</v>
      </c>
      <c r="L5" s="130">
        <f t="shared" si="2"/>
        <v>186</v>
      </c>
      <c r="M5" s="131">
        <f t="shared" si="4"/>
        <v>4</v>
      </c>
      <c r="N5" s="132">
        <v>24</v>
      </c>
    </row>
    <row r="6" spans="1:14" s="126" customFormat="1" ht="18.75" x14ac:dyDescent="0.3">
      <c r="A6" s="15">
        <f t="shared" si="3"/>
        <v>5</v>
      </c>
      <c r="B6" s="127" t="s">
        <v>17</v>
      </c>
      <c r="C6" s="128">
        <v>2</v>
      </c>
      <c r="D6" s="128">
        <v>3</v>
      </c>
      <c r="E6" s="129">
        <v>199</v>
      </c>
      <c r="F6" s="129">
        <v>157</v>
      </c>
      <c r="G6" s="129">
        <v>154</v>
      </c>
      <c r="H6" s="129">
        <v>173</v>
      </c>
      <c r="I6" s="5">
        <v>8</v>
      </c>
      <c r="J6" s="5">
        <f t="shared" si="0"/>
        <v>553</v>
      </c>
      <c r="K6" s="130">
        <f t="shared" si="1"/>
        <v>207</v>
      </c>
      <c r="L6" s="130">
        <f t="shared" si="2"/>
        <v>184</v>
      </c>
      <c r="M6" s="131">
        <f t="shared" si="4"/>
        <v>5</v>
      </c>
      <c r="N6" s="132">
        <v>21</v>
      </c>
    </row>
    <row r="7" spans="1:14" s="126" customFormat="1" ht="18.75" x14ac:dyDescent="0.3">
      <c r="A7" s="15">
        <f t="shared" si="3"/>
        <v>6</v>
      </c>
      <c r="B7" s="127" t="s">
        <v>87</v>
      </c>
      <c r="C7" s="128">
        <v>5</v>
      </c>
      <c r="D7" s="128">
        <v>1</v>
      </c>
      <c r="E7" s="129">
        <v>161</v>
      </c>
      <c r="F7" s="129">
        <v>173</v>
      </c>
      <c r="G7" s="129">
        <v>180</v>
      </c>
      <c r="H7" s="129">
        <v>189</v>
      </c>
      <c r="I7" s="5">
        <v>0</v>
      </c>
      <c r="J7" s="5">
        <f t="shared" si="0"/>
        <v>542</v>
      </c>
      <c r="K7" s="130">
        <f t="shared" si="1"/>
        <v>189</v>
      </c>
      <c r="L7" s="130">
        <f t="shared" si="2"/>
        <v>181</v>
      </c>
      <c r="M7" s="131">
        <f t="shared" si="4"/>
        <v>6</v>
      </c>
      <c r="N7" s="132">
        <v>18</v>
      </c>
    </row>
    <row r="8" spans="1:14" s="126" customFormat="1" ht="18.75" x14ac:dyDescent="0.3">
      <c r="A8" s="15">
        <f t="shared" si="3"/>
        <v>7</v>
      </c>
      <c r="B8" s="127" t="s">
        <v>20</v>
      </c>
      <c r="C8" s="128">
        <v>5</v>
      </c>
      <c r="D8" s="128">
        <v>3</v>
      </c>
      <c r="E8" s="129">
        <v>177</v>
      </c>
      <c r="F8" s="129">
        <v>190</v>
      </c>
      <c r="G8" s="129">
        <v>158</v>
      </c>
      <c r="H8" s="129">
        <v>173</v>
      </c>
      <c r="I8" s="5">
        <v>0</v>
      </c>
      <c r="J8" s="5">
        <f t="shared" si="0"/>
        <v>540</v>
      </c>
      <c r="K8" s="130">
        <f t="shared" si="1"/>
        <v>190</v>
      </c>
      <c r="L8" s="130">
        <f t="shared" si="2"/>
        <v>180</v>
      </c>
      <c r="M8" s="131">
        <f t="shared" si="4"/>
        <v>7</v>
      </c>
      <c r="N8" s="132">
        <v>16</v>
      </c>
    </row>
    <row r="9" spans="1:14" s="133" customFormat="1" ht="18.75" x14ac:dyDescent="0.3">
      <c r="A9" s="15">
        <f t="shared" si="3"/>
        <v>8</v>
      </c>
      <c r="B9" s="144" t="s">
        <v>27</v>
      </c>
      <c r="C9" s="145">
        <v>3</v>
      </c>
      <c r="D9" s="145">
        <v>2</v>
      </c>
      <c r="E9" s="146">
        <v>149</v>
      </c>
      <c r="F9" s="146">
        <v>143</v>
      </c>
      <c r="G9" s="146">
        <v>192</v>
      </c>
      <c r="H9" s="146">
        <v>172</v>
      </c>
      <c r="I9" s="57">
        <v>8</v>
      </c>
      <c r="J9" s="57">
        <f t="shared" si="0"/>
        <v>537</v>
      </c>
      <c r="K9" s="147">
        <f t="shared" si="1"/>
        <v>200</v>
      </c>
      <c r="L9" s="147">
        <f t="shared" si="2"/>
        <v>179</v>
      </c>
      <c r="M9" s="148">
        <f t="shared" si="4"/>
        <v>8</v>
      </c>
      <c r="N9" s="149">
        <v>14</v>
      </c>
    </row>
    <row r="10" spans="1:14" s="126" customFormat="1" ht="18.75" x14ac:dyDescent="0.3">
      <c r="A10" s="15">
        <f t="shared" si="3"/>
        <v>9</v>
      </c>
      <c r="B10" s="127" t="s">
        <v>33</v>
      </c>
      <c r="C10" s="128">
        <v>3</v>
      </c>
      <c r="D10" s="128">
        <v>1</v>
      </c>
      <c r="E10" s="129">
        <v>171</v>
      </c>
      <c r="F10" s="129">
        <v>169</v>
      </c>
      <c r="G10" s="129">
        <v>143</v>
      </c>
      <c r="H10" s="129">
        <v>164</v>
      </c>
      <c r="I10" s="5">
        <v>8</v>
      </c>
      <c r="J10" s="5">
        <f t="shared" si="0"/>
        <v>528</v>
      </c>
      <c r="K10" s="134">
        <f t="shared" si="1"/>
        <v>179</v>
      </c>
      <c r="L10" s="134">
        <f t="shared" si="2"/>
        <v>176</v>
      </c>
      <c r="M10" s="131">
        <f t="shared" si="4"/>
        <v>9</v>
      </c>
      <c r="N10" s="132">
        <v>12</v>
      </c>
    </row>
    <row r="11" spans="1:14" s="126" customFormat="1" ht="18.75" x14ac:dyDescent="0.3">
      <c r="A11" s="15">
        <f t="shared" si="3"/>
        <v>10</v>
      </c>
      <c r="B11" s="127" t="s">
        <v>54</v>
      </c>
      <c r="C11" s="128">
        <v>2</v>
      </c>
      <c r="D11" s="128">
        <v>1</v>
      </c>
      <c r="E11" s="129">
        <v>157</v>
      </c>
      <c r="F11" s="129">
        <v>179</v>
      </c>
      <c r="G11" s="129">
        <v>186</v>
      </c>
      <c r="H11" s="129">
        <v>157</v>
      </c>
      <c r="I11" s="5">
        <v>0</v>
      </c>
      <c r="J11" s="5">
        <f t="shared" si="0"/>
        <v>522</v>
      </c>
      <c r="K11" s="134">
        <f t="shared" si="1"/>
        <v>186</v>
      </c>
      <c r="L11" s="134">
        <f t="shared" si="2"/>
        <v>174</v>
      </c>
      <c r="M11" s="131">
        <f t="shared" si="4"/>
        <v>10</v>
      </c>
      <c r="N11" s="132">
        <v>10</v>
      </c>
    </row>
    <row r="12" spans="1:14" s="126" customFormat="1" ht="18.75" x14ac:dyDescent="0.3">
      <c r="A12" s="15">
        <f t="shared" si="3"/>
        <v>11</v>
      </c>
      <c r="B12" s="127" t="s">
        <v>32</v>
      </c>
      <c r="C12" s="128">
        <v>6</v>
      </c>
      <c r="D12" s="128">
        <v>1</v>
      </c>
      <c r="E12" s="129">
        <v>162</v>
      </c>
      <c r="F12" s="129">
        <v>188</v>
      </c>
      <c r="G12" s="129">
        <v>169</v>
      </c>
      <c r="H12" s="129">
        <v>162</v>
      </c>
      <c r="I12" s="5">
        <v>0</v>
      </c>
      <c r="J12" s="5">
        <f t="shared" si="0"/>
        <v>519</v>
      </c>
      <c r="K12" s="134">
        <f t="shared" si="1"/>
        <v>188</v>
      </c>
      <c r="L12" s="134">
        <f t="shared" si="2"/>
        <v>173</v>
      </c>
      <c r="M12" s="131">
        <f t="shared" si="4"/>
        <v>11</v>
      </c>
      <c r="N12" s="132">
        <v>8</v>
      </c>
    </row>
    <row r="13" spans="1:14" s="126" customFormat="1" ht="18.75" x14ac:dyDescent="0.3">
      <c r="A13" s="15">
        <f t="shared" si="3"/>
        <v>12</v>
      </c>
      <c r="B13" s="127" t="s">
        <v>62</v>
      </c>
      <c r="C13" s="128">
        <v>3</v>
      </c>
      <c r="D13" s="128">
        <v>3</v>
      </c>
      <c r="E13" s="129">
        <v>132</v>
      </c>
      <c r="F13" s="129">
        <v>140</v>
      </c>
      <c r="G13" s="129">
        <v>212</v>
      </c>
      <c r="H13" s="129">
        <v>156</v>
      </c>
      <c r="I13" s="5">
        <v>0</v>
      </c>
      <c r="J13" s="5">
        <f t="shared" si="0"/>
        <v>508</v>
      </c>
      <c r="K13" s="134">
        <f t="shared" si="1"/>
        <v>212</v>
      </c>
      <c r="L13" s="134">
        <f t="shared" si="2"/>
        <v>169</v>
      </c>
      <c r="M13" s="131">
        <f t="shared" si="4"/>
        <v>12</v>
      </c>
      <c r="N13" s="132">
        <v>7</v>
      </c>
    </row>
    <row r="14" spans="1:14" s="126" customFormat="1" ht="18.75" x14ac:dyDescent="0.3">
      <c r="A14" s="15">
        <f t="shared" si="3"/>
        <v>13</v>
      </c>
      <c r="B14" s="127" t="s">
        <v>31</v>
      </c>
      <c r="C14" s="128">
        <v>4</v>
      </c>
      <c r="D14" s="128">
        <v>1</v>
      </c>
      <c r="E14" s="129">
        <v>184</v>
      </c>
      <c r="F14" s="129">
        <v>107</v>
      </c>
      <c r="G14" s="129">
        <v>145</v>
      </c>
      <c r="H14" s="129">
        <v>147</v>
      </c>
      <c r="I14" s="5">
        <v>0</v>
      </c>
      <c r="J14" s="5">
        <f t="shared" si="0"/>
        <v>476</v>
      </c>
      <c r="K14" s="134">
        <f t="shared" si="1"/>
        <v>184</v>
      </c>
      <c r="L14" s="134">
        <f t="shared" si="2"/>
        <v>159</v>
      </c>
      <c r="M14" s="131">
        <f t="shared" si="4"/>
        <v>13</v>
      </c>
      <c r="N14" s="132">
        <v>6</v>
      </c>
    </row>
    <row r="15" spans="1:14" s="126" customFormat="1" ht="18.75" x14ac:dyDescent="0.3">
      <c r="A15" s="15">
        <f t="shared" si="3"/>
        <v>14</v>
      </c>
      <c r="B15" s="127" t="s">
        <v>30</v>
      </c>
      <c r="C15" s="128">
        <v>6</v>
      </c>
      <c r="D15" s="128">
        <v>3</v>
      </c>
      <c r="E15" s="129">
        <v>169</v>
      </c>
      <c r="F15" s="129">
        <v>148</v>
      </c>
      <c r="G15" s="129">
        <v>129</v>
      </c>
      <c r="H15" s="129">
        <v>154</v>
      </c>
      <c r="I15" s="5">
        <v>0</v>
      </c>
      <c r="J15" s="5">
        <f t="shared" si="0"/>
        <v>471</v>
      </c>
      <c r="K15" s="134">
        <f t="shared" si="1"/>
        <v>169</v>
      </c>
      <c r="L15" s="134">
        <f t="shared" si="2"/>
        <v>157</v>
      </c>
      <c r="M15" s="131">
        <f t="shared" si="4"/>
        <v>14</v>
      </c>
      <c r="N15" s="132">
        <v>5</v>
      </c>
    </row>
    <row r="16" spans="1:14" s="126" customFormat="1" ht="18.75" x14ac:dyDescent="0.3">
      <c r="A16" s="15">
        <f t="shared" si="3"/>
        <v>15</v>
      </c>
      <c r="B16" s="127" t="s">
        <v>22</v>
      </c>
      <c r="C16" s="128">
        <v>1</v>
      </c>
      <c r="D16" s="128">
        <v>2</v>
      </c>
      <c r="E16" s="129">
        <v>146</v>
      </c>
      <c r="F16" s="129">
        <v>149</v>
      </c>
      <c r="G16" s="129">
        <v>129</v>
      </c>
      <c r="H16" s="129">
        <v>149</v>
      </c>
      <c r="I16" s="5">
        <v>8</v>
      </c>
      <c r="J16" s="5">
        <f t="shared" si="0"/>
        <v>468</v>
      </c>
      <c r="K16" s="134">
        <f t="shared" si="1"/>
        <v>157</v>
      </c>
      <c r="L16" s="134">
        <f t="shared" si="2"/>
        <v>156</v>
      </c>
      <c r="M16" s="131">
        <f t="shared" si="4"/>
        <v>15</v>
      </c>
      <c r="N16" s="132">
        <v>4</v>
      </c>
    </row>
    <row r="17" spans="1:14" s="126" customFormat="1" ht="18.75" x14ac:dyDescent="0.3">
      <c r="A17" s="15">
        <f t="shared" si="3"/>
        <v>16</v>
      </c>
      <c r="B17" s="127" t="s">
        <v>88</v>
      </c>
      <c r="C17" s="128">
        <v>4</v>
      </c>
      <c r="D17" s="128">
        <v>2</v>
      </c>
      <c r="E17" s="129">
        <v>141</v>
      </c>
      <c r="F17" s="129">
        <v>148</v>
      </c>
      <c r="G17" s="129">
        <v>134</v>
      </c>
      <c r="H17" s="129">
        <v>164</v>
      </c>
      <c r="I17" s="5">
        <v>0</v>
      </c>
      <c r="J17" s="5">
        <f t="shared" si="0"/>
        <v>453</v>
      </c>
      <c r="K17" s="134">
        <f t="shared" si="1"/>
        <v>164</v>
      </c>
      <c r="L17" s="134">
        <f t="shared" si="2"/>
        <v>151</v>
      </c>
      <c r="M17" s="131">
        <f t="shared" si="4"/>
        <v>16</v>
      </c>
      <c r="N17" s="132">
        <v>3</v>
      </c>
    </row>
    <row r="18" spans="1:14" s="126" customFormat="1" ht="18.75" x14ac:dyDescent="0.3">
      <c r="A18" s="15">
        <f t="shared" si="3"/>
        <v>17</v>
      </c>
      <c r="B18" s="127" t="s">
        <v>21</v>
      </c>
      <c r="C18" s="128">
        <v>1</v>
      </c>
      <c r="D18" s="128">
        <v>1</v>
      </c>
      <c r="E18" s="129">
        <v>135</v>
      </c>
      <c r="F18" s="129">
        <v>146</v>
      </c>
      <c r="G18" s="129">
        <v>128</v>
      </c>
      <c r="H18" s="129">
        <v>123</v>
      </c>
      <c r="I18" s="5">
        <v>8</v>
      </c>
      <c r="J18" s="5">
        <f t="shared" si="0"/>
        <v>433</v>
      </c>
      <c r="K18" s="134">
        <f t="shared" si="1"/>
        <v>154</v>
      </c>
      <c r="L18" s="134">
        <f t="shared" si="2"/>
        <v>144</v>
      </c>
      <c r="M18" s="131">
        <f t="shared" si="4"/>
        <v>17</v>
      </c>
      <c r="N18" s="132">
        <v>2</v>
      </c>
    </row>
    <row r="19" spans="1:14" s="126" customFormat="1" ht="19.5" thickBot="1" x14ac:dyDescent="0.35">
      <c r="A19" s="15">
        <f t="shared" si="3"/>
        <v>18</v>
      </c>
      <c r="B19" s="135" t="s">
        <v>89</v>
      </c>
      <c r="C19" s="136">
        <v>5</v>
      </c>
      <c r="D19" s="136">
        <v>2</v>
      </c>
      <c r="E19" s="137">
        <v>80</v>
      </c>
      <c r="F19" s="137">
        <v>102</v>
      </c>
      <c r="G19" s="137">
        <v>99</v>
      </c>
      <c r="H19" s="137">
        <v>101</v>
      </c>
      <c r="I19" s="138">
        <v>0</v>
      </c>
      <c r="J19" s="138">
        <f t="shared" si="0"/>
        <v>302</v>
      </c>
      <c r="K19" s="139">
        <f t="shared" si="1"/>
        <v>102</v>
      </c>
      <c r="L19" s="139">
        <f t="shared" si="2"/>
        <v>101</v>
      </c>
      <c r="M19" s="140">
        <f t="shared" si="4"/>
        <v>18</v>
      </c>
      <c r="N19" s="141">
        <v>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workbookViewId="0">
      <pane xSplit="2" ySplit="1" topLeftCell="C2" activePane="bottomRight" state="frozen"/>
      <selection activeCell="A10" sqref="A10:M10"/>
      <selection pane="topRight" activeCell="A10" sqref="A10:M10"/>
      <selection pane="bottomLeft" activeCell="A10" sqref="A10:M10"/>
      <selection pane="bottomRight" activeCell="H23" sqref="H23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4" ht="15.75" x14ac:dyDescent="0.25">
      <c r="A1" s="8" t="s">
        <v>84</v>
      </c>
      <c r="B1" s="7" t="s">
        <v>6</v>
      </c>
      <c r="C1" s="7" t="s">
        <v>10</v>
      </c>
      <c r="D1" s="7" t="s">
        <v>11</v>
      </c>
      <c r="E1" s="7" t="s">
        <v>3</v>
      </c>
      <c r="F1" s="7" t="s">
        <v>4</v>
      </c>
      <c r="G1" s="7" t="s">
        <v>5</v>
      </c>
      <c r="H1" s="7" t="s">
        <v>13</v>
      </c>
      <c r="I1" s="7" t="s">
        <v>7</v>
      </c>
      <c r="J1" s="7" t="s">
        <v>1</v>
      </c>
      <c r="K1" s="7" t="s">
        <v>12</v>
      </c>
      <c r="L1" s="7" t="s">
        <v>0</v>
      </c>
      <c r="M1" s="7" t="s">
        <v>9</v>
      </c>
      <c r="N1" s="7" t="s">
        <v>14</v>
      </c>
    </row>
    <row r="2" spans="1:14" x14ac:dyDescent="0.2">
      <c r="A2" s="15">
        <v>1</v>
      </c>
      <c r="B2" s="3" t="s">
        <v>20</v>
      </c>
      <c r="C2" s="4">
        <v>5</v>
      </c>
      <c r="D2" s="4">
        <v>1</v>
      </c>
      <c r="E2" s="59">
        <v>236</v>
      </c>
      <c r="F2" s="5">
        <v>188</v>
      </c>
      <c r="G2" s="5">
        <v>195</v>
      </c>
      <c r="H2" s="5">
        <v>183</v>
      </c>
      <c r="I2" s="5">
        <v>0</v>
      </c>
      <c r="J2" s="5">
        <f t="shared" ref="J2:J14" si="0">SUM(E2:H2)+I2*3-MIN(E2:H2)</f>
        <v>619</v>
      </c>
      <c r="K2" s="5">
        <f t="shared" ref="K2:K14" si="1">MAX(E2:H2)+I2</f>
        <v>236</v>
      </c>
      <c r="L2" s="59">
        <f t="shared" ref="L2:L14" si="2">ROUND(J2/3,0)</f>
        <v>206</v>
      </c>
      <c r="M2" s="4">
        <f t="shared" ref="M2:M14" si="3">IF(ROW()=2,1,IF(L1=L2,M1,ROW()-1))</f>
        <v>1</v>
      </c>
      <c r="N2" s="142">
        <v>18</v>
      </c>
    </row>
    <row r="3" spans="1:14" x14ac:dyDescent="0.2">
      <c r="A3" s="15">
        <f>A2+1</f>
        <v>2</v>
      </c>
      <c r="B3" s="3" t="s">
        <v>19</v>
      </c>
      <c r="C3" s="4">
        <v>2</v>
      </c>
      <c r="D3" s="4">
        <v>1</v>
      </c>
      <c r="E3" s="5">
        <v>222</v>
      </c>
      <c r="F3" s="5">
        <v>177</v>
      </c>
      <c r="G3" s="5">
        <v>164</v>
      </c>
      <c r="H3" s="5">
        <v>165</v>
      </c>
      <c r="I3" s="5">
        <v>8</v>
      </c>
      <c r="J3" s="5">
        <f t="shared" si="0"/>
        <v>588</v>
      </c>
      <c r="K3" s="5">
        <f t="shared" si="1"/>
        <v>230</v>
      </c>
      <c r="L3" s="5">
        <f t="shared" si="2"/>
        <v>196</v>
      </c>
      <c r="M3" s="4">
        <f t="shared" si="3"/>
        <v>2</v>
      </c>
      <c r="N3" s="1">
        <v>16</v>
      </c>
    </row>
    <row r="4" spans="1:14" x14ac:dyDescent="0.2">
      <c r="A4" s="15">
        <f t="shared" ref="A4:A14" si="4">A3+1</f>
        <v>3</v>
      </c>
      <c r="B4" s="3" t="s">
        <v>15</v>
      </c>
      <c r="C4" s="4">
        <v>4</v>
      </c>
      <c r="D4" s="4">
        <v>2</v>
      </c>
      <c r="E4" s="5">
        <v>189</v>
      </c>
      <c r="F4" s="5">
        <v>146</v>
      </c>
      <c r="G4" s="5">
        <v>189</v>
      </c>
      <c r="H4" s="5">
        <v>151</v>
      </c>
      <c r="I4" s="5">
        <v>8</v>
      </c>
      <c r="J4" s="5">
        <f t="shared" si="0"/>
        <v>553</v>
      </c>
      <c r="K4" s="5">
        <f t="shared" si="1"/>
        <v>197</v>
      </c>
      <c r="L4" s="5">
        <f t="shared" si="2"/>
        <v>184</v>
      </c>
      <c r="M4" s="4">
        <f t="shared" si="3"/>
        <v>3</v>
      </c>
      <c r="N4" s="1">
        <v>14</v>
      </c>
    </row>
    <row r="5" spans="1:14" x14ac:dyDescent="0.2">
      <c r="A5" s="15">
        <f t="shared" si="4"/>
        <v>4</v>
      </c>
      <c r="B5" s="3" t="s">
        <v>28</v>
      </c>
      <c r="C5" s="4">
        <v>1</v>
      </c>
      <c r="D5" s="4">
        <v>1</v>
      </c>
      <c r="E5" s="5">
        <v>168</v>
      </c>
      <c r="F5" s="5">
        <v>167</v>
      </c>
      <c r="G5" s="5">
        <v>214</v>
      </c>
      <c r="H5" s="5">
        <v>131</v>
      </c>
      <c r="I5" s="5">
        <v>0</v>
      </c>
      <c r="J5" s="5">
        <f t="shared" si="0"/>
        <v>549</v>
      </c>
      <c r="K5" s="5">
        <f t="shared" si="1"/>
        <v>214</v>
      </c>
      <c r="L5" s="5">
        <f t="shared" si="2"/>
        <v>183</v>
      </c>
      <c r="M5" s="4">
        <f t="shared" si="3"/>
        <v>4</v>
      </c>
      <c r="N5" s="1">
        <v>12</v>
      </c>
    </row>
    <row r="6" spans="1:14" x14ac:dyDescent="0.2">
      <c r="A6" s="15">
        <f t="shared" si="4"/>
        <v>5</v>
      </c>
      <c r="B6" s="3" t="s">
        <v>33</v>
      </c>
      <c r="C6" s="4">
        <v>5</v>
      </c>
      <c r="D6" s="4">
        <v>2</v>
      </c>
      <c r="E6" s="5">
        <v>173</v>
      </c>
      <c r="F6" s="5">
        <v>173</v>
      </c>
      <c r="G6" s="5">
        <v>178</v>
      </c>
      <c r="H6" s="5">
        <v>153</v>
      </c>
      <c r="I6" s="5">
        <v>8</v>
      </c>
      <c r="J6" s="5">
        <f t="shared" si="0"/>
        <v>548</v>
      </c>
      <c r="K6" s="5">
        <f t="shared" si="1"/>
        <v>186</v>
      </c>
      <c r="L6" s="5">
        <f t="shared" si="2"/>
        <v>183</v>
      </c>
      <c r="M6" s="4">
        <f t="shared" si="3"/>
        <v>4</v>
      </c>
      <c r="N6" s="1">
        <v>12</v>
      </c>
    </row>
    <row r="7" spans="1:14" x14ac:dyDescent="0.2">
      <c r="A7" s="15">
        <f t="shared" si="4"/>
        <v>6</v>
      </c>
      <c r="B7" s="3" t="s">
        <v>30</v>
      </c>
      <c r="C7" s="4">
        <v>2</v>
      </c>
      <c r="D7" s="4">
        <v>2</v>
      </c>
      <c r="E7" s="5">
        <v>178</v>
      </c>
      <c r="F7" s="5">
        <v>174</v>
      </c>
      <c r="G7" s="5">
        <v>179</v>
      </c>
      <c r="H7" s="5">
        <v>145</v>
      </c>
      <c r="I7" s="5">
        <v>0</v>
      </c>
      <c r="J7" s="5">
        <f t="shared" si="0"/>
        <v>531</v>
      </c>
      <c r="K7" s="5">
        <f t="shared" si="1"/>
        <v>179</v>
      </c>
      <c r="L7" s="5">
        <f t="shared" si="2"/>
        <v>177</v>
      </c>
      <c r="M7" s="4">
        <f t="shared" si="3"/>
        <v>6</v>
      </c>
      <c r="N7" s="15">
        <v>8</v>
      </c>
    </row>
    <row r="8" spans="1:14" x14ac:dyDescent="0.2">
      <c r="A8" s="15">
        <f t="shared" si="4"/>
        <v>7</v>
      </c>
      <c r="B8" s="3" t="s">
        <v>31</v>
      </c>
      <c r="C8" s="4">
        <v>6</v>
      </c>
      <c r="D8" s="4">
        <v>1</v>
      </c>
      <c r="E8" s="5">
        <v>182</v>
      </c>
      <c r="F8" s="5">
        <v>143</v>
      </c>
      <c r="G8" s="5">
        <v>159</v>
      </c>
      <c r="H8" s="5">
        <v>189</v>
      </c>
      <c r="I8" s="5">
        <v>0</v>
      </c>
      <c r="J8" s="5">
        <f t="shared" si="0"/>
        <v>530</v>
      </c>
      <c r="K8" s="5">
        <f t="shared" si="1"/>
        <v>189</v>
      </c>
      <c r="L8" s="5">
        <f t="shared" si="2"/>
        <v>177</v>
      </c>
      <c r="M8" s="4">
        <f t="shared" si="3"/>
        <v>6</v>
      </c>
      <c r="N8" s="15">
        <v>8</v>
      </c>
    </row>
    <row r="9" spans="1:14" x14ac:dyDescent="0.2">
      <c r="A9" s="15">
        <f t="shared" si="4"/>
        <v>8</v>
      </c>
      <c r="B9" s="3" t="s">
        <v>26</v>
      </c>
      <c r="C9" s="4">
        <v>1</v>
      </c>
      <c r="D9" s="4">
        <v>2</v>
      </c>
      <c r="E9" s="5">
        <v>156</v>
      </c>
      <c r="F9" s="5">
        <v>173</v>
      </c>
      <c r="G9" s="5">
        <v>153</v>
      </c>
      <c r="H9" s="5">
        <v>190</v>
      </c>
      <c r="I9" s="5">
        <v>0</v>
      </c>
      <c r="J9" s="5">
        <f t="shared" si="0"/>
        <v>519</v>
      </c>
      <c r="K9" s="5">
        <f t="shared" si="1"/>
        <v>190</v>
      </c>
      <c r="L9" s="5">
        <f t="shared" si="2"/>
        <v>173</v>
      </c>
      <c r="M9" s="4">
        <f t="shared" si="3"/>
        <v>8</v>
      </c>
      <c r="N9" s="15">
        <v>6</v>
      </c>
    </row>
    <row r="10" spans="1:14" x14ac:dyDescent="0.2">
      <c r="A10" s="15">
        <f t="shared" si="4"/>
        <v>9</v>
      </c>
      <c r="B10" s="3" t="s">
        <v>22</v>
      </c>
      <c r="C10" s="4">
        <v>4</v>
      </c>
      <c r="D10" s="4">
        <v>2</v>
      </c>
      <c r="E10" s="5">
        <v>152</v>
      </c>
      <c r="F10" s="5">
        <v>162</v>
      </c>
      <c r="G10" s="5">
        <v>133</v>
      </c>
      <c r="H10" s="5">
        <v>171</v>
      </c>
      <c r="I10" s="5">
        <v>8</v>
      </c>
      <c r="J10" s="5">
        <f t="shared" si="0"/>
        <v>509</v>
      </c>
      <c r="K10" s="5">
        <f t="shared" si="1"/>
        <v>179</v>
      </c>
      <c r="L10" s="5">
        <f t="shared" si="2"/>
        <v>170</v>
      </c>
      <c r="M10" s="4">
        <f t="shared" si="3"/>
        <v>9</v>
      </c>
      <c r="N10" s="15">
        <v>5</v>
      </c>
    </row>
    <row r="11" spans="1:14" x14ac:dyDescent="0.2">
      <c r="A11" s="15">
        <f t="shared" si="4"/>
        <v>10</v>
      </c>
      <c r="B11" s="3" t="s">
        <v>16</v>
      </c>
      <c r="C11" s="4">
        <v>3</v>
      </c>
      <c r="D11" s="4">
        <v>2</v>
      </c>
      <c r="E11" s="5">
        <v>173</v>
      </c>
      <c r="F11" s="5">
        <v>126</v>
      </c>
      <c r="G11" s="5">
        <v>165</v>
      </c>
      <c r="H11" s="5">
        <v>155</v>
      </c>
      <c r="I11" s="5">
        <v>0</v>
      </c>
      <c r="J11" s="5">
        <f t="shared" si="0"/>
        <v>493</v>
      </c>
      <c r="K11" s="5">
        <f t="shared" si="1"/>
        <v>173</v>
      </c>
      <c r="L11" s="5">
        <f t="shared" si="2"/>
        <v>164</v>
      </c>
      <c r="M11" s="4">
        <f t="shared" si="3"/>
        <v>10</v>
      </c>
      <c r="N11" s="15">
        <v>4</v>
      </c>
    </row>
    <row r="12" spans="1:14" x14ac:dyDescent="0.2">
      <c r="A12" s="15">
        <f t="shared" si="4"/>
        <v>11</v>
      </c>
      <c r="B12" s="3" t="s">
        <v>17</v>
      </c>
      <c r="C12" s="4">
        <v>3</v>
      </c>
      <c r="D12" s="4">
        <v>1</v>
      </c>
      <c r="E12" s="5">
        <v>130</v>
      </c>
      <c r="F12" s="5">
        <v>136</v>
      </c>
      <c r="G12" s="5">
        <v>182</v>
      </c>
      <c r="H12" s="5">
        <v>149</v>
      </c>
      <c r="I12" s="5">
        <v>8</v>
      </c>
      <c r="J12" s="5">
        <f t="shared" si="0"/>
        <v>491</v>
      </c>
      <c r="K12" s="5">
        <f t="shared" si="1"/>
        <v>190</v>
      </c>
      <c r="L12" s="5">
        <f t="shared" si="2"/>
        <v>164</v>
      </c>
      <c r="M12" s="4">
        <f t="shared" si="3"/>
        <v>10</v>
      </c>
      <c r="N12" s="15">
        <v>4</v>
      </c>
    </row>
    <row r="13" spans="1:14" x14ac:dyDescent="0.2">
      <c r="A13" s="15">
        <f t="shared" si="4"/>
        <v>12</v>
      </c>
      <c r="B13" s="3" t="s">
        <v>25</v>
      </c>
      <c r="C13" s="4">
        <v>6</v>
      </c>
      <c r="D13" s="4">
        <v>2</v>
      </c>
      <c r="E13" s="5">
        <v>151</v>
      </c>
      <c r="F13" s="5">
        <v>170</v>
      </c>
      <c r="G13" s="5">
        <v>148</v>
      </c>
      <c r="H13" s="5">
        <v>145</v>
      </c>
      <c r="I13" s="5">
        <v>0</v>
      </c>
      <c r="J13" s="5">
        <f t="shared" si="0"/>
        <v>469</v>
      </c>
      <c r="K13" s="5">
        <f t="shared" si="1"/>
        <v>170</v>
      </c>
      <c r="L13" s="5">
        <f t="shared" si="2"/>
        <v>156</v>
      </c>
      <c r="M13" s="4">
        <f t="shared" si="3"/>
        <v>12</v>
      </c>
      <c r="N13" s="15">
        <v>2</v>
      </c>
    </row>
    <row r="14" spans="1:14" x14ac:dyDescent="0.2">
      <c r="A14" s="15">
        <f t="shared" si="4"/>
        <v>13</v>
      </c>
      <c r="B14" s="3" t="s">
        <v>29</v>
      </c>
      <c r="C14" s="4">
        <v>5</v>
      </c>
      <c r="D14" s="4">
        <v>3</v>
      </c>
      <c r="E14" s="5">
        <v>102</v>
      </c>
      <c r="F14" s="5">
        <v>122</v>
      </c>
      <c r="G14" s="5">
        <v>85</v>
      </c>
      <c r="H14" s="5">
        <v>125</v>
      </c>
      <c r="I14" s="5">
        <v>8</v>
      </c>
      <c r="J14" s="5">
        <f t="shared" si="0"/>
        <v>373</v>
      </c>
      <c r="K14" s="5">
        <f t="shared" si="1"/>
        <v>133</v>
      </c>
      <c r="L14" s="5">
        <f t="shared" si="2"/>
        <v>124</v>
      </c>
      <c r="M14" s="4">
        <f t="shared" si="3"/>
        <v>13</v>
      </c>
      <c r="N14" s="15">
        <v>1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1"/>
  <sheetViews>
    <sheetView zoomScaleNormal="100" workbookViewId="0">
      <pane xSplit="1" ySplit="1" topLeftCell="B2" activePane="bottomRight" state="frozen"/>
      <selection activeCell="A10" sqref="A10:M10"/>
      <selection pane="topRight" activeCell="A10" sqref="A10:M10"/>
      <selection pane="bottomLeft" activeCell="A10" sqref="A10:M10"/>
      <selection pane="bottomRight" activeCell="I18" sqref="I18"/>
    </sheetView>
  </sheetViews>
  <sheetFormatPr defaultRowHeight="12.75" x14ac:dyDescent="0.2"/>
  <cols>
    <col min="1" max="1" width="3" bestFit="1" customWidth="1"/>
    <col min="2" max="2" width="21.425781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4" ht="15.75" x14ac:dyDescent="0.25">
      <c r="A1" s="8" t="s">
        <v>84</v>
      </c>
      <c r="B1" s="58" t="s">
        <v>6</v>
      </c>
      <c r="C1" s="58" t="s">
        <v>10</v>
      </c>
      <c r="D1" s="58" t="s">
        <v>11</v>
      </c>
      <c r="E1" s="58" t="s">
        <v>3</v>
      </c>
      <c r="F1" s="58" t="s">
        <v>4</v>
      </c>
      <c r="G1" s="58" t="s">
        <v>5</v>
      </c>
      <c r="H1" s="58" t="s">
        <v>13</v>
      </c>
      <c r="I1" s="58" t="s">
        <v>7</v>
      </c>
      <c r="J1" s="58" t="s">
        <v>1</v>
      </c>
      <c r="K1" s="58" t="s">
        <v>12</v>
      </c>
      <c r="L1" s="58" t="s">
        <v>0</v>
      </c>
      <c r="M1" s="58" t="s">
        <v>9</v>
      </c>
      <c r="N1" s="58" t="s">
        <v>14</v>
      </c>
    </row>
    <row r="2" spans="1:14" s="6" customFormat="1" x14ac:dyDescent="0.2">
      <c r="A2" s="15">
        <v>1</v>
      </c>
      <c r="B2" s="2" t="s">
        <v>30</v>
      </c>
      <c r="C2" s="15">
        <v>2</v>
      </c>
      <c r="D2" s="15">
        <v>2</v>
      </c>
      <c r="E2" s="55">
        <v>206</v>
      </c>
      <c r="F2" s="55">
        <v>165</v>
      </c>
      <c r="G2" s="55">
        <v>197</v>
      </c>
      <c r="H2" s="55">
        <v>217</v>
      </c>
      <c r="I2" s="55">
        <v>0</v>
      </c>
      <c r="J2" s="55">
        <f t="shared" ref="J2:J11" si="0">SUM(E2:H2)+I2*3-MIN(E2:H2)</f>
        <v>620</v>
      </c>
      <c r="K2" s="55">
        <f t="shared" ref="K2:K11" si="1">MAX(E2:H2)+I2</f>
        <v>217</v>
      </c>
      <c r="L2" s="14">
        <f t="shared" ref="L2:L11" si="2">ROUND(J2/3,0)</f>
        <v>207</v>
      </c>
      <c r="M2" s="15">
        <f t="shared" ref="M2:M11" si="3">IF(ROW()=2,1,IF(L1=L2,M1,ROW()-1))</f>
        <v>1</v>
      </c>
      <c r="N2" s="15">
        <v>12</v>
      </c>
    </row>
    <row r="3" spans="1:14" s="6" customFormat="1" x14ac:dyDescent="0.2">
      <c r="A3" s="15">
        <f>A2+1</f>
        <v>2</v>
      </c>
      <c r="B3" s="2" t="s">
        <v>19</v>
      </c>
      <c r="C3" s="15">
        <v>6</v>
      </c>
      <c r="D3" s="15">
        <v>2</v>
      </c>
      <c r="E3" s="55">
        <v>143</v>
      </c>
      <c r="F3" s="55">
        <v>139</v>
      </c>
      <c r="G3" s="55">
        <v>235</v>
      </c>
      <c r="H3" s="55">
        <v>188</v>
      </c>
      <c r="I3" s="55">
        <v>8</v>
      </c>
      <c r="J3" s="55">
        <f t="shared" si="0"/>
        <v>590</v>
      </c>
      <c r="K3" s="14">
        <f t="shared" si="1"/>
        <v>243</v>
      </c>
      <c r="L3" s="55">
        <f t="shared" si="2"/>
        <v>197</v>
      </c>
      <c r="M3" s="15">
        <f t="shared" si="3"/>
        <v>2</v>
      </c>
      <c r="N3" s="15">
        <v>10</v>
      </c>
    </row>
    <row r="4" spans="1:14" s="6" customFormat="1" x14ac:dyDescent="0.2">
      <c r="A4" s="15">
        <f t="shared" ref="A4:A11" si="4">A3+1</f>
        <v>3</v>
      </c>
      <c r="B4" s="2" t="s">
        <v>54</v>
      </c>
      <c r="C4" s="15">
        <v>6</v>
      </c>
      <c r="D4" s="15">
        <v>1</v>
      </c>
      <c r="E4" s="55">
        <v>180</v>
      </c>
      <c r="F4" s="55">
        <v>121</v>
      </c>
      <c r="G4" s="55">
        <v>223</v>
      </c>
      <c r="H4" s="55">
        <v>167</v>
      </c>
      <c r="I4" s="55">
        <v>0</v>
      </c>
      <c r="J4" s="55">
        <f t="shared" si="0"/>
        <v>570</v>
      </c>
      <c r="K4" s="55">
        <f t="shared" si="1"/>
        <v>223</v>
      </c>
      <c r="L4" s="55">
        <f t="shared" si="2"/>
        <v>190</v>
      </c>
      <c r="M4" s="15">
        <f t="shared" si="3"/>
        <v>3</v>
      </c>
      <c r="N4" s="15">
        <v>8</v>
      </c>
    </row>
    <row r="5" spans="1:14" s="6" customFormat="1" x14ac:dyDescent="0.2">
      <c r="A5" s="15">
        <f t="shared" si="4"/>
        <v>4</v>
      </c>
      <c r="B5" s="2" t="s">
        <v>26</v>
      </c>
      <c r="C5" s="15">
        <v>3</v>
      </c>
      <c r="D5" s="15">
        <v>1</v>
      </c>
      <c r="E5" s="55">
        <v>189</v>
      </c>
      <c r="F5" s="55">
        <v>193</v>
      </c>
      <c r="G5" s="55">
        <v>126</v>
      </c>
      <c r="H5" s="55">
        <v>176</v>
      </c>
      <c r="I5" s="55">
        <v>0</v>
      </c>
      <c r="J5" s="55">
        <f t="shared" si="0"/>
        <v>558</v>
      </c>
      <c r="K5" s="55">
        <f t="shared" si="1"/>
        <v>193</v>
      </c>
      <c r="L5" s="55">
        <f t="shared" si="2"/>
        <v>186</v>
      </c>
      <c r="M5" s="15">
        <f t="shared" si="3"/>
        <v>4</v>
      </c>
      <c r="N5" s="15">
        <v>7</v>
      </c>
    </row>
    <row r="6" spans="1:14" s="6" customFormat="1" x14ac:dyDescent="0.2">
      <c r="A6" s="15">
        <f t="shared" si="4"/>
        <v>5</v>
      </c>
      <c r="B6" s="2" t="s">
        <v>16</v>
      </c>
      <c r="C6" s="15">
        <v>4</v>
      </c>
      <c r="D6" s="15">
        <v>1</v>
      </c>
      <c r="E6" s="55">
        <v>206</v>
      </c>
      <c r="F6" s="55">
        <v>133</v>
      </c>
      <c r="G6" s="55">
        <v>168</v>
      </c>
      <c r="H6" s="55">
        <v>168</v>
      </c>
      <c r="I6" s="55">
        <v>0</v>
      </c>
      <c r="J6" s="55">
        <f t="shared" si="0"/>
        <v>542</v>
      </c>
      <c r="K6" s="55">
        <f t="shared" si="1"/>
        <v>206</v>
      </c>
      <c r="L6" s="55">
        <f t="shared" si="2"/>
        <v>181</v>
      </c>
      <c r="M6" s="15">
        <f t="shared" si="3"/>
        <v>5</v>
      </c>
      <c r="N6" s="15">
        <v>6</v>
      </c>
    </row>
    <row r="7" spans="1:14" s="6" customFormat="1" x14ac:dyDescent="0.2">
      <c r="A7" s="15">
        <f t="shared" si="4"/>
        <v>6</v>
      </c>
      <c r="B7" s="2" t="s">
        <v>51</v>
      </c>
      <c r="C7" s="15">
        <v>5</v>
      </c>
      <c r="D7" s="15">
        <v>1</v>
      </c>
      <c r="E7" s="55">
        <v>180</v>
      </c>
      <c r="F7" s="55">
        <v>188</v>
      </c>
      <c r="G7" s="55">
        <v>122</v>
      </c>
      <c r="H7" s="55">
        <v>171</v>
      </c>
      <c r="I7" s="55">
        <v>0</v>
      </c>
      <c r="J7" s="55">
        <f t="shared" si="0"/>
        <v>539</v>
      </c>
      <c r="K7" s="55">
        <f t="shared" si="1"/>
        <v>188</v>
      </c>
      <c r="L7" s="55">
        <f t="shared" si="2"/>
        <v>180</v>
      </c>
      <c r="M7" s="15">
        <f t="shared" si="3"/>
        <v>6</v>
      </c>
      <c r="N7" s="15">
        <v>5</v>
      </c>
    </row>
    <row r="8" spans="1:14" s="6" customFormat="1" x14ac:dyDescent="0.2">
      <c r="A8" s="15">
        <f t="shared" si="4"/>
        <v>7</v>
      </c>
      <c r="B8" s="2" t="s">
        <v>17</v>
      </c>
      <c r="C8" s="15">
        <v>2</v>
      </c>
      <c r="D8" s="15">
        <v>1</v>
      </c>
      <c r="E8" s="55">
        <v>115</v>
      </c>
      <c r="F8" s="55">
        <v>174</v>
      </c>
      <c r="G8" s="55">
        <v>184</v>
      </c>
      <c r="H8" s="55">
        <v>156</v>
      </c>
      <c r="I8" s="55">
        <v>8</v>
      </c>
      <c r="J8" s="55">
        <f t="shared" si="0"/>
        <v>538</v>
      </c>
      <c r="K8" s="55">
        <f t="shared" si="1"/>
        <v>192</v>
      </c>
      <c r="L8" s="55">
        <f t="shared" si="2"/>
        <v>179</v>
      </c>
      <c r="M8" s="15">
        <f t="shared" si="3"/>
        <v>7</v>
      </c>
      <c r="N8" s="15">
        <v>4</v>
      </c>
    </row>
    <row r="9" spans="1:14" s="6" customFormat="1" x14ac:dyDescent="0.2">
      <c r="A9" s="56">
        <f t="shared" si="4"/>
        <v>8</v>
      </c>
      <c r="B9" s="54" t="s">
        <v>27</v>
      </c>
      <c r="C9" s="56">
        <v>3</v>
      </c>
      <c r="D9" s="56">
        <v>2</v>
      </c>
      <c r="E9" s="57">
        <v>152</v>
      </c>
      <c r="F9" s="57">
        <v>119</v>
      </c>
      <c r="G9" s="57">
        <v>167</v>
      </c>
      <c r="H9" s="57">
        <v>192</v>
      </c>
      <c r="I9" s="57">
        <v>8</v>
      </c>
      <c r="J9" s="57">
        <f t="shared" si="0"/>
        <v>535</v>
      </c>
      <c r="K9" s="57">
        <f t="shared" si="1"/>
        <v>200</v>
      </c>
      <c r="L9" s="57">
        <f t="shared" si="2"/>
        <v>178</v>
      </c>
      <c r="M9" s="56">
        <f t="shared" si="3"/>
        <v>8</v>
      </c>
      <c r="N9" s="56">
        <v>3</v>
      </c>
    </row>
    <row r="10" spans="1:14" s="6" customFormat="1" x14ac:dyDescent="0.2">
      <c r="A10" s="15">
        <f t="shared" si="4"/>
        <v>9</v>
      </c>
      <c r="B10" s="2" t="s">
        <v>20</v>
      </c>
      <c r="C10" s="15">
        <v>4</v>
      </c>
      <c r="D10" s="15">
        <v>2</v>
      </c>
      <c r="E10" s="55">
        <v>131</v>
      </c>
      <c r="F10" s="55">
        <v>137</v>
      </c>
      <c r="G10" s="55">
        <v>173</v>
      </c>
      <c r="H10" s="55">
        <v>143</v>
      </c>
      <c r="I10" s="55">
        <v>0</v>
      </c>
      <c r="J10" s="55">
        <f t="shared" si="0"/>
        <v>453</v>
      </c>
      <c r="K10" s="55">
        <f t="shared" si="1"/>
        <v>173</v>
      </c>
      <c r="L10" s="55">
        <f t="shared" si="2"/>
        <v>151</v>
      </c>
      <c r="M10" s="15">
        <f t="shared" si="3"/>
        <v>9</v>
      </c>
      <c r="N10" s="15">
        <v>2</v>
      </c>
    </row>
    <row r="11" spans="1:14" s="6" customFormat="1" x14ac:dyDescent="0.2">
      <c r="A11" s="15">
        <f t="shared" si="4"/>
        <v>10</v>
      </c>
      <c r="B11" s="2" t="s">
        <v>59</v>
      </c>
      <c r="C11" s="15">
        <v>5</v>
      </c>
      <c r="D11" s="15">
        <v>1</v>
      </c>
      <c r="E11" s="55">
        <v>132</v>
      </c>
      <c r="F11" s="55">
        <v>143</v>
      </c>
      <c r="G11" s="55">
        <v>147</v>
      </c>
      <c r="H11" s="55">
        <v>143</v>
      </c>
      <c r="I11" s="55">
        <v>0</v>
      </c>
      <c r="J11" s="55">
        <f t="shared" si="0"/>
        <v>433</v>
      </c>
      <c r="K11" s="55">
        <f t="shared" si="1"/>
        <v>147</v>
      </c>
      <c r="L11" s="55">
        <f t="shared" si="2"/>
        <v>144</v>
      </c>
      <c r="M11" s="15">
        <f t="shared" si="3"/>
        <v>10</v>
      </c>
      <c r="N11" s="15">
        <v>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3</vt:i4>
      </vt:variant>
    </vt:vector>
  </HeadingPairs>
  <TitlesOfParts>
    <vt:vector size="21" baseType="lpstr">
      <vt:lpstr>Янв</vt:lpstr>
      <vt:lpstr>Фев</vt:lpstr>
      <vt:lpstr>КомТур. МАрт</vt:lpstr>
      <vt:lpstr>Мар</vt:lpstr>
      <vt:lpstr>Апр</vt:lpstr>
      <vt:lpstr>КомТур. Май</vt:lpstr>
      <vt:lpstr>Май</vt:lpstr>
      <vt:lpstr>Июн</vt:lpstr>
      <vt:lpstr>Июл</vt:lpstr>
      <vt:lpstr>Авг</vt:lpstr>
      <vt:lpstr>Сен</vt:lpstr>
      <vt:lpstr>Окт</vt:lpstr>
      <vt:lpstr>КомТур. Ноябрь</vt:lpstr>
      <vt:lpstr>Ноя</vt:lpstr>
      <vt:lpstr>Город.Тур. Декабрь</vt:lpstr>
      <vt:lpstr>Абсол.Чемп</vt:lpstr>
      <vt:lpstr>Свод</vt:lpstr>
      <vt:lpstr>Рейтинг</vt:lpstr>
      <vt:lpstr>'Город.Тур. Декабрь'!Область_печати</vt:lpstr>
      <vt:lpstr>Окт!Область_печати</vt:lpstr>
      <vt:lpstr>Рейтинг!Область_печати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2015-12-14T05:10:28Z</cp:lastPrinted>
  <dcterms:created xsi:type="dcterms:W3CDTF">1996-10-08T23:32:33Z</dcterms:created>
  <dcterms:modified xsi:type="dcterms:W3CDTF">2020-01-24T04:18:13Z</dcterms:modified>
</cp:coreProperties>
</file>