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БОУЛИНГ\Турниры Федерации\Attachments_nord-city@mail.ru_2020-01-20_16-22-42\"/>
    </mc:Choice>
  </mc:AlternateContent>
  <bookViews>
    <workbookView xWindow="3345" yWindow="-150" windowWidth="19440" windowHeight="12120" tabRatio="793" firstSheet="14" activeTab="18"/>
  </bookViews>
  <sheets>
    <sheet name="Янв" sheetId="16" state="hidden" r:id="rId1"/>
    <sheet name="Фев" sheetId="32" state="hidden" r:id="rId2"/>
    <sheet name="Ком.Тур.Февраль" sheetId="55" state="hidden" r:id="rId3"/>
    <sheet name="Мар" sheetId="31" state="hidden" r:id="rId4"/>
    <sheet name="Апр" sheetId="30" state="hidden" r:id="rId5"/>
    <sheet name="Ком.Тур. Апрель" sheetId="58" state="hidden" r:id="rId6"/>
    <sheet name="Cognos_Office_Connection_Cache" sheetId="59" state="veryHidden" r:id="rId7"/>
    <sheet name="Май" sheetId="29" state="hidden" r:id="rId8"/>
    <sheet name="Июн" sheetId="28" state="hidden" r:id="rId9"/>
    <sheet name="Июл" sheetId="27" state="hidden" r:id="rId10"/>
    <sheet name="Авг" sheetId="22" state="hidden" r:id="rId11"/>
    <sheet name="Сент" sheetId="52" state="hidden" r:id="rId12"/>
    <sheet name="Окт" sheetId="35" state="hidden" r:id="rId13"/>
    <sheet name="Нояб" sheetId="48" state="hidden" r:id="rId14"/>
    <sheet name="Рейтинг " sheetId="50" r:id="rId15"/>
    <sheet name="жереб." sheetId="42" state="hidden" r:id="rId16"/>
    <sheet name="Свод" sheetId="54" r:id="rId17"/>
    <sheet name="Абсол.Чемп" sheetId="53" r:id="rId18"/>
    <sheet name="Ком.Тур. Декабрь" sheetId="60" r:id="rId19"/>
  </sheets>
  <definedNames>
    <definedName name="_xlnm._FilterDatabase" localSheetId="11" hidden="1">Сент!$A$5:$L$19</definedName>
    <definedName name="ID" localSheetId="6" hidden="1">"e0b00e70-80a1-4381-9e6d-b47b863af4d7"</definedName>
    <definedName name="ID" localSheetId="17" hidden="1">"d5da0975-fcd8-449f-8aa0-f7bf7663a9c9"</definedName>
    <definedName name="ID" localSheetId="10" hidden="1">"d20ade33-4c74-4af7-a63f-d792b294eb86"</definedName>
    <definedName name="ID" localSheetId="4" hidden="1">"1b2a8a00-855c-4de2-bd31-8653f313befe"</definedName>
    <definedName name="ID" localSheetId="15" hidden="1">"d43fbae4-9f34-4655-b6d6-8a38137a2e88"</definedName>
    <definedName name="ID" localSheetId="9" hidden="1">"c4683dea-7be9-42d6-aebe-e2d30e2e74fb"</definedName>
    <definedName name="ID" localSheetId="8" hidden="1">"62e03297-5169-498e-b2d1-55fa98444030"</definedName>
    <definedName name="ID" localSheetId="5" hidden="1">"e0afd5dc-60a8-46b9-9ea5-7fe82a99625a"</definedName>
    <definedName name="ID" localSheetId="18" hidden="1">"e0afd5dc-60a8-46b9-9ea5-7fe82a99625a"</definedName>
    <definedName name="ID" localSheetId="2" hidden="1">"3e79efce-d7ef-419e-a85c-946c79f62c38"</definedName>
    <definedName name="ID" localSheetId="7" hidden="1">"acdf3ac9-d4ab-4736-bab5-5e69c510a1b5"</definedName>
    <definedName name="ID" localSheetId="3" hidden="1">"c2625eb7-c7f7-443b-9da5-ecac06f5f21d"</definedName>
    <definedName name="ID" localSheetId="13" hidden="1">"2aab50b5-05a6-46bc-b0e4-503e1d9568de"</definedName>
    <definedName name="ID" localSheetId="12" hidden="1">"b6515b69-2a4e-470c-acbd-e8dde5e5d45e"</definedName>
    <definedName name="ID" localSheetId="14" hidden="1">"c3619bae-8e7c-46c6-b28e-ad2f6146a2f9"</definedName>
    <definedName name="ID" localSheetId="16" hidden="1">"db956d93-ab20-47da-9359-49bfe817b112"</definedName>
    <definedName name="ID" localSheetId="11" hidden="1">"c323d698-7961-4bb6-8673-569cbd981eb9"</definedName>
    <definedName name="ID" localSheetId="1" hidden="1">"ddaa5bff-9c3b-4cc8-bed8-2f10f104b851"</definedName>
    <definedName name="ID" localSheetId="0" hidden="1">"f52e7a8b-1439-4d2e-ad06-fd6420315159"</definedName>
    <definedName name="_xlnm.Print_Area" localSheetId="10">Авг!$A$1:$L$25</definedName>
    <definedName name="_xlnm.Print_Area" localSheetId="4">Апр!$A$1:$L$38</definedName>
    <definedName name="_xlnm.Print_Area" localSheetId="15">жереб.!$A$1:$M$19</definedName>
    <definedName name="_xlnm.Print_Area" localSheetId="9">Июл!$A$1:$L$25</definedName>
    <definedName name="_xlnm.Print_Area" localSheetId="8">Июн!$A$1:$L$33</definedName>
    <definedName name="_xlnm.Print_Area" localSheetId="7">Май!$A$1:$L$38</definedName>
    <definedName name="_xlnm.Print_Area" localSheetId="3">Мар!$A$1:$L$33</definedName>
    <definedName name="_xlnm.Print_Area" localSheetId="13">Нояб!$A$1:$L$32</definedName>
    <definedName name="_xlnm.Print_Area" localSheetId="12">Окт!$A$1:$L$36</definedName>
    <definedName name="_xlnm.Print_Area" localSheetId="14">'Рейтинг '!$A$1:$P$47</definedName>
    <definedName name="_xlnm.Print_Area" localSheetId="16">Свод!$A$1:$W$110</definedName>
    <definedName name="_xlnm.Print_Area" localSheetId="11">Сент!$A$1:$L$32</definedName>
    <definedName name="_xlnm.Print_Area" localSheetId="1">Фев!$A$1:$L$33</definedName>
    <definedName name="_xlnm.Print_Area" localSheetId="0">Янв!$A$1:$L$32</definedName>
  </definedNames>
  <calcPr calcId="152511"/>
</workbook>
</file>

<file path=xl/calcChain.xml><?xml version="1.0" encoding="utf-8"?>
<calcChain xmlns="http://schemas.openxmlformats.org/spreadsheetml/2006/main">
  <c r="E93" i="60" l="1"/>
  <c r="B91" i="60"/>
  <c r="B90" i="60"/>
  <c r="B89" i="60"/>
  <c r="B88" i="60"/>
  <c r="B87" i="60"/>
  <c r="B86" i="60"/>
  <c r="B85" i="60"/>
  <c r="B84" i="60"/>
  <c r="G83" i="60"/>
  <c r="H83" i="60"/>
  <c r="G82" i="60"/>
  <c r="H82" i="60"/>
  <c r="G81" i="60"/>
  <c r="H81" i="60"/>
  <c r="G80" i="60"/>
  <c r="H80" i="60"/>
  <c r="G79" i="60"/>
  <c r="H79" i="60"/>
  <c r="G78" i="60"/>
  <c r="H78" i="60"/>
  <c r="G77" i="60"/>
  <c r="H77" i="60"/>
  <c r="G76" i="60"/>
  <c r="H76" i="60"/>
  <c r="R70" i="60"/>
  <c r="P70" i="60"/>
  <c r="N70" i="60"/>
  <c r="L70" i="60"/>
  <c r="R69" i="60"/>
  <c r="P69" i="60"/>
  <c r="N69" i="60"/>
  <c r="L69" i="60"/>
  <c r="R67" i="60"/>
  <c r="P67" i="60"/>
  <c r="N67" i="60"/>
  <c r="L67" i="60"/>
  <c r="G67" i="60"/>
  <c r="F67" i="60"/>
  <c r="E67" i="60"/>
  <c r="D67" i="60"/>
  <c r="H67" i="60"/>
  <c r="I67" i="60"/>
  <c r="V66" i="60"/>
  <c r="R66" i="60"/>
  <c r="P66" i="60"/>
  <c r="N66" i="60"/>
  <c r="L66" i="60"/>
  <c r="G66" i="60"/>
  <c r="F66" i="60"/>
  <c r="E66" i="60"/>
  <c r="D66" i="60"/>
  <c r="V65" i="60"/>
  <c r="G65" i="60"/>
  <c r="F65" i="60"/>
  <c r="E65" i="60"/>
  <c r="D65" i="60"/>
  <c r="H65" i="60"/>
  <c r="I65" i="60"/>
  <c r="V64" i="60"/>
  <c r="R64" i="60"/>
  <c r="P64" i="60"/>
  <c r="N64" i="60"/>
  <c r="L64" i="60"/>
  <c r="G64" i="60"/>
  <c r="F64" i="60"/>
  <c r="E64" i="60"/>
  <c r="D64" i="60"/>
  <c r="H64" i="60"/>
  <c r="I64" i="60"/>
  <c r="V63" i="60"/>
  <c r="R63" i="60"/>
  <c r="P63" i="60"/>
  <c r="N63" i="60"/>
  <c r="L63" i="60"/>
  <c r="G63" i="60"/>
  <c r="F63" i="60"/>
  <c r="E63" i="60"/>
  <c r="D63" i="60"/>
  <c r="H63" i="60"/>
  <c r="I63" i="60"/>
  <c r="V62" i="60"/>
  <c r="G62" i="60"/>
  <c r="F62" i="60"/>
  <c r="E62" i="60"/>
  <c r="D62" i="60"/>
  <c r="H62" i="60"/>
  <c r="I62" i="60"/>
  <c r="V61" i="60"/>
  <c r="R61" i="60"/>
  <c r="P61" i="60"/>
  <c r="N61" i="60"/>
  <c r="L61" i="60"/>
  <c r="G61" i="60"/>
  <c r="F61" i="60"/>
  <c r="E61" i="60"/>
  <c r="D61" i="60"/>
  <c r="H61" i="60"/>
  <c r="I61" i="60"/>
  <c r="V60" i="60"/>
  <c r="R60" i="60"/>
  <c r="P60" i="60"/>
  <c r="N60" i="60"/>
  <c r="L60" i="60"/>
  <c r="G60" i="60"/>
  <c r="F60" i="60"/>
  <c r="E60" i="60"/>
  <c r="D60" i="60"/>
  <c r="A60" i="60"/>
  <c r="A61" i="60"/>
  <c r="A62" i="60"/>
  <c r="A63" i="60"/>
  <c r="A64" i="60"/>
  <c r="A65" i="60"/>
  <c r="A66" i="60"/>
  <c r="A67" i="60"/>
  <c r="V59" i="60"/>
  <c r="R54" i="60"/>
  <c r="P54" i="60"/>
  <c r="N54" i="60"/>
  <c r="L54" i="60"/>
  <c r="G54" i="60"/>
  <c r="I54" i="60"/>
  <c r="E54" i="60"/>
  <c r="D54" i="60"/>
  <c r="R53" i="60"/>
  <c r="P53" i="60"/>
  <c r="N53" i="60"/>
  <c r="L53" i="60"/>
  <c r="F53" i="60"/>
  <c r="E53" i="60"/>
  <c r="G53" i="60"/>
  <c r="I53" i="60"/>
  <c r="D53" i="60"/>
  <c r="R52" i="60"/>
  <c r="P52" i="60"/>
  <c r="N52" i="60"/>
  <c r="L52" i="60"/>
  <c r="F52" i="60"/>
  <c r="E84" i="60"/>
  <c r="E52" i="60"/>
  <c r="D84" i="60"/>
  <c r="G84" i="60"/>
  <c r="H84" i="60"/>
  <c r="D52" i="60"/>
  <c r="F51" i="60"/>
  <c r="E51" i="60"/>
  <c r="D51" i="60"/>
  <c r="G51" i="60"/>
  <c r="I51" i="60"/>
  <c r="F50" i="60"/>
  <c r="E88" i="60"/>
  <c r="E50" i="60"/>
  <c r="D88" i="60"/>
  <c r="D50" i="60"/>
  <c r="F49" i="60"/>
  <c r="E87" i="60"/>
  <c r="E49" i="60"/>
  <c r="D87" i="60"/>
  <c r="D49" i="60"/>
  <c r="C87" i="60"/>
  <c r="R48" i="60"/>
  <c r="P48" i="60"/>
  <c r="N48" i="60"/>
  <c r="L48" i="60"/>
  <c r="F48" i="60"/>
  <c r="E86" i="60"/>
  <c r="E48" i="60"/>
  <c r="D86" i="60"/>
  <c r="D48" i="60"/>
  <c r="R47" i="60"/>
  <c r="P47" i="60"/>
  <c r="N47" i="60"/>
  <c r="L47" i="60"/>
  <c r="E47" i="60"/>
  <c r="D47" i="60"/>
  <c r="R45" i="60"/>
  <c r="P45" i="60"/>
  <c r="N45" i="60"/>
  <c r="L45" i="60"/>
  <c r="R44" i="60"/>
  <c r="P44" i="60"/>
  <c r="N44" i="60"/>
  <c r="L44" i="60"/>
  <c r="F43" i="60"/>
  <c r="E89" i="60"/>
  <c r="E43" i="60"/>
  <c r="D89" i="60"/>
  <c r="G89" i="60"/>
  <c r="H89" i="60"/>
  <c r="D43" i="60"/>
  <c r="C89" i="60"/>
  <c r="F42" i="60"/>
  <c r="E85" i="60"/>
  <c r="E42" i="60"/>
  <c r="D85" i="60"/>
  <c r="D42" i="60"/>
  <c r="C85" i="60"/>
  <c r="G85" i="60"/>
  <c r="H85" i="60"/>
  <c r="F41" i="60"/>
  <c r="E41" i="60"/>
  <c r="G41" i="60"/>
  <c r="I41" i="60"/>
  <c r="D41" i="60"/>
  <c r="R40" i="60"/>
  <c r="P40" i="60"/>
  <c r="N40" i="60"/>
  <c r="L40" i="60"/>
  <c r="F40" i="60"/>
  <c r="E40" i="60"/>
  <c r="G40" i="60"/>
  <c r="I40" i="60"/>
  <c r="D40" i="60"/>
  <c r="R39" i="60"/>
  <c r="P39" i="60"/>
  <c r="N39" i="60"/>
  <c r="L39" i="60"/>
  <c r="E39" i="60"/>
  <c r="G39" i="60"/>
  <c r="I39" i="60"/>
  <c r="D39" i="60"/>
  <c r="E38" i="60"/>
  <c r="D38" i="60"/>
  <c r="G38" i="60"/>
  <c r="I38" i="60"/>
  <c r="R37" i="60"/>
  <c r="P37" i="60"/>
  <c r="N37" i="60"/>
  <c r="L37" i="60"/>
  <c r="F37" i="60"/>
  <c r="E90" i="60"/>
  <c r="E37" i="60"/>
  <c r="D90" i="60"/>
  <c r="D37" i="60"/>
  <c r="C90" i="60"/>
  <c r="A37" i="60"/>
  <c r="A38" i="60"/>
  <c r="A39" i="60"/>
  <c r="A40" i="60"/>
  <c r="A41" i="60"/>
  <c r="A42" i="60"/>
  <c r="A43" i="60"/>
  <c r="A47" i="60"/>
  <c r="A48" i="60"/>
  <c r="A49" i="60"/>
  <c r="A50" i="60"/>
  <c r="A51" i="60"/>
  <c r="A52" i="60"/>
  <c r="A53" i="60"/>
  <c r="A54" i="60"/>
  <c r="R36" i="60"/>
  <c r="P36" i="60"/>
  <c r="N36" i="60"/>
  <c r="L36" i="60"/>
  <c r="F36" i="60"/>
  <c r="E91" i="60"/>
  <c r="E36" i="60"/>
  <c r="D91" i="60"/>
  <c r="D36" i="60"/>
  <c r="C91" i="60"/>
  <c r="R29" i="60"/>
  <c r="P29" i="60"/>
  <c r="N29" i="60"/>
  <c r="L29" i="60"/>
  <c r="F29" i="60"/>
  <c r="G29" i="60"/>
  <c r="I29" i="60"/>
  <c r="E29" i="60"/>
  <c r="D29" i="60"/>
  <c r="R28" i="60"/>
  <c r="P28" i="60"/>
  <c r="N28" i="60"/>
  <c r="L28" i="60"/>
  <c r="F28" i="60"/>
  <c r="E28" i="60"/>
  <c r="G28" i="60"/>
  <c r="I28" i="60"/>
  <c r="D28" i="60"/>
  <c r="R27" i="60"/>
  <c r="P27" i="60"/>
  <c r="N27" i="60"/>
  <c r="L27" i="60"/>
  <c r="E27" i="60"/>
  <c r="D27" i="60"/>
  <c r="G27" i="60"/>
  <c r="I27" i="60"/>
  <c r="G26" i="60"/>
  <c r="I26" i="60"/>
  <c r="F26" i="60"/>
  <c r="E26" i="60"/>
  <c r="D26" i="60"/>
  <c r="F25" i="60"/>
  <c r="E25" i="60"/>
  <c r="G25" i="60"/>
  <c r="I25" i="60"/>
  <c r="D25" i="60"/>
  <c r="E24" i="60"/>
  <c r="G24" i="60"/>
  <c r="I24" i="60"/>
  <c r="D24" i="60"/>
  <c r="F23" i="60"/>
  <c r="E94" i="60"/>
  <c r="E23" i="60"/>
  <c r="D94" i="60"/>
  <c r="D23" i="60"/>
  <c r="G23" i="60"/>
  <c r="I23" i="60"/>
  <c r="E22" i="60"/>
  <c r="D22" i="60"/>
  <c r="G22" i="60"/>
  <c r="I22" i="60"/>
  <c r="A22" i="60"/>
  <c r="A23" i="60"/>
  <c r="A24" i="60"/>
  <c r="A25" i="60"/>
  <c r="A26" i="60"/>
  <c r="A27" i="60"/>
  <c r="A28" i="60"/>
  <c r="A29" i="60"/>
  <c r="R21" i="60"/>
  <c r="P21" i="60"/>
  <c r="N21" i="60"/>
  <c r="L21" i="60"/>
  <c r="R20" i="60"/>
  <c r="P20" i="60"/>
  <c r="N20" i="60"/>
  <c r="L20" i="60"/>
  <c r="R18" i="60"/>
  <c r="P18" i="60"/>
  <c r="N18" i="60"/>
  <c r="L18" i="60"/>
  <c r="R17" i="60"/>
  <c r="P17" i="60"/>
  <c r="N17" i="60"/>
  <c r="L17" i="60"/>
  <c r="F17" i="60"/>
  <c r="G17" i="60"/>
  <c r="I17" i="60"/>
  <c r="E17" i="60"/>
  <c r="D95" i="60"/>
  <c r="D17" i="60"/>
  <c r="C95" i="60"/>
  <c r="E16" i="60"/>
  <c r="D16" i="60"/>
  <c r="E15" i="60"/>
  <c r="G15" i="60"/>
  <c r="I15" i="60"/>
  <c r="D15" i="60"/>
  <c r="F14" i="60"/>
  <c r="E14" i="60"/>
  <c r="D14" i="60"/>
  <c r="G14" i="60"/>
  <c r="I14" i="60"/>
  <c r="F13" i="60"/>
  <c r="E13" i="60"/>
  <c r="D13" i="60"/>
  <c r="R12" i="60"/>
  <c r="P12" i="60"/>
  <c r="N12" i="60"/>
  <c r="L12" i="60"/>
  <c r="E12" i="60"/>
  <c r="D12" i="60"/>
  <c r="G12" i="60"/>
  <c r="I12" i="60"/>
  <c r="R11" i="60"/>
  <c r="P11" i="60"/>
  <c r="N11" i="60"/>
  <c r="L11" i="60"/>
  <c r="F11" i="60"/>
  <c r="G11" i="60"/>
  <c r="I11" i="60"/>
  <c r="E11" i="60"/>
  <c r="D11" i="60"/>
  <c r="R10" i="60"/>
  <c r="P10" i="60"/>
  <c r="N10" i="60"/>
  <c r="L10" i="60"/>
  <c r="E10" i="60"/>
  <c r="D10" i="60"/>
  <c r="G10" i="60"/>
  <c r="I10" i="60"/>
  <c r="F9" i="60"/>
  <c r="E9" i="60"/>
  <c r="G9" i="60"/>
  <c r="I9" i="60"/>
  <c r="D9" i="60"/>
  <c r="R8" i="60"/>
  <c r="P8" i="60"/>
  <c r="N8" i="60"/>
  <c r="L8" i="60"/>
  <c r="E8" i="60"/>
  <c r="D93" i="60"/>
  <c r="D8" i="60"/>
  <c r="C93" i="60"/>
  <c r="G93" i="60"/>
  <c r="H93" i="60"/>
  <c r="R7" i="60"/>
  <c r="P7" i="60"/>
  <c r="N7" i="60"/>
  <c r="L7" i="60"/>
  <c r="F7" i="60"/>
  <c r="E7" i="60"/>
  <c r="D7" i="60"/>
  <c r="G7" i="60"/>
  <c r="I7" i="60"/>
  <c r="R6" i="60"/>
  <c r="P6" i="60"/>
  <c r="N6" i="60"/>
  <c r="L6" i="60"/>
  <c r="F6" i="60"/>
  <c r="E92" i="60"/>
  <c r="G92" i="60"/>
  <c r="H92" i="60"/>
  <c r="E6" i="60"/>
  <c r="D92" i="60"/>
  <c r="D6" i="60"/>
  <c r="A6" i="60"/>
  <c r="A7" i="60"/>
  <c r="A8" i="60"/>
  <c r="A9" i="60"/>
  <c r="A10" i="60"/>
  <c r="A11" i="60"/>
  <c r="A12" i="60"/>
  <c r="A13" i="60"/>
  <c r="A14" i="60"/>
  <c r="A15" i="60"/>
  <c r="A16" i="60"/>
  <c r="A17" i="60"/>
  <c r="I25" i="53"/>
  <c r="G25" i="53"/>
  <c r="E25" i="53"/>
  <c r="C25" i="53"/>
  <c r="I24" i="53"/>
  <c r="G24" i="53"/>
  <c r="E24" i="53"/>
  <c r="C24" i="53"/>
  <c r="Y23" i="53"/>
  <c r="X23" i="53"/>
  <c r="Y22" i="53"/>
  <c r="X22" i="53"/>
  <c r="I22" i="53"/>
  <c r="G22" i="53"/>
  <c r="E22" i="53"/>
  <c r="C22" i="53"/>
  <c r="Y21" i="53"/>
  <c r="X21" i="53"/>
  <c r="I21" i="53"/>
  <c r="G21" i="53"/>
  <c r="E21" i="53"/>
  <c r="C21" i="53"/>
  <c r="Y20" i="53"/>
  <c r="X20" i="53"/>
  <c r="Y19" i="53"/>
  <c r="X19" i="53"/>
  <c r="I19" i="53"/>
  <c r="G19" i="53"/>
  <c r="E19" i="53"/>
  <c r="C19" i="53"/>
  <c r="Y18" i="53"/>
  <c r="X18" i="53"/>
  <c r="I18" i="53"/>
  <c r="G18" i="53"/>
  <c r="E18" i="53"/>
  <c r="C18" i="53"/>
  <c r="Y17" i="53"/>
  <c r="X17" i="53"/>
  <c r="Y16" i="53"/>
  <c r="X16" i="53"/>
  <c r="I16" i="53"/>
  <c r="G16" i="53"/>
  <c r="E16" i="53"/>
  <c r="C16" i="53"/>
  <c r="I15" i="53"/>
  <c r="G15" i="53"/>
  <c r="E15" i="53"/>
  <c r="C15" i="53"/>
  <c r="I13" i="53"/>
  <c r="G13" i="53"/>
  <c r="E13" i="53"/>
  <c r="C13" i="53"/>
  <c r="I12" i="53"/>
  <c r="G12" i="53"/>
  <c r="E12" i="53"/>
  <c r="C12" i="53"/>
  <c r="W10" i="53"/>
  <c r="V10" i="53"/>
  <c r="U10" i="53"/>
  <c r="T10" i="53"/>
  <c r="S10" i="53"/>
  <c r="R10" i="53"/>
  <c r="Q10" i="53"/>
  <c r="P10" i="53"/>
  <c r="Y10" i="53"/>
  <c r="I10" i="53"/>
  <c r="G10" i="53"/>
  <c r="E10" i="53"/>
  <c r="C10" i="53"/>
  <c r="W9" i="53"/>
  <c r="V9" i="53"/>
  <c r="U9" i="53"/>
  <c r="T9" i="53"/>
  <c r="S9" i="53"/>
  <c r="R9" i="53"/>
  <c r="Q9" i="53"/>
  <c r="Y9" i="53"/>
  <c r="P9" i="53"/>
  <c r="X9" i="53"/>
  <c r="I9" i="53"/>
  <c r="G9" i="53"/>
  <c r="E9" i="53"/>
  <c r="C9" i="53"/>
  <c r="W8" i="53"/>
  <c r="V8" i="53"/>
  <c r="U8" i="53"/>
  <c r="T8" i="53"/>
  <c r="S8" i="53"/>
  <c r="R8" i="53"/>
  <c r="Q8" i="53"/>
  <c r="P8" i="53"/>
  <c r="Y8" i="53"/>
  <c r="W7" i="53"/>
  <c r="V7" i="53"/>
  <c r="U7" i="53"/>
  <c r="T7" i="53"/>
  <c r="S7" i="53"/>
  <c r="R7" i="53"/>
  <c r="Q7" i="53"/>
  <c r="Y7" i="53"/>
  <c r="P7" i="53"/>
  <c r="X7" i="53"/>
  <c r="I7" i="53"/>
  <c r="G7" i="53"/>
  <c r="E7" i="53"/>
  <c r="C7" i="53"/>
  <c r="W6" i="53"/>
  <c r="V6" i="53"/>
  <c r="U6" i="53"/>
  <c r="T6" i="53"/>
  <c r="S6" i="53"/>
  <c r="R6" i="53"/>
  <c r="Q6" i="53"/>
  <c r="P6" i="53"/>
  <c r="Y6" i="53"/>
  <c r="I6" i="53"/>
  <c r="G6" i="53"/>
  <c r="E6" i="53"/>
  <c r="C6" i="53"/>
  <c r="W5" i="53"/>
  <c r="V5" i="53"/>
  <c r="U5" i="53"/>
  <c r="T5" i="53"/>
  <c r="S5" i="53"/>
  <c r="R5" i="53"/>
  <c r="Q5" i="53"/>
  <c r="Y5" i="53"/>
  <c r="P5" i="53"/>
  <c r="X5" i="53"/>
  <c r="W4" i="53"/>
  <c r="V4" i="53"/>
  <c r="U4" i="53"/>
  <c r="T4" i="53"/>
  <c r="S4" i="53"/>
  <c r="R4" i="53"/>
  <c r="Q4" i="53"/>
  <c r="P4" i="53"/>
  <c r="Y4" i="53"/>
  <c r="I4" i="53"/>
  <c r="G4" i="53"/>
  <c r="E4" i="53"/>
  <c r="C4" i="53"/>
  <c r="W3" i="53"/>
  <c r="V3" i="53"/>
  <c r="U3" i="53"/>
  <c r="T3" i="53"/>
  <c r="S3" i="53"/>
  <c r="R3" i="53"/>
  <c r="Q3" i="53"/>
  <c r="Y3" i="53"/>
  <c r="P3" i="53"/>
  <c r="X3" i="53"/>
  <c r="I3" i="53"/>
  <c r="G3" i="53"/>
  <c r="E3" i="53"/>
  <c r="C3" i="53"/>
  <c r="A50" i="54"/>
  <c r="A51" i="54"/>
  <c r="A52" i="54"/>
  <c r="A53" i="54"/>
  <c r="A54" i="54"/>
  <c r="A55" i="54"/>
  <c r="A56" i="54"/>
  <c r="A57" i="54"/>
  <c r="A58" i="54"/>
  <c r="R40" i="54"/>
  <c r="R41" i="54"/>
  <c r="R42" i="54"/>
  <c r="R43" i="54"/>
  <c r="R44" i="54"/>
  <c r="R45" i="54"/>
  <c r="R46" i="54"/>
  <c r="R47" i="54"/>
  <c r="R48" i="54"/>
  <c r="R56" i="54"/>
  <c r="R49" i="54"/>
  <c r="R50" i="54"/>
  <c r="R51" i="54"/>
  <c r="R52" i="54"/>
  <c r="R53" i="54"/>
  <c r="R54" i="54"/>
  <c r="R55" i="54"/>
  <c r="R57" i="54"/>
  <c r="R58" i="54"/>
  <c r="R39" i="54"/>
  <c r="R60" i="54"/>
  <c r="R61" i="54"/>
  <c r="R62" i="54"/>
  <c r="R63" i="54"/>
  <c r="R64" i="54"/>
  <c r="R70" i="54"/>
  <c r="R65" i="54"/>
  <c r="R66" i="54"/>
  <c r="R67" i="54"/>
  <c r="R68" i="54"/>
  <c r="R69" i="54"/>
  <c r="R71" i="54"/>
  <c r="R59" i="54"/>
  <c r="P55" i="54"/>
  <c r="BC18" i="54"/>
  <c r="BD18" i="54"/>
  <c r="C11" i="50"/>
  <c r="C10" i="50"/>
  <c r="C7" i="50"/>
  <c r="C9" i="50"/>
  <c r="C8" i="50"/>
  <c r="C12" i="50"/>
  <c r="C13" i="50"/>
  <c r="C14" i="50"/>
  <c r="C15" i="50"/>
  <c r="C16" i="50"/>
  <c r="C17" i="50"/>
  <c r="C18" i="50"/>
  <c r="C19" i="50"/>
  <c r="B31" i="48"/>
  <c r="B30" i="48"/>
  <c r="B19" i="48"/>
  <c r="B18" i="48"/>
  <c r="I8" i="48"/>
  <c r="K8" i="48"/>
  <c r="J8" i="48"/>
  <c r="I24" i="48"/>
  <c r="K24" i="48"/>
  <c r="J24" i="48"/>
  <c r="D21" i="35"/>
  <c r="D20" i="35"/>
  <c r="B21" i="35"/>
  <c r="B20" i="35"/>
  <c r="W33" i="58"/>
  <c r="P50" i="58"/>
  <c r="C24" i="50"/>
  <c r="A10" i="35"/>
  <c r="A11" i="35"/>
  <c r="A12" i="35"/>
  <c r="A13" i="35"/>
  <c r="A14" i="35"/>
  <c r="A15" i="35"/>
  <c r="D36" i="35"/>
  <c r="B36" i="35"/>
  <c r="D35" i="35"/>
  <c r="B35" i="35"/>
  <c r="A27" i="35"/>
  <c r="A28" i="35"/>
  <c r="A29" i="35"/>
  <c r="A30" i="35"/>
  <c r="A31" i="35"/>
  <c r="A32" i="35"/>
  <c r="A33" i="35"/>
  <c r="A68" i="54"/>
  <c r="A69" i="54"/>
  <c r="A70" i="54"/>
  <c r="A71" i="54"/>
  <c r="A33" i="54"/>
  <c r="A34" i="54"/>
  <c r="A35" i="54"/>
  <c r="A36" i="54"/>
  <c r="A25" i="54"/>
  <c r="A26" i="54"/>
  <c r="A27" i="54"/>
  <c r="A28" i="54"/>
  <c r="A29" i="54"/>
  <c r="A30" i="54"/>
  <c r="A31" i="54"/>
  <c r="A13" i="54"/>
  <c r="A14" i="54"/>
  <c r="A15" i="54"/>
  <c r="A16" i="54"/>
  <c r="A17" i="54"/>
  <c r="A18" i="54"/>
  <c r="A19" i="54"/>
  <c r="A20" i="54"/>
  <c r="A21" i="54"/>
  <c r="P56" i="54"/>
  <c r="P51" i="54"/>
  <c r="BC14" i="54"/>
  <c r="BD14" i="54"/>
  <c r="D32" i="52"/>
  <c r="B32" i="52"/>
  <c r="D31" i="52"/>
  <c r="B31" i="52"/>
  <c r="D18" i="52"/>
  <c r="B18" i="52"/>
  <c r="D17" i="52"/>
  <c r="B17" i="52"/>
  <c r="A22" i="52"/>
  <c r="A35" i="29"/>
  <c r="A33" i="29"/>
  <c r="A34" i="29"/>
  <c r="D25" i="22"/>
  <c r="D24" i="22"/>
  <c r="B25" i="22"/>
  <c r="B24" i="22"/>
  <c r="D25" i="27"/>
  <c r="D24" i="27"/>
  <c r="B25" i="27"/>
  <c r="B24" i="27"/>
  <c r="B15" i="22"/>
  <c r="B14" i="22"/>
  <c r="B13" i="27"/>
  <c r="B12" i="27"/>
  <c r="C23" i="50"/>
  <c r="D20" i="28"/>
  <c r="B20" i="28"/>
  <c r="D19" i="28"/>
  <c r="B19" i="28"/>
  <c r="A7" i="28"/>
  <c r="A8" i="28"/>
  <c r="A9" i="28"/>
  <c r="A10" i="28"/>
  <c r="A11" i="28"/>
  <c r="A12" i="28"/>
  <c r="A13" i="28"/>
  <c r="A14" i="28"/>
  <c r="A15" i="28"/>
  <c r="A16" i="28"/>
  <c r="A17" i="28"/>
  <c r="B33" i="28"/>
  <c r="B32" i="28"/>
  <c r="A25" i="28"/>
  <c r="A26" i="28"/>
  <c r="A27" i="28"/>
  <c r="A28" i="28"/>
  <c r="A29" i="28"/>
  <c r="A30" i="28"/>
  <c r="J28" i="28"/>
  <c r="I28" i="28"/>
  <c r="K28" i="28"/>
  <c r="J27" i="28"/>
  <c r="I27" i="28"/>
  <c r="K27" i="28"/>
  <c r="I25" i="29"/>
  <c r="K25" i="29"/>
  <c r="D38" i="29"/>
  <c r="B38" i="29"/>
  <c r="J25" i="29"/>
  <c r="D37" i="29"/>
  <c r="B37" i="29"/>
  <c r="A26" i="29"/>
  <c r="A27" i="29"/>
  <c r="A28" i="29"/>
  <c r="A29" i="29"/>
  <c r="A30" i="29"/>
  <c r="A31" i="29"/>
  <c r="A32" i="29"/>
  <c r="B22" i="29"/>
  <c r="B21" i="29"/>
  <c r="B20" i="29"/>
  <c r="I13" i="29"/>
  <c r="K13" i="29"/>
  <c r="J13" i="29"/>
  <c r="I9" i="29"/>
  <c r="K9" i="29"/>
  <c r="J9" i="29"/>
  <c r="BC19" i="54"/>
  <c r="BD19" i="54"/>
  <c r="A59" i="58"/>
  <c r="A60" i="58"/>
  <c r="A61" i="58"/>
  <c r="A62" i="58"/>
  <c r="A63" i="58"/>
  <c r="A64" i="58"/>
  <c r="A65" i="58"/>
  <c r="A66" i="58"/>
  <c r="D59" i="58"/>
  <c r="E59" i="58"/>
  <c r="F59" i="58"/>
  <c r="G59" i="58"/>
  <c r="H59" i="58"/>
  <c r="I59" i="58"/>
  <c r="W60" i="58"/>
  <c r="D60" i="58"/>
  <c r="E60" i="58"/>
  <c r="F60" i="58"/>
  <c r="G60" i="58"/>
  <c r="H60" i="58"/>
  <c r="I60" i="58"/>
  <c r="W62" i="58"/>
  <c r="D61" i="58"/>
  <c r="E61" i="58"/>
  <c r="F61" i="58"/>
  <c r="G61" i="58"/>
  <c r="D62" i="58"/>
  <c r="E62" i="58"/>
  <c r="F62" i="58"/>
  <c r="G62" i="58"/>
  <c r="D63" i="58"/>
  <c r="E63" i="58"/>
  <c r="F63" i="58"/>
  <c r="G63" i="58"/>
  <c r="D64" i="58"/>
  <c r="E64" i="58"/>
  <c r="F64" i="58"/>
  <c r="G64" i="58"/>
  <c r="D65" i="58"/>
  <c r="E65" i="58"/>
  <c r="F65" i="58"/>
  <c r="G65" i="58"/>
  <c r="D66" i="58"/>
  <c r="E66" i="58"/>
  <c r="F66" i="58"/>
  <c r="G66" i="58"/>
  <c r="L59" i="58"/>
  <c r="N59" i="58"/>
  <c r="P59" i="58"/>
  <c r="R59" i="58"/>
  <c r="L60" i="58"/>
  <c r="N60" i="58"/>
  <c r="P60" i="58"/>
  <c r="R60" i="58"/>
  <c r="L61" i="58"/>
  <c r="N61" i="58"/>
  <c r="P61" i="58"/>
  <c r="R61" i="58"/>
  <c r="L62" i="58"/>
  <c r="N62" i="58"/>
  <c r="P62" i="58"/>
  <c r="R62" i="58"/>
  <c r="L63" i="58"/>
  <c r="N63" i="58"/>
  <c r="P63" i="58"/>
  <c r="R63" i="58"/>
  <c r="L64" i="58"/>
  <c r="N64" i="58"/>
  <c r="P64" i="58"/>
  <c r="R64" i="58"/>
  <c r="L65" i="58"/>
  <c r="N65" i="58"/>
  <c r="P65" i="58"/>
  <c r="R65" i="58"/>
  <c r="L66" i="58"/>
  <c r="N66" i="58"/>
  <c r="P66" i="58"/>
  <c r="R66" i="58"/>
  <c r="G72" i="58"/>
  <c r="H72" i="58"/>
  <c r="G73" i="58"/>
  <c r="H73" i="58"/>
  <c r="G74" i="58"/>
  <c r="H74" i="58"/>
  <c r="G75" i="58"/>
  <c r="H75" i="58"/>
  <c r="G76" i="58"/>
  <c r="H76" i="58"/>
  <c r="G77" i="58"/>
  <c r="H77" i="58"/>
  <c r="G78" i="58"/>
  <c r="H78" i="58"/>
  <c r="G79" i="58"/>
  <c r="H79" i="58"/>
  <c r="G80" i="58"/>
  <c r="H80" i="58"/>
  <c r="G81" i="58"/>
  <c r="H81" i="58"/>
  <c r="G82" i="58"/>
  <c r="H82" i="58"/>
  <c r="G83" i="58"/>
  <c r="H83" i="58"/>
  <c r="G84" i="58"/>
  <c r="H84" i="58"/>
  <c r="G85" i="58"/>
  <c r="H85" i="58"/>
  <c r="G86" i="58"/>
  <c r="H86" i="58"/>
  <c r="G87" i="58"/>
  <c r="H87" i="58"/>
  <c r="G88" i="58"/>
  <c r="H88" i="58"/>
  <c r="G89" i="58"/>
  <c r="H89" i="58"/>
  <c r="G90" i="58"/>
  <c r="H90" i="58"/>
  <c r="G91" i="58"/>
  <c r="H91" i="58"/>
  <c r="G92" i="58"/>
  <c r="H92" i="58"/>
  <c r="D35" i="58"/>
  <c r="E35" i="58"/>
  <c r="A36" i="58"/>
  <c r="A37" i="58"/>
  <c r="A38" i="58"/>
  <c r="A39" i="58"/>
  <c r="A40" i="58"/>
  <c r="A41" i="58"/>
  <c r="A42" i="58"/>
  <c r="A46" i="58"/>
  <c r="A47" i="58"/>
  <c r="A48" i="58"/>
  <c r="A49" i="58"/>
  <c r="A50" i="58"/>
  <c r="A51" i="58"/>
  <c r="A52" i="58"/>
  <c r="A53" i="58"/>
  <c r="D36" i="58"/>
  <c r="E36" i="58"/>
  <c r="G36" i="58"/>
  <c r="I36" i="58"/>
  <c r="W50" i="58"/>
  <c r="F36" i="58"/>
  <c r="D37" i="58"/>
  <c r="E37" i="58"/>
  <c r="F37" i="58"/>
  <c r="D38" i="58"/>
  <c r="E38" i="58"/>
  <c r="D39" i="58"/>
  <c r="E39" i="58"/>
  <c r="F39" i="58"/>
  <c r="D40" i="58"/>
  <c r="G40" i="58"/>
  <c r="I40" i="58"/>
  <c r="W36" i="58"/>
  <c r="E40" i="58"/>
  <c r="D41" i="58"/>
  <c r="E41" i="58"/>
  <c r="F41" i="58"/>
  <c r="D42" i="58"/>
  <c r="E42" i="58"/>
  <c r="G42" i="58"/>
  <c r="I42" i="58"/>
  <c r="W45" i="58"/>
  <c r="F42" i="58"/>
  <c r="D46" i="58"/>
  <c r="E46" i="58"/>
  <c r="F46" i="58"/>
  <c r="D47" i="58"/>
  <c r="E47" i="58"/>
  <c r="G47" i="58"/>
  <c r="I47" i="58"/>
  <c r="W44" i="58"/>
  <c r="F47" i="58"/>
  <c r="D48" i="58"/>
  <c r="G48" i="58"/>
  <c r="I48" i="58"/>
  <c r="W48" i="58"/>
  <c r="E48" i="58"/>
  <c r="F48" i="58"/>
  <c r="D49" i="58"/>
  <c r="E49" i="58"/>
  <c r="G49" i="58"/>
  <c r="I49" i="58"/>
  <c r="W34" i="58"/>
  <c r="D50" i="58"/>
  <c r="E50" i="58"/>
  <c r="G50" i="58"/>
  <c r="I50" i="58"/>
  <c r="W38" i="58"/>
  <c r="F50" i="58"/>
  <c r="D51" i="58"/>
  <c r="G51" i="58"/>
  <c r="I51" i="58"/>
  <c r="E51" i="58"/>
  <c r="D52" i="58"/>
  <c r="G52" i="58"/>
  <c r="I52" i="58"/>
  <c r="W49" i="58"/>
  <c r="E52" i="58"/>
  <c r="F52" i="58"/>
  <c r="D53" i="58"/>
  <c r="E53" i="58"/>
  <c r="G53" i="58"/>
  <c r="I53" i="58"/>
  <c r="W47" i="58"/>
  <c r="F53" i="58"/>
  <c r="L35" i="58"/>
  <c r="N35" i="58"/>
  <c r="P35" i="58"/>
  <c r="R35" i="58"/>
  <c r="L36" i="58"/>
  <c r="N36" i="58"/>
  <c r="P36" i="58"/>
  <c r="R36" i="58"/>
  <c r="L37" i="58"/>
  <c r="N37" i="58"/>
  <c r="P37" i="58"/>
  <c r="R37" i="58"/>
  <c r="L38" i="58"/>
  <c r="N38" i="58"/>
  <c r="P38" i="58"/>
  <c r="R38" i="58"/>
  <c r="L42" i="58"/>
  <c r="N42" i="58"/>
  <c r="P42" i="58"/>
  <c r="R42" i="58"/>
  <c r="L43" i="58"/>
  <c r="N43" i="58"/>
  <c r="P43" i="58"/>
  <c r="R43" i="58"/>
  <c r="L44" i="58"/>
  <c r="N44" i="58"/>
  <c r="P44" i="58"/>
  <c r="R44" i="58"/>
  <c r="L45" i="58"/>
  <c r="N45" i="58"/>
  <c r="P45" i="58"/>
  <c r="R45" i="58"/>
  <c r="L49" i="58"/>
  <c r="N49" i="58"/>
  <c r="P49" i="58"/>
  <c r="R49" i="58"/>
  <c r="L50" i="58"/>
  <c r="N50" i="58"/>
  <c r="R50" i="58"/>
  <c r="L51" i="58"/>
  <c r="N51" i="58"/>
  <c r="R51" i="58"/>
  <c r="C21" i="50"/>
  <c r="F24" i="58"/>
  <c r="R26" i="58"/>
  <c r="F21" i="58"/>
  <c r="R25" i="58"/>
  <c r="F11" i="58"/>
  <c r="R24" i="58"/>
  <c r="F29" i="58"/>
  <c r="P26" i="58"/>
  <c r="F6" i="58"/>
  <c r="P25" i="58"/>
  <c r="F10" i="58"/>
  <c r="P24" i="58"/>
  <c r="F22" i="58"/>
  <c r="N26" i="58"/>
  <c r="F8" i="58"/>
  <c r="N25" i="58"/>
  <c r="F12" i="58"/>
  <c r="N24" i="58"/>
  <c r="F16" i="58"/>
  <c r="L26" i="58"/>
  <c r="F15" i="58"/>
  <c r="L25" i="58"/>
  <c r="F28" i="58"/>
  <c r="L24" i="58"/>
  <c r="E25" i="58"/>
  <c r="E29" i="58"/>
  <c r="E26" i="58"/>
  <c r="E23" i="58"/>
  <c r="L20" i="58"/>
  <c r="L19" i="58"/>
  <c r="L18" i="58"/>
  <c r="E28" i="58"/>
  <c r="E22" i="58"/>
  <c r="P20" i="58"/>
  <c r="P19" i="58"/>
  <c r="P18" i="58"/>
  <c r="E27" i="58"/>
  <c r="G27" i="58"/>
  <c r="I27" i="58"/>
  <c r="E24" i="58"/>
  <c r="E21" i="58"/>
  <c r="N20" i="58"/>
  <c r="N19" i="58"/>
  <c r="N18" i="58"/>
  <c r="E16" i="58"/>
  <c r="E14" i="58"/>
  <c r="E10" i="58"/>
  <c r="E6" i="58"/>
  <c r="N11" i="58"/>
  <c r="N10" i="58"/>
  <c r="N9" i="58"/>
  <c r="E15" i="58"/>
  <c r="E11" i="58"/>
  <c r="E7" i="58"/>
  <c r="P11" i="58"/>
  <c r="P10" i="58"/>
  <c r="P9" i="58"/>
  <c r="E12" i="58"/>
  <c r="E8" i="58"/>
  <c r="R11" i="58"/>
  <c r="R10" i="58"/>
  <c r="R9" i="58"/>
  <c r="E17" i="58"/>
  <c r="G17" i="58"/>
  <c r="I17" i="58"/>
  <c r="E13" i="58"/>
  <c r="E9" i="58"/>
  <c r="L11" i="58"/>
  <c r="L10" i="58"/>
  <c r="L9" i="58"/>
  <c r="L15" i="58"/>
  <c r="P17" i="58"/>
  <c r="N17" i="58"/>
  <c r="L17" i="58"/>
  <c r="P16" i="58"/>
  <c r="N16" i="58"/>
  <c r="L16" i="58"/>
  <c r="P15" i="58"/>
  <c r="N15" i="58"/>
  <c r="D29" i="58"/>
  <c r="D28" i="58"/>
  <c r="D27" i="58"/>
  <c r="D26" i="58"/>
  <c r="G26" i="58"/>
  <c r="I26" i="58"/>
  <c r="D25" i="58"/>
  <c r="G25" i="58"/>
  <c r="I25" i="58"/>
  <c r="D24" i="58"/>
  <c r="G24" i="58"/>
  <c r="I24" i="58"/>
  <c r="D23" i="58"/>
  <c r="D22" i="58"/>
  <c r="D21" i="58"/>
  <c r="G21" i="58"/>
  <c r="I21" i="58"/>
  <c r="A21" i="58"/>
  <c r="A22" i="58"/>
  <c r="A23" i="58"/>
  <c r="A24" i="58"/>
  <c r="A25" i="58"/>
  <c r="A26" i="58"/>
  <c r="A27" i="58"/>
  <c r="A28" i="58"/>
  <c r="A29" i="58"/>
  <c r="R8" i="58"/>
  <c r="P8" i="58"/>
  <c r="N8" i="58"/>
  <c r="L8" i="58"/>
  <c r="R7" i="58"/>
  <c r="P7" i="58"/>
  <c r="N7" i="58"/>
  <c r="L7" i="58"/>
  <c r="R6" i="58"/>
  <c r="P6" i="58"/>
  <c r="N6" i="58"/>
  <c r="L6" i="58"/>
  <c r="D17" i="58"/>
  <c r="D16" i="58"/>
  <c r="D15" i="58"/>
  <c r="G15" i="58"/>
  <c r="I15" i="58"/>
  <c r="D14" i="58"/>
  <c r="D13" i="58"/>
  <c r="D12" i="58"/>
  <c r="G12" i="58"/>
  <c r="I12" i="58"/>
  <c r="D11" i="58"/>
  <c r="G11" i="58"/>
  <c r="I11" i="58"/>
  <c r="D10" i="58"/>
  <c r="D9" i="58"/>
  <c r="D8" i="58"/>
  <c r="D7" i="58"/>
  <c r="D6" i="58"/>
  <c r="A6" i="58"/>
  <c r="A7" i="58"/>
  <c r="A8" i="58"/>
  <c r="A9" i="58"/>
  <c r="A10" i="58"/>
  <c r="A11" i="58"/>
  <c r="A12" i="58"/>
  <c r="A13" i="58"/>
  <c r="A14" i="58"/>
  <c r="A15" i="58"/>
  <c r="A16" i="58"/>
  <c r="A17" i="58"/>
  <c r="I32" i="29"/>
  <c r="K32" i="29"/>
  <c r="J32" i="29"/>
  <c r="I29" i="29"/>
  <c r="K29" i="29"/>
  <c r="J29" i="29"/>
  <c r="I27" i="29"/>
  <c r="K27" i="29"/>
  <c r="J27" i="29"/>
  <c r="I11" i="29"/>
  <c r="K11" i="29"/>
  <c r="J11" i="29"/>
  <c r="D21" i="29"/>
  <c r="BC4" i="54"/>
  <c r="BD4" i="54"/>
  <c r="BC26" i="54"/>
  <c r="BD26" i="54"/>
  <c r="BC35" i="54"/>
  <c r="BD35" i="54"/>
  <c r="BC34" i="54"/>
  <c r="BD34" i="54"/>
  <c r="C35" i="50"/>
  <c r="C38" i="50"/>
  <c r="P61" i="54"/>
  <c r="P69" i="54"/>
  <c r="P70" i="54"/>
  <c r="P71" i="54"/>
  <c r="B38" i="30"/>
  <c r="B37" i="30"/>
  <c r="P41" i="54"/>
  <c r="B22" i="30"/>
  <c r="B21" i="30"/>
  <c r="I6" i="30"/>
  <c r="K6" i="30"/>
  <c r="D22" i="30"/>
  <c r="J6" i="30"/>
  <c r="I16" i="30"/>
  <c r="K16" i="30"/>
  <c r="J16" i="30"/>
  <c r="I19" i="30"/>
  <c r="BC30" i="54"/>
  <c r="BC31" i="54"/>
  <c r="BD32" i="54"/>
  <c r="BD29" i="54"/>
  <c r="BD30" i="54"/>
  <c r="BD31" i="54"/>
  <c r="BC29" i="54"/>
  <c r="BC11" i="54"/>
  <c r="BD11" i="54"/>
  <c r="BC20" i="54"/>
  <c r="BD20" i="54"/>
  <c r="BC15" i="54"/>
  <c r="BD15" i="54"/>
  <c r="BC16" i="54"/>
  <c r="BD16" i="54"/>
  <c r="BC7" i="54"/>
  <c r="BD7" i="54"/>
  <c r="BC17" i="54"/>
  <c r="BD17" i="54"/>
  <c r="BC8" i="54"/>
  <c r="BD8" i="54"/>
  <c r="BC9" i="54"/>
  <c r="BD9" i="54"/>
  <c r="BC10" i="54"/>
  <c r="BD10" i="54"/>
  <c r="BC3" i="54"/>
  <c r="BD3" i="54"/>
  <c r="BC5" i="54"/>
  <c r="BD5" i="54"/>
  <c r="BC13" i="54"/>
  <c r="BD13" i="54"/>
  <c r="P67" i="54"/>
  <c r="B33" i="31"/>
  <c r="B32" i="31"/>
  <c r="B20" i="31"/>
  <c r="B19" i="31"/>
  <c r="C37" i="50"/>
  <c r="S26" i="31"/>
  <c r="A24" i="31"/>
  <c r="A25" i="31"/>
  <c r="A26" i="31"/>
  <c r="A27" i="31"/>
  <c r="I11" i="31"/>
  <c r="K11" i="31"/>
  <c r="J11" i="31"/>
  <c r="P53" i="54"/>
  <c r="P58" i="54"/>
  <c r="BC21" i="54"/>
  <c r="BD21" i="54"/>
  <c r="P39" i="54"/>
  <c r="P63" i="54"/>
  <c r="P64" i="54"/>
  <c r="P49" i="54"/>
  <c r="P42" i="54"/>
  <c r="P50" i="54"/>
  <c r="A60" i="54"/>
  <c r="A61" i="54"/>
  <c r="A62" i="54"/>
  <c r="A63" i="54"/>
  <c r="A64" i="54"/>
  <c r="A65" i="54"/>
  <c r="A66" i="54"/>
  <c r="P43" i="54"/>
  <c r="P52" i="54"/>
  <c r="P44" i="54"/>
  <c r="A40" i="54"/>
  <c r="A41" i="54"/>
  <c r="A42" i="54"/>
  <c r="A43" i="54"/>
  <c r="A44" i="54"/>
  <c r="A45" i="54"/>
  <c r="A46" i="54"/>
  <c r="A47" i="54"/>
  <c r="A48" i="54"/>
  <c r="A3" i="54"/>
  <c r="A4" i="54"/>
  <c r="A5" i="54"/>
  <c r="A6" i="54"/>
  <c r="A7" i="54"/>
  <c r="A8" i="54"/>
  <c r="A9" i="54"/>
  <c r="A10" i="54"/>
  <c r="A11" i="54"/>
  <c r="I36" i="55"/>
  <c r="J36" i="55"/>
  <c r="I33" i="55"/>
  <c r="S23" i="55"/>
  <c r="T23" i="55"/>
  <c r="S29" i="55"/>
  <c r="T29" i="55"/>
  <c r="S22" i="55"/>
  <c r="T22" i="55"/>
  <c r="S26" i="55"/>
  <c r="T26" i="55"/>
  <c r="V10" i="55"/>
  <c r="W10" i="55"/>
  <c r="V16" i="55"/>
  <c r="W16" i="55"/>
  <c r="V15" i="55"/>
  <c r="W15" i="55"/>
  <c r="V13" i="55"/>
  <c r="W13" i="55"/>
  <c r="V8" i="55"/>
  <c r="W8" i="55"/>
  <c r="V14" i="55"/>
  <c r="W14" i="55"/>
  <c r="V5" i="55"/>
  <c r="W5" i="55"/>
  <c r="V11" i="55"/>
  <c r="W11" i="55"/>
  <c r="V6" i="55"/>
  <c r="W6" i="55"/>
  <c r="V7" i="55"/>
  <c r="W7" i="55"/>
  <c r="V9" i="55"/>
  <c r="W9" i="55"/>
  <c r="V12" i="55"/>
  <c r="W12" i="55"/>
  <c r="A5" i="55"/>
  <c r="I37" i="55"/>
  <c r="I38" i="55"/>
  <c r="J18" i="55"/>
  <c r="J10" i="55"/>
  <c r="K10" i="55"/>
  <c r="J6" i="55"/>
  <c r="K6" i="55"/>
  <c r="J7" i="55"/>
  <c r="K7" i="55"/>
  <c r="J11" i="55"/>
  <c r="K11" i="55"/>
  <c r="J12" i="55"/>
  <c r="K12" i="55"/>
  <c r="J14" i="55"/>
  <c r="K14" i="55"/>
  <c r="J13" i="55"/>
  <c r="K13" i="55"/>
  <c r="J8" i="55"/>
  <c r="K8" i="55"/>
  <c r="I9" i="31"/>
  <c r="K9" i="31"/>
  <c r="J9" i="31"/>
  <c r="I7" i="31"/>
  <c r="K7" i="31"/>
  <c r="J7" i="31"/>
  <c r="I6" i="31"/>
  <c r="K6" i="31"/>
  <c r="D20" i="31"/>
  <c r="J6" i="31"/>
  <c r="D19" i="31"/>
  <c r="I13" i="31"/>
  <c r="K13" i="31"/>
  <c r="J13" i="31"/>
  <c r="I15" i="30"/>
  <c r="K15" i="30"/>
  <c r="J15" i="30"/>
  <c r="A7" i="30"/>
  <c r="I8" i="30"/>
  <c r="K8" i="30"/>
  <c r="J8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I18" i="30"/>
  <c r="K18" i="30"/>
  <c r="J18" i="30"/>
  <c r="K19" i="30"/>
  <c r="J19" i="30"/>
  <c r="I14" i="30"/>
  <c r="K14" i="30"/>
  <c r="J14" i="30"/>
  <c r="I17" i="30"/>
  <c r="K17" i="30"/>
  <c r="J17" i="30"/>
  <c r="I10" i="30"/>
  <c r="K10" i="30"/>
  <c r="J10" i="30"/>
  <c r="I9" i="30"/>
  <c r="K9" i="30"/>
  <c r="J9" i="30"/>
  <c r="I7" i="30"/>
  <c r="K7" i="30"/>
  <c r="J7" i="30"/>
  <c r="D21" i="30"/>
  <c r="I11" i="30"/>
  <c r="K11" i="30"/>
  <c r="J11" i="30"/>
  <c r="I13" i="30"/>
  <c r="K13" i="30"/>
  <c r="J13" i="30"/>
  <c r="I12" i="30"/>
  <c r="K12" i="30"/>
  <c r="J12" i="30"/>
  <c r="I30" i="30"/>
  <c r="K30" i="30"/>
  <c r="J30" i="30"/>
  <c r="A26" i="30"/>
  <c r="A27" i="30"/>
  <c r="A28" i="30"/>
  <c r="A29" i="30"/>
  <c r="A30" i="30"/>
  <c r="A31" i="30"/>
  <c r="A32" i="30"/>
  <c r="A33" i="30"/>
  <c r="A34" i="30"/>
  <c r="A35" i="30"/>
  <c r="I34" i="30"/>
  <c r="K34" i="30"/>
  <c r="J34" i="30"/>
  <c r="I29" i="30"/>
  <c r="K29" i="30"/>
  <c r="J29" i="30"/>
  <c r="I31" i="30"/>
  <c r="K31" i="30"/>
  <c r="J31" i="30"/>
  <c r="I27" i="30"/>
  <c r="K27" i="30"/>
  <c r="J27" i="30"/>
  <c r="I26" i="30"/>
  <c r="K26" i="30"/>
  <c r="J26" i="30"/>
  <c r="D37" i="30"/>
  <c r="I32" i="30"/>
  <c r="K32" i="30"/>
  <c r="J32" i="30"/>
  <c r="I33" i="30"/>
  <c r="K33" i="30"/>
  <c r="J33" i="30"/>
  <c r="I35" i="30"/>
  <c r="K35" i="30"/>
  <c r="J35" i="30"/>
  <c r="I25" i="30"/>
  <c r="K25" i="30"/>
  <c r="D38" i="30"/>
  <c r="J25" i="30"/>
  <c r="I28" i="30"/>
  <c r="K28" i="30"/>
  <c r="J28" i="30"/>
  <c r="I18" i="29"/>
  <c r="K18" i="29"/>
  <c r="J18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I8" i="29"/>
  <c r="K8" i="29"/>
  <c r="J8" i="29"/>
  <c r="I17" i="29"/>
  <c r="K17" i="29"/>
  <c r="J17" i="29"/>
  <c r="I12" i="29"/>
  <c r="K12" i="29"/>
  <c r="J12" i="29"/>
  <c r="I6" i="29"/>
  <c r="K6" i="29"/>
  <c r="D22" i="29"/>
  <c r="J6" i="29"/>
  <c r="D20" i="29"/>
  <c r="I16" i="29"/>
  <c r="K16" i="29"/>
  <c r="J16" i="29"/>
  <c r="I15" i="29"/>
  <c r="K15" i="29"/>
  <c r="J15" i="29"/>
  <c r="I14" i="29"/>
  <c r="K14" i="29"/>
  <c r="J14" i="29"/>
  <c r="I10" i="29"/>
  <c r="K10" i="29"/>
  <c r="J10" i="29"/>
  <c r="I7" i="29"/>
  <c r="K7" i="29"/>
  <c r="J7" i="29"/>
  <c r="I26" i="29"/>
  <c r="K26" i="29"/>
  <c r="J26" i="29"/>
  <c r="I35" i="29"/>
  <c r="K35" i="29"/>
  <c r="J35" i="29"/>
  <c r="I28" i="29"/>
  <c r="K28" i="29"/>
  <c r="J28" i="29"/>
  <c r="I34" i="29"/>
  <c r="K34" i="29"/>
  <c r="J34" i="29"/>
  <c r="I30" i="29"/>
  <c r="K30" i="29"/>
  <c r="J30" i="29"/>
  <c r="I31" i="29"/>
  <c r="K31" i="29"/>
  <c r="J31" i="29"/>
  <c r="I6" i="28"/>
  <c r="K6" i="28"/>
  <c r="J6" i="28"/>
  <c r="I7" i="28"/>
  <c r="K7" i="28"/>
  <c r="J7" i="28"/>
  <c r="I8" i="28"/>
  <c r="K8" i="28"/>
  <c r="J8" i="28"/>
  <c r="I9" i="28"/>
  <c r="K9" i="28"/>
  <c r="J9" i="28"/>
  <c r="I10" i="28"/>
  <c r="K10" i="28"/>
  <c r="J10" i="28"/>
  <c r="I11" i="28"/>
  <c r="K11" i="28"/>
  <c r="J11" i="28"/>
  <c r="I12" i="28"/>
  <c r="K12" i="28"/>
  <c r="J12" i="28"/>
  <c r="I13" i="28"/>
  <c r="K13" i="28"/>
  <c r="J13" i="28"/>
  <c r="I14" i="28"/>
  <c r="K14" i="28"/>
  <c r="J14" i="28"/>
  <c r="I15" i="28"/>
  <c r="K15" i="28"/>
  <c r="J15" i="28"/>
  <c r="I16" i="28"/>
  <c r="K16" i="28"/>
  <c r="J16" i="28"/>
  <c r="I17" i="28"/>
  <c r="K17" i="28"/>
  <c r="J17" i="28"/>
  <c r="I24" i="28"/>
  <c r="K24" i="28"/>
  <c r="J24" i="28"/>
  <c r="I23" i="28"/>
  <c r="K23" i="28"/>
  <c r="D33" i="28"/>
  <c r="J23" i="28"/>
  <c r="I29" i="28"/>
  <c r="K29" i="28"/>
  <c r="J29" i="28"/>
  <c r="I26" i="28"/>
  <c r="K26" i="28"/>
  <c r="J26" i="28"/>
  <c r="I25" i="28"/>
  <c r="K25" i="28"/>
  <c r="J25" i="28"/>
  <c r="D32" i="28"/>
  <c r="I30" i="28"/>
  <c r="K30" i="28"/>
  <c r="J30" i="28"/>
  <c r="A7" i="27"/>
  <c r="A8" i="27"/>
  <c r="A9" i="27"/>
  <c r="I9" i="27"/>
  <c r="K9" i="27"/>
  <c r="J9" i="27"/>
  <c r="D12" i="27"/>
  <c r="I8" i="27"/>
  <c r="K8" i="27"/>
  <c r="J8" i="27"/>
  <c r="I7" i="27"/>
  <c r="K7" i="27"/>
  <c r="J7" i="27"/>
  <c r="I6" i="27"/>
  <c r="K6" i="27"/>
  <c r="D13" i="27"/>
  <c r="J6" i="27"/>
  <c r="I17" i="27"/>
  <c r="K17" i="27"/>
  <c r="J17" i="27"/>
  <c r="A17" i="27"/>
  <c r="A18" i="27"/>
  <c r="A19" i="27"/>
  <c r="A20" i="27"/>
  <c r="A21" i="27"/>
  <c r="A22" i="27"/>
  <c r="I21" i="27"/>
  <c r="K21" i="27"/>
  <c r="J21" i="27"/>
  <c r="I16" i="27"/>
  <c r="K16" i="27"/>
  <c r="J16" i="27"/>
  <c r="I19" i="27"/>
  <c r="K19" i="27"/>
  <c r="J19" i="27"/>
  <c r="I22" i="27"/>
  <c r="K22" i="27"/>
  <c r="J22" i="27"/>
  <c r="I18" i="27"/>
  <c r="K18" i="27"/>
  <c r="J18" i="27"/>
  <c r="I20" i="27"/>
  <c r="K20" i="27"/>
  <c r="J20" i="27"/>
  <c r="I11" i="22"/>
  <c r="K11" i="22"/>
  <c r="J11" i="22"/>
  <c r="A7" i="22"/>
  <c r="A8" i="22"/>
  <c r="A9" i="22"/>
  <c r="A10" i="22"/>
  <c r="A11" i="22"/>
  <c r="A12" i="22"/>
  <c r="I12" i="22"/>
  <c r="K12" i="22"/>
  <c r="J12" i="22"/>
  <c r="I8" i="22"/>
  <c r="K8" i="22"/>
  <c r="J8" i="22"/>
  <c r="I9" i="22"/>
  <c r="K9" i="22"/>
  <c r="J9" i="22"/>
  <c r="I7" i="22"/>
  <c r="K7" i="22"/>
  <c r="J7" i="22"/>
  <c r="I10" i="22"/>
  <c r="K10" i="22"/>
  <c r="J10" i="22"/>
  <c r="I6" i="22"/>
  <c r="K6" i="22"/>
  <c r="D15" i="22"/>
  <c r="J6" i="22"/>
  <c r="D14" i="22"/>
  <c r="I18" i="22"/>
  <c r="K18" i="22"/>
  <c r="J18" i="22"/>
  <c r="A19" i="22"/>
  <c r="A20" i="22"/>
  <c r="A21" i="22"/>
  <c r="A22" i="22"/>
  <c r="I19" i="22"/>
  <c r="K19" i="22"/>
  <c r="J19" i="22"/>
  <c r="I21" i="22"/>
  <c r="K21" i="22"/>
  <c r="J21" i="22"/>
  <c r="I22" i="22"/>
  <c r="K22" i="22"/>
  <c r="J22" i="22"/>
  <c r="I20" i="22"/>
  <c r="K20" i="22"/>
  <c r="J20" i="22"/>
  <c r="I15" i="52"/>
  <c r="K15" i="52"/>
  <c r="J15" i="52"/>
  <c r="A7" i="52"/>
  <c r="I6" i="52"/>
  <c r="K6" i="52"/>
  <c r="J6" i="52"/>
  <c r="A8" i="52"/>
  <c r="I13" i="52"/>
  <c r="K13" i="52"/>
  <c r="J13" i="52"/>
  <c r="A9" i="52"/>
  <c r="A10" i="52"/>
  <c r="A11" i="52"/>
  <c r="A12" i="52"/>
  <c r="A13" i="52"/>
  <c r="A14" i="52"/>
  <c r="A15" i="52"/>
  <c r="I7" i="52"/>
  <c r="K7" i="52"/>
  <c r="J7" i="52"/>
  <c r="I12" i="52"/>
  <c r="K12" i="52"/>
  <c r="J12" i="52"/>
  <c r="I8" i="52"/>
  <c r="K8" i="52"/>
  <c r="J8" i="52"/>
  <c r="I11" i="52"/>
  <c r="K11" i="52"/>
  <c r="J11" i="52"/>
  <c r="I14" i="52"/>
  <c r="K14" i="52"/>
  <c r="J14" i="52"/>
  <c r="I9" i="52"/>
  <c r="K9" i="52"/>
  <c r="J9" i="52"/>
  <c r="I10" i="52"/>
  <c r="K10" i="52"/>
  <c r="J10" i="52"/>
  <c r="I24" i="52"/>
  <c r="K24" i="52"/>
  <c r="J24" i="52"/>
  <c r="A23" i="52"/>
  <c r="A24" i="52"/>
  <c r="A25" i="52"/>
  <c r="A26" i="52"/>
  <c r="A27" i="52"/>
  <c r="A28" i="52"/>
  <c r="A29" i="52"/>
  <c r="I27" i="52"/>
  <c r="K27" i="52"/>
  <c r="J27" i="52"/>
  <c r="I25" i="52"/>
  <c r="K25" i="52"/>
  <c r="J25" i="52"/>
  <c r="I22" i="52"/>
  <c r="K22" i="52"/>
  <c r="J22" i="52"/>
  <c r="I29" i="52"/>
  <c r="K29" i="52"/>
  <c r="J29" i="52"/>
  <c r="I28" i="52"/>
  <c r="K28" i="52"/>
  <c r="J28" i="52"/>
  <c r="I26" i="52"/>
  <c r="K26" i="52"/>
  <c r="J26" i="52"/>
  <c r="I21" i="52"/>
  <c r="K21" i="52"/>
  <c r="J21" i="52"/>
  <c r="I23" i="52"/>
  <c r="K23" i="52"/>
  <c r="J23" i="52"/>
  <c r="I13" i="35"/>
  <c r="K13" i="35"/>
  <c r="J13" i="35"/>
  <c r="A7" i="35"/>
  <c r="A8" i="35"/>
  <c r="A9" i="35"/>
  <c r="I9" i="35"/>
  <c r="K9" i="35"/>
  <c r="J9" i="35"/>
  <c r="I15" i="35"/>
  <c r="K15" i="35"/>
  <c r="J15" i="35"/>
  <c r="I14" i="35"/>
  <c r="K14" i="35"/>
  <c r="J14" i="35"/>
  <c r="I6" i="35"/>
  <c r="K6" i="35"/>
  <c r="J6" i="35"/>
  <c r="I10" i="35"/>
  <c r="K10" i="35"/>
  <c r="J10" i="35"/>
  <c r="I7" i="35"/>
  <c r="K7" i="35"/>
  <c r="J7" i="35"/>
  <c r="I11" i="35"/>
  <c r="K11" i="35"/>
  <c r="J11" i="35"/>
  <c r="I12" i="35"/>
  <c r="K12" i="35"/>
  <c r="J12" i="35"/>
  <c r="I8" i="35"/>
  <c r="K8" i="35"/>
  <c r="J8" i="35"/>
  <c r="I29" i="35"/>
  <c r="K29" i="35"/>
  <c r="J29" i="35"/>
  <c r="A25" i="35"/>
  <c r="I31" i="35"/>
  <c r="K31" i="35"/>
  <c r="J31" i="35"/>
  <c r="A26" i="35"/>
  <c r="I27" i="35"/>
  <c r="K27" i="35"/>
  <c r="J27" i="35"/>
  <c r="I26" i="35"/>
  <c r="K26" i="35"/>
  <c r="J26" i="35"/>
  <c r="I32" i="35"/>
  <c r="K32" i="35"/>
  <c r="J32" i="35"/>
  <c r="I25" i="35"/>
  <c r="K25" i="35"/>
  <c r="J25" i="35"/>
  <c r="I33" i="35"/>
  <c r="K33" i="35"/>
  <c r="J33" i="35"/>
  <c r="I30" i="35"/>
  <c r="K30" i="35"/>
  <c r="J30" i="35"/>
  <c r="I24" i="35"/>
  <c r="K24" i="35"/>
  <c r="J24" i="35"/>
  <c r="I28" i="35"/>
  <c r="K28" i="35"/>
  <c r="J28" i="35"/>
  <c r="I6" i="48"/>
  <c r="K6" i="48"/>
  <c r="D19" i="48"/>
  <c r="J6" i="48"/>
  <c r="D18" i="48"/>
  <c r="A7" i="48"/>
  <c r="A8" i="48"/>
  <c r="A9" i="48"/>
  <c r="A10" i="48"/>
  <c r="A11" i="48"/>
  <c r="A12" i="48"/>
  <c r="A13" i="48"/>
  <c r="A14" i="48"/>
  <c r="A15" i="48"/>
  <c r="A16" i="48"/>
  <c r="I7" i="48"/>
  <c r="K7" i="48"/>
  <c r="J7" i="48"/>
  <c r="I9" i="48"/>
  <c r="K9" i="48"/>
  <c r="J9" i="48"/>
  <c r="I10" i="48"/>
  <c r="K10" i="48"/>
  <c r="J10" i="48"/>
  <c r="I11" i="48"/>
  <c r="K11" i="48"/>
  <c r="J11" i="48"/>
  <c r="I12" i="48"/>
  <c r="K12" i="48"/>
  <c r="J12" i="48"/>
  <c r="I13" i="48"/>
  <c r="K13" i="48"/>
  <c r="J13" i="48"/>
  <c r="I14" i="48"/>
  <c r="K14" i="48"/>
  <c r="J14" i="48"/>
  <c r="I15" i="48"/>
  <c r="K15" i="48"/>
  <c r="J15" i="48"/>
  <c r="I16" i="48"/>
  <c r="K16" i="48"/>
  <c r="J16" i="48"/>
  <c r="A23" i="48"/>
  <c r="A24" i="48"/>
  <c r="A25" i="48"/>
  <c r="A26" i="48"/>
  <c r="A27" i="48"/>
  <c r="A28" i="48"/>
  <c r="I27" i="48"/>
  <c r="K27" i="48"/>
  <c r="J27" i="48"/>
  <c r="I23" i="48"/>
  <c r="K23" i="48"/>
  <c r="J23" i="48"/>
  <c r="I26" i="48"/>
  <c r="K26" i="48"/>
  <c r="J26" i="48"/>
  <c r="I22" i="48"/>
  <c r="K22" i="48"/>
  <c r="D31" i="48"/>
  <c r="J22" i="48"/>
  <c r="D30" i="48"/>
  <c r="I25" i="48"/>
  <c r="K25" i="48"/>
  <c r="J25" i="48"/>
  <c r="I28" i="48"/>
  <c r="K28" i="48"/>
  <c r="J28" i="48"/>
  <c r="J19" i="55"/>
  <c r="K19" i="55"/>
  <c r="J16" i="55"/>
  <c r="K16" i="55"/>
  <c r="J15" i="55"/>
  <c r="K15" i="55"/>
  <c r="J5" i="55"/>
  <c r="K5" i="55"/>
  <c r="J9" i="55"/>
  <c r="K9" i="55"/>
  <c r="J17" i="55"/>
  <c r="K17" i="55"/>
  <c r="K18" i="55"/>
  <c r="B33" i="32"/>
  <c r="B20" i="32"/>
  <c r="D19" i="32"/>
  <c r="B19" i="32"/>
  <c r="D32" i="32"/>
  <c r="B32" i="32"/>
  <c r="BC2" i="54"/>
  <c r="BD2" i="54"/>
  <c r="BC25" i="54"/>
  <c r="BD25" i="54"/>
  <c r="BC12" i="54"/>
  <c r="BD12" i="54"/>
  <c r="BC24" i="54"/>
  <c r="BD24" i="54"/>
  <c r="BC6" i="54"/>
  <c r="BD6" i="54"/>
  <c r="BC27" i="54"/>
  <c r="BD27" i="54"/>
  <c r="BC28" i="54"/>
  <c r="BD28" i="54"/>
  <c r="BC32" i="54"/>
  <c r="BC33" i="54"/>
  <c r="BD33" i="54"/>
  <c r="BC36" i="54"/>
  <c r="BD36" i="54"/>
  <c r="P59" i="54"/>
  <c r="P40" i="54"/>
  <c r="P60" i="54"/>
  <c r="P62" i="54"/>
  <c r="P68" i="54"/>
  <c r="P45" i="54"/>
  <c r="P46" i="54"/>
  <c r="P47" i="54"/>
  <c r="P48" i="54"/>
  <c r="P65" i="54"/>
  <c r="P57" i="54"/>
  <c r="P66" i="54"/>
  <c r="C6" i="50"/>
  <c r="C20" i="50"/>
  <c r="A15" i="50"/>
  <c r="A16" i="50"/>
  <c r="A17" i="50"/>
  <c r="A18" i="50"/>
  <c r="A19" i="50"/>
  <c r="A20" i="50"/>
  <c r="A21" i="50"/>
  <c r="A22" i="50"/>
  <c r="A23" i="50"/>
  <c r="A24" i="50"/>
  <c r="A25" i="50"/>
  <c r="C22" i="50"/>
  <c r="C25" i="50"/>
  <c r="C28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C26" i="50"/>
  <c r="C27" i="50"/>
  <c r="C30" i="50"/>
  <c r="C34" i="50"/>
  <c r="C31" i="50"/>
  <c r="C33" i="50"/>
  <c r="C32" i="50"/>
  <c r="C29" i="50"/>
  <c r="C36" i="50"/>
  <c r="D40" i="50"/>
  <c r="I17" i="31"/>
  <c r="K17" i="31"/>
  <c r="J17" i="31"/>
  <c r="A7" i="31"/>
  <c r="A8" i="31"/>
  <c r="A9" i="31"/>
  <c r="A10" i="31"/>
  <c r="A11" i="31"/>
  <c r="A12" i="31"/>
  <c r="A13" i="31"/>
  <c r="A14" i="31"/>
  <c r="A15" i="31"/>
  <c r="A16" i="31"/>
  <c r="A17" i="31"/>
  <c r="I15" i="31"/>
  <c r="K15" i="31"/>
  <c r="J15" i="31"/>
  <c r="I16" i="31"/>
  <c r="K16" i="31"/>
  <c r="J16" i="31"/>
  <c r="I14" i="31"/>
  <c r="K14" i="31"/>
  <c r="J14" i="31"/>
  <c r="I8" i="31"/>
  <c r="K8" i="31"/>
  <c r="J8" i="31"/>
  <c r="I10" i="31"/>
  <c r="K10" i="31"/>
  <c r="J10" i="31"/>
  <c r="I12" i="31"/>
  <c r="K12" i="31"/>
  <c r="J12" i="31"/>
  <c r="I26" i="31"/>
  <c r="K26" i="31"/>
  <c r="J26" i="31"/>
  <c r="D32" i="31"/>
  <c r="I24" i="31"/>
  <c r="K24" i="31"/>
  <c r="J24" i="31"/>
  <c r="I27" i="31"/>
  <c r="K27" i="31"/>
  <c r="J27" i="31"/>
  <c r="I29" i="31"/>
  <c r="K29" i="31"/>
  <c r="J29" i="31"/>
  <c r="I30" i="31"/>
  <c r="K30" i="31"/>
  <c r="J30" i="31"/>
  <c r="I25" i="31"/>
  <c r="K25" i="31"/>
  <c r="J25" i="31"/>
  <c r="I23" i="31"/>
  <c r="K23" i="31"/>
  <c r="D33" i="31"/>
  <c r="J23" i="31"/>
  <c r="I28" i="31"/>
  <c r="K28" i="31"/>
  <c r="J28" i="31"/>
  <c r="S25" i="55"/>
  <c r="T25" i="55"/>
  <c r="S27" i="55"/>
  <c r="T27" i="55"/>
  <c r="S24" i="55"/>
  <c r="T24" i="55"/>
  <c r="S28" i="55"/>
  <c r="T28" i="55"/>
  <c r="I24" i="55"/>
  <c r="J24" i="55"/>
  <c r="I25" i="55"/>
  <c r="J25" i="55"/>
  <c r="I26" i="55"/>
  <c r="J26" i="55"/>
  <c r="I27" i="55"/>
  <c r="J27" i="55"/>
  <c r="I28" i="55"/>
  <c r="J28" i="55"/>
  <c r="I29" i="55"/>
  <c r="J29" i="55"/>
  <c r="I30" i="55"/>
  <c r="J30" i="55"/>
  <c r="I31" i="55"/>
  <c r="J31" i="55"/>
  <c r="I32" i="55"/>
  <c r="J32" i="55"/>
  <c r="J33" i="55"/>
  <c r="I34" i="55"/>
  <c r="J34" i="55"/>
  <c r="I35" i="55"/>
  <c r="J35" i="55"/>
  <c r="J37" i="55"/>
  <c r="J38" i="55"/>
  <c r="I15" i="32"/>
  <c r="K15" i="32"/>
  <c r="J15" i="32"/>
  <c r="A7" i="32"/>
  <c r="A8" i="32"/>
  <c r="A9" i="32"/>
  <c r="A10" i="32"/>
  <c r="A11" i="32"/>
  <c r="A12" i="32"/>
  <c r="A13" i="32"/>
  <c r="A14" i="32"/>
  <c r="A15" i="32"/>
  <c r="A16" i="32"/>
  <c r="A17" i="32"/>
  <c r="I11" i="32"/>
  <c r="K11" i="32"/>
  <c r="J11" i="32"/>
  <c r="I14" i="32"/>
  <c r="K14" i="32"/>
  <c r="J14" i="32"/>
  <c r="I6" i="32"/>
  <c r="K6" i="32"/>
  <c r="D20" i="32"/>
  <c r="J6" i="32"/>
  <c r="I16" i="32"/>
  <c r="K16" i="32"/>
  <c r="J16" i="32"/>
  <c r="I13" i="32"/>
  <c r="K13" i="32"/>
  <c r="J13" i="32"/>
  <c r="I12" i="32"/>
  <c r="K12" i="32"/>
  <c r="J12" i="32"/>
  <c r="I8" i="32"/>
  <c r="K8" i="32"/>
  <c r="J8" i="32"/>
  <c r="I9" i="32"/>
  <c r="K9" i="32"/>
  <c r="J9" i="32"/>
  <c r="I7" i="32"/>
  <c r="K7" i="32"/>
  <c r="J7" i="32"/>
  <c r="I17" i="32"/>
  <c r="K17" i="32"/>
  <c r="J17" i="32"/>
  <c r="I10" i="32"/>
  <c r="K10" i="32"/>
  <c r="J10" i="32"/>
  <c r="I28" i="32"/>
  <c r="K28" i="32"/>
  <c r="J28" i="32"/>
  <c r="A24" i="32"/>
  <c r="A25" i="32"/>
  <c r="A26" i="32"/>
  <c r="A27" i="32"/>
  <c r="A28" i="32"/>
  <c r="A29" i="32"/>
  <c r="A30" i="32"/>
  <c r="I25" i="32"/>
  <c r="K25" i="32"/>
  <c r="J25" i="32"/>
  <c r="I27" i="32"/>
  <c r="K27" i="32"/>
  <c r="J27" i="32"/>
  <c r="I23" i="32"/>
  <c r="K23" i="32"/>
  <c r="D33" i="32"/>
  <c r="J23" i="32"/>
  <c r="I30" i="32"/>
  <c r="K30" i="32"/>
  <c r="J30" i="32"/>
  <c r="I26" i="32"/>
  <c r="K26" i="32"/>
  <c r="J26" i="32"/>
  <c r="I29" i="32"/>
  <c r="K29" i="32"/>
  <c r="J29" i="32"/>
  <c r="I24" i="32"/>
  <c r="K24" i="32"/>
  <c r="J24" i="32"/>
  <c r="I6" i="16"/>
  <c r="K6" i="16"/>
  <c r="D20" i="16"/>
  <c r="J6" i="16"/>
  <c r="D19" i="16"/>
  <c r="A7" i="16"/>
  <c r="I7" i="16"/>
  <c r="K7" i="16"/>
  <c r="J7" i="16"/>
  <c r="I8" i="16"/>
  <c r="K8" i="16"/>
  <c r="J8" i="16"/>
  <c r="A9" i="16"/>
  <c r="A10" i="16"/>
  <c r="A11" i="16"/>
  <c r="A12" i="16"/>
  <c r="A13" i="16"/>
  <c r="A14" i="16"/>
  <c r="A15" i="16"/>
  <c r="A16" i="16"/>
  <c r="A17" i="16"/>
  <c r="I9" i="16"/>
  <c r="K9" i="16"/>
  <c r="J9" i="16"/>
  <c r="I10" i="16"/>
  <c r="K10" i="16"/>
  <c r="J10" i="16"/>
  <c r="I11" i="16"/>
  <c r="K11" i="16"/>
  <c r="J11" i="16"/>
  <c r="I12" i="16"/>
  <c r="K12" i="16"/>
  <c r="J12" i="16"/>
  <c r="I13" i="16"/>
  <c r="K13" i="16"/>
  <c r="J13" i="16"/>
  <c r="I14" i="16"/>
  <c r="K14" i="16"/>
  <c r="J14" i="16"/>
  <c r="I15" i="16"/>
  <c r="K15" i="16"/>
  <c r="J15" i="16"/>
  <c r="I16" i="16"/>
  <c r="K16" i="16"/>
  <c r="J16" i="16"/>
  <c r="I17" i="16"/>
  <c r="K17" i="16"/>
  <c r="J17" i="16"/>
  <c r="B19" i="16"/>
  <c r="B20" i="16"/>
  <c r="I23" i="16"/>
  <c r="K23" i="16"/>
  <c r="D32" i="16"/>
  <c r="J23" i="16"/>
  <c r="A24" i="16"/>
  <c r="A25" i="16"/>
  <c r="A26" i="16"/>
  <c r="A27" i="16"/>
  <c r="A28" i="16"/>
  <c r="A29" i="16"/>
  <c r="I24" i="16"/>
  <c r="K24" i="16"/>
  <c r="J24" i="16"/>
  <c r="D31" i="16"/>
  <c r="I25" i="16"/>
  <c r="K25" i="16"/>
  <c r="J25" i="16"/>
  <c r="I26" i="16"/>
  <c r="K26" i="16"/>
  <c r="J26" i="16"/>
  <c r="I27" i="16"/>
  <c r="K27" i="16"/>
  <c r="J27" i="16"/>
  <c r="I28" i="16"/>
  <c r="K28" i="16"/>
  <c r="J28" i="16"/>
  <c r="I29" i="16"/>
  <c r="K29" i="16"/>
  <c r="J29" i="16"/>
  <c r="B31" i="16"/>
  <c r="B32" i="16"/>
  <c r="A6" i="55"/>
  <c r="A7" i="55"/>
  <c r="A8" i="55"/>
  <c r="A9" i="55"/>
  <c r="A10" i="55"/>
  <c r="A11" i="55"/>
  <c r="A12" i="55"/>
  <c r="A13" i="55"/>
  <c r="A14" i="55"/>
  <c r="A15" i="55"/>
  <c r="A16" i="55"/>
  <c r="A17" i="55"/>
  <c r="A18" i="55"/>
  <c r="A19" i="55"/>
  <c r="M5" i="55"/>
  <c r="M6" i="55"/>
  <c r="M7" i="55"/>
  <c r="M8" i="55"/>
  <c r="M9" i="55"/>
  <c r="M10" i="55"/>
  <c r="M11" i="55"/>
  <c r="M12" i="55"/>
  <c r="M13" i="55"/>
  <c r="M14" i="55"/>
  <c r="M15" i="55"/>
  <c r="M16" i="55"/>
  <c r="M22" i="55"/>
  <c r="M24" i="55"/>
  <c r="M25" i="55"/>
  <c r="M26" i="55"/>
  <c r="M27" i="55"/>
  <c r="M28" i="55"/>
  <c r="M29" i="55"/>
  <c r="A28" i="31"/>
  <c r="A29" i="31"/>
  <c r="A30" i="31"/>
  <c r="G9" i="58"/>
  <c r="I9" i="58"/>
  <c r="G39" i="58"/>
  <c r="I39" i="58"/>
  <c r="W37" i="58"/>
  <c r="G10" i="58"/>
  <c r="I10" i="58"/>
  <c r="G35" i="58"/>
  <c r="I35" i="58"/>
  <c r="W35" i="58"/>
  <c r="G38" i="58"/>
  <c r="I38" i="58"/>
  <c r="W51" i="58"/>
  <c r="G22" i="58"/>
  <c r="I22" i="58"/>
  <c r="G23" i="58"/>
  <c r="I23" i="58"/>
  <c r="G8" i="58"/>
  <c r="I8" i="58"/>
  <c r="G16" i="58"/>
  <c r="I16" i="58"/>
  <c r="G14" i="58"/>
  <c r="I14" i="58"/>
  <c r="G28" i="58"/>
  <c r="I28" i="58"/>
  <c r="G7" i="58"/>
  <c r="I7" i="58"/>
  <c r="G6" i="58"/>
  <c r="I6" i="58"/>
  <c r="G29" i="58"/>
  <c r="I29" i="58"/>
  <c r="H66" i="58"/>
  <c r="I66" i="58"/>
  <c r="W65" i="58"/>
  <c r="H65" i="58"/>
  <c r="I65" i="58"/>
  <c r="W64" i="58"/>
  <c r="H64" i="58"/>
  <c r="I64" i="58"/>
  <c r="W61" i="58"/>
  <c r="H63" i="58"/>
  <c r="I63" i="58"/>
  <c r="W59" i="58"/>
  <c r="H62" i="58"/>
  <c r="I62" i="58"/>
  <c r="W63" i="58"/>
  <c r="H61" i="58"/>
  <c r="I61" i="58"/>
  <c r="W58" i="58"/>
  <c r="G46" i="58"/>
  <c r="G41" i="58"/>
  <c r="I41" i="58"/>
  <c r="W39" i="58"/>
  <c r="G37" i="58"/>
  <c r="I37" i="58"/>
  <c r="W40" i="58"/>
  <c r="G13" i="58"/>
  <c r="I13" i="58"/>
  <c r="I46" i="58"/>
  <c r="W46" i="58"/>
  <c r="H66" i="60"/>
  <c r="I66" i="60"/>
  <c r="H60" i="60"/>
  <c r="I60" i="60"/>
  <c r="G42" i="60"/>
  <c r="I42" i="60"/>
  <c r="G50" i="60"/>
  <c r="I50" i="60"/>
  <c r="G37" i="60"/>
  <c r="I37" i="60"/>
  <c r="G47" i="60"/>
  <c r="I47" i="60"/>
  <c r="G13" i="60"/>
  <c r="I13" i="60"/>
  <c r="G16" i="60"/>
  <c r="I16" i="60"/>
  <c r="G6" i="60"/>
  <c r="I6" i="60"/>
  <c r="G90" i="60"/>
  <c r="H90" i="60"/>
  <c r="G8" i="60"/>
  <c r="I8" i="60"/>
  <c r="G43" i="60"/>
  <c r="I43" i="60"/>
  <c r="C92" i="60"/>
  <c r="C94" i="60"/>
  <c r="G49" i="60"/>
  <c r="I49" i="60"/>
  <c r="C84" i="60"/>
  <c r="C86" i="60"/>
  <c r="C88" i="60"/>
  <c r="G88" i="60"/>
  <c r="H88" i="60"/>
  <c r="X8" i="53"/>
  <c r="X10" i="53"/>
  <c r="X4" i="53"/>
  <c r="X6" i="53"/>
  <c r="G87" i="60"/>
  <c r="H87" i="60"/>
  <c r="G86" i="60"/>
  <c r="H86" i="60"/>
  <c r="G91" i="60"/>
  <c r="H91" i="60"/>
  <c r="G52" i="60"/>
  <c r="I52" i="60"/>
  <c r="G48" i="60"/>
  <c r="I48" i="60"/>
  <c r="G36" i="60"/>
  <c r="I36" i="60"/>
  <c r="G94" i="60"/>
  <c r="H94" i="60"/>
  <c r="E95" i="60"/>
  <c r="G95" i="60"/>
  <c r="H95" i="60"/>
</calcChain>
</file>

<file path=xl/sharedStrings.xml><?xml version="1.0" encoding="utf-8"?>
<sst xmlns="http://schemas.openxmlformats.org/spreadsheetml/2006/main" count="1578" uniqueCount="232">
  <si>
    <t>Средний</t>
  </si>
  <si>
    <t>Сумма</t>
  </si>
  <si>
    <t>Игра 1</t>
  </si>
  <si>
    <t>Игра 2</t>
  </si>
  <si>
    <t>Игра 3</t>
  </si>
  <si>
    <t>Фамилия</t>
  </si>
  <si>
    <t>Место</t>
  </si>
  <si>
    <t>Дор.№</t>
  </si>
  <si>
    <t>Игрок №</t>
  </si>
  <si>
    <t>Максимум</t>
  </si>
  <si>
    <t>Игра 4</t>
  </si>
  <si>
    <t>Очки</t>
  </si>
  <si>
    <t>Степанов Андрей</t>
  </si>
  <si>
    <t>Чуруксаева Людмила</t>
  </si>
  <si>
    <t>Оловянникова Елена</t>
  </si>
  <si>
    <t>Дикушникова Ольга</t>
  </si>
  <si>
    <t>Шенцев Сергей</t>
  </si>
  <si>
    <t>Махотина Олеся</t>
  </si>
  <si>
    <t>Пушкарев Александр</t>
  </si>
  <si>
    <t>Куклин Игорь</t>
  </si>
  <si>
    <t>Кравченко Оксана</t>
  </si>
  <si>
    <t>Янв</t>
  </si>
  <si>
    <t>Фев</t>
  </si>
  <si>
    <t>Мар</t>
  </si>
  <si>
    <t>Апр</t>
  </si>
  <si>
    <t>Май</t>
  </si>
  <si>
    <t>Июн</t>
  </si>
  <si>
    <t>Июл</t>
  </si>
  <si>
    <t>Сен</t>
  </si>
  <si>
    <t>Окт</t>
  </si>
  <si>
    <t>Ноя</t>
  </si>
  <si>
    <t>Ганд.</t>
  </si>
  <si>
    <t>Игрок</t>
  </si>
  <si>
    <t>Гамов Евгений</t>
  </si>
  <si>
    <t>Дорожка 1</t>
  </si>
  <si>
    <t>Дорожка 2</t>
  </si>
  <si>
    <t>Дорожка 3</t>
  </si>
  <si>
    <t>Дорожка 4</t>
  </si>
  <si>
    <t>Игрок 1</t>
  </si>
  <si>
    <t>Игрок 2</t>
  </si>
  <si>
    <t>Игрок 3</t>
  </si>
  <si>
    <t>Игрок 4</t>
  </si>
  <si>
    <t>Ситников Алексей</t>
  </si>
  <si>
    <t>№</t>
  </si>
  <si>
    <t>Место в туре</t>
  </si>
  <si>
    <t>Кол-во участников</t>
  </si>
  <si>
    <t>Папанцева Юлия</t>
  </si>
  <si>
    <t xml:space="preserve">Лучший результат в одной партии </t>
  </si>
  <si>
    <t xml:space="preserve">Лучший средний результат </t>
  </si>
  <si>
    <t>-</t>
  </si>
  <si>
    <t>СОРЕВНОВАНИЙ ПО БОУЛИНГУ</t>
  </si>
  <si>
    <t xml:space="preserve">Рейтинговая турнирная таблица </t>
  </si>
  <si>
    <t>Место *</t>
  </si>
  <si>
    <t>Примечание *</t>
  </si>
  <si>
    <t>8 лучших игроков по итогам Кубка принимают участие в соревновании</t>
  </si>
  <si>
    <t xml:space="preserve">СОРЕВНОВАНИЯ ПО БОУЛИНГУ  «Кубок Норильска» </t>
  </si>
  <si>
    <t>Игроки</t>
  </si>
  <si>
    <t>дорожки</t>
  </si>
  <si>
    <t>результат</t>
  </si>
  <si>
    <t>Эммерих Эдуард</t>
  </si>
  <si>
    <t>Авг</t>
  </si>
  <si>
    <t>Черный Сергей</t>
  </si>
  <si>
    <t>Январь</t>
  </si>
  <si>
    <t>Февраль</t>
  </si>
  <si>
    <t>Март</t>
  </si>
  <si>
    <t>Апрель</t>
  </si>
  <si>
    <t>Июнь</t>
  </si>
  <si>
    <t>Июль</t>
  </si>
  <si>
    <t>Август</t>
  </si>
  <si>
    <t>Сентябрь</t>
  </si>
  <si>
    <t>Октябрь</t>
  </si>
  <si>
    <t>Ноябрь</t>
  </si>
  <si>
    <t>мах</t>
  </si>
  <si>
    <t>мин</t>
  </si>
  <si>
    <t>Ермолаев Кирилл</t>
  </si>
  <si>
    <t>Адаева Наталья</t>
  </si>
  <si>
    <t>Юматова Наталья</t>
  </si>
  <si>
    <t>Клюева Наталья</t>
  </si>
  <si>
    <t>Захаров Андрей</t>
  </si>
  <si>
    <t>Игрок 5</t>
  </si>
  <si>
    <t>Игрок 6</t>
  </si>
  <si>
    <t>Женихова Евгения</t>
  </si>
  <si>
    <t>Гаврицков Владимир</t>
  </si>
  <si>
    <t>ср</t>
  </si>
  <si>
    <t>средний.</t>
  </si>
  <si>
    <t>Ср.</t>
  </si>
  <si>
    <t>1 Место</t>
  </si>
  <si>
    <t>2 Место</t>
  </si>
  <si>
    <t>3 Место</t>
  </si>
  <si>
    <t>сум.</t>
  </si>
  <si>
    <t>20 января 2019 года</t>
  </si>
  <si>
    <t xml:space="preserve">результаты очередного этапа </t>
  </si>
  <si>
    <t>20 июля 2019 года</t>
  </si>
  <si>
    <t>20 октября 2019 года</t>
  </si>
  <si>
    <t>по результатам финала</t>
  </si>
  <si>
    <t>по результатам полуфинала</t>
  </si>
  <si>
    <t>Дор.</t>
  </si>
  <si>
    <t>ФИО</t>
  </si>
  <si>
    <t>баллы</t>
  </si>
  <si>
    <t>Сумм</t>
  </si>
  <si>
    <t>Результат соревнований</t>
  </si>
  <si>
    <t>1/4 финала (Отборочник)</t>
  </si>
  <si>
    <t>1/2 финала (Полуфинал) 12 человек</t>
  </si>
  <si>
    <t>Финал 8 человек</t>
  </si>
  <si>
    <t>Колчин Михаил</t>
  </si>
  <si>
    <t>Сергиенко Дмитрий</t>
  </si>
  <si>
    <t>Левченко Алексей</t>
  </si>
  <si>
    <t>Тимохин Владимир</t>
  </si>
  <si>
    <t>Синякова Ирина</t>
  </si>
  <si>
    <t>03 февраля 2019 года</t>
  </si>
  <si>
    <t>Карунас Антон</t>
  </si>
  <si>
    <t>Количество участников</t>
  </si>
  <si>
    <t>Коммерческий турнир 10.02.2019</t>
  </si>
  <si>
    <t>24 марта 2019 года</t>
  </si>
  <si>
    <t>Постоенко Андрей</t>
  </si>
  <si>
    <t>КТ</t>
  </si>
  <si>
    <t>фев</t>
  </si>
  <si>
    <t>Переигр.</t>
  </si>
  <si>
    <t>Переигро.</t>
  </si>
  <si>
    <t>Коммерческий</t>
  </si>
  <si>
    <t>Постоинко Андрей</t>
  </si>
  <si>
    <t>Дегтева Виктория</t>
  </si>
  <si>
    <t>Коммерческий турнир 21.04.2019</t>
  </si>
  <si>
    <t>№ Игры</t>
  </si>
  <si>
    <t>1-1</t>
  </si>
  <si>
    <t>3-3</t>
  </si>
  <si>
    <t>2-1</t>
  </si>
  <si>
    <t>3-1</t>
  </si>
  <si>
    <t>4-1</t>
  </si>
  <si>
    <t>1-2</t>
  </si>
  <si>
    <t>2-2</t>
  </si>
  <si>
    <t>3-2</t>
  </si>
  <si>
    <t>4-2</t>
  </si>
  <si>
    <t>1-3</t>
  </si>
  <si>
    <t>2-3</t>
  </si>
  <si>
    <t>4-3</t>
  </si>
  <si>
    <t>14 апреля 2019 года</t>
  </si>
  <si>
    <t>Мельникова Татьяна</t>
  </si>
  <si>
    <t>Эммерих Эдик</t>
  </si>
  <si>
    <t>Переигровка</t>
  </si>
  <si>
    <t>Фаттаев Назим</t>
  </si>
  <si>
    <t>Тимохин Володя</t>
  </si>
  <si>
    <t>рез.</t>
  </si>
  <si>
    <t>1 заход</t>
  </si>
  <si>
    <t>2 заход</t>
  </si>
  <si>
    <t>кол-во</t>
  </si>
  <si>
    <t>Чуруксаева Люда</t>
  </si>
  <si>
    <t xml:space="preserve">финал </t>
  </si>
  <si>
    <r>
      <t xml:space="preserve">Отборочник </t>
    </r>
    <r>
      <rPr>
        <b/>
        <sz val="12"/>
        <color indexed="30"/>
        <rFont val="Tahoma"/>
        <family val="2"/>
        <charset val="204"/>
      </rPr>
      <t>1-й заход 12 человек</t>
    </r>
  </si>
  <si>
    <r>
      <t xml:space="preserve">Отборочник </t>
    </r>
    <r>
      <rPr>
        <b/>
        <sz val="12"/>
        <color indexed="30"/>
        <rFont val="Tahoma"/>
        <family val="2"/>
        <charset val="204"/>
      </rPr>
      <t>2-й заход 9 человек</t>
    </r>
  </si>
  <si>
    <t>пере -ка</t>
  </si>
  <si>
    <t>дор.</t>
  </si>
  <si>
    <t>Ган-п</t>
  </si>
  <si>
    <t>дорожка/результат</t>
  </si>
  <si>
    <t>1. Отборочные игры:</t>
  </si>
  <si>
    <r>
      <t>1/2 финала (</t>
    </r>
    <r>
      <rPr>
        <b/>
        <sz val="12"/>
        <color indexed="30"/>
        <rFont val="Tahoma"/>
        <family val="2"/>
        <charset val="204"/>
      </rPr>
      <t>1 заход)</t>
    </r>
  </si>
  <si>
    <t>2. Полуфинал</t>
  </si>
  <si>
    <t>3. Финал</t>
  </si>
  <si>
    <r>
      <t xml:space="preserve">1/2 финала ( </t>
    </r>
    <r>
      <rPr>
        <b/>
        <sz val="12"/>
        <color indexed="30"/>
        <rFont val="Tahoma"/>
        <family val="2"/>
        <charset val="204"/>
      </rPr>
      <t>2 заход)</t>
    </r>
  </si>
  <si>
    <t>4. Результат</t>
  </si>
  <si>
    <t>Пере-ка</t>
  </si>
  <si>
    <t>Сред.</t>
  </si>
  <si>
    <t>12 мая 2019 года</t>
  </si>
  <si>
    <t>02 июня 2019 года</t>
  </si>
  <si>
    <t>Кравченко Иван</t>
  </si>
  <si>
    <t xml:space="preserve">Кравченко Иван </t>
  </si>
  <si>
    <t>23 августа 2019 года</t>
  </si>
  <si>
    <t>15 сентября 2019 года</t>
  </si>
  <si>
    <r>
      <t xml:space="preserve">на звание </t>
    </r>
    <r>
      <rPr>
        <b/>
        <i/>
        <sz val="11"/>
        <rFont val="Arial"/>
        <family val="2"/>
        <charset val="204"/>
      </rPr>
      <t xml:space="preserve">абсолютного чемпиона Норильска 08 декабря </t>
    </r>
    <r>
      <rPr>
        <i/>
        <sz val="11"/>
        <rFont val="Arial"/>
        <family val="2"/>
        <charset val="204"/>
      </rPr>
      <t>2019 года.</t>
    </r>
  </si>
  <si>
    <t>Дягтерева Виктория</t>
  </si>
  <si>
    <t>Суворовцев Александр</t>
  </si>
  <si>
    <t>24 ноября 2019 года</t>
  </si>
  <si>
    <t>Суровцев Александр</t>
  </si>
  <si>
    <t>Спор за выход в Абсолют.</t>
  </si>
  <si>
    <r>
      <rPr>
        <b/>
        <sz val="11"/>
        <color indexed="30"/>
        <rFont val="Tahoma"/>
        <family val="2"/>
        <charset val="204"/>
      </rPr>
      <t>При равенстве количества рейтинговых очков</t>
    </r>
    <r>
      <rPr>
        <sz val="11"/>
        <rFont val="Tahoma"/>
        <family val="2"/>
        <charset val="204"/>
      </rPr>
      <t xml:space="preserve"> </t>
    </r>
    <r>
      <rPr>
        <b/>
        <sz val="11"/>
        <color indexed="30"/>
        <rFont val="Tahoma"/>
        <family val="2"/>
        <charset val="204"/>
      </rPr>
      <t xml:space="preserve">у двух и более игроков выше место присваивается игроку, занявшему большее среди указанных игроков количество первых мест в соревнованиях в сезоне. </t>
    </r>
    <r>
      <rPr>
        <sz val="11"/>
        <rFont val="Tahoma"/>
        <family val="2"/>
        <charset val="204"/>
      </rPr>
      <t xml:space="preserve">При отсутствии у указанных игроков занятых первых мест в соревнованиях сравниваются </t>
    </r>
    <r>
      <rPr>
        <sz val="11"/>
        <color indexed="30"/>
        <rFont val="Tahoma"/>
        <family val="2"/>
        <charset val="204"/>
      </rPr>
      <t>занятые ими вторые места</t>
    </r>
    <r>
      <rPr>
        <sz val="11"/>
        <rFont val="Tahoma"/>
        <family val="2"/>
        <charset val="204"/>
      </rPr>
      <t xml:space="preserve"> и т.д. При равенстве у указанных игроков показателей по занятым местам в соревнованиях в сезоне выше место присваивается игроку, набравшему большее среди указанных игроков количество очков в одной игре в течение сезона. При равенстве у указанных игроков показателей по количеству очков в одной игре в течение сезона, выше место присваивается игроку, набравшему следующее по величине (в меньшую сторону) среди указанных игроков количество очков в одной игре в течение сезона и т.д. </t>
    </r>
  </si>
  <si>
    <t>5.1.</t>
  </si>
  <si>
    <r>
      <t>5.3 Чемпионы города Норильска 4 мужчины и 4 женщины (занявшие высшие места в турнирной таблице),</t>
    </r>
    <r>
      <rPr>
        <sz val="10"/>
        <rFont val="Arial"/>
        <family val="2"/>
        <charset val="204"/>
      </rPr>
      <t xml:space="preserve"> </t>
    </r>
    <r>
      <rPr>
        <sz val="11"/>
        <rFont val="Tahoma"/>
        <family val="2"/>
        <charset val="204"/>
      </rPr>
      <t xml:space="preserve">в декабре участвую в соревнованиях на звание «Абсолютного чемпиона г. Норильска». Соревнование состоит из 8 игр.  Каждый игрок имеет право на 5 фреймов разминки перед первой игрой. Очередность и номера дорожки игроков называет судья соревнований (распределение участников происходит по принципу: игрок должен отыграть игру с каждым соперником, на каждой дорожке меняя очередность подхода).  Места распределяются </t>
    </r>
    <r>
      <rPr>
        <b/>
        <sz val="11"/>
        <rFont val="Tahoma"/>
        <family val="2"/>
        <charset val="204"/>
      </rPr>
      <t xml:space="preserve">по среднему </t>
    </r>
    <r>
      <rPr>
        <b/>
        <sz val="11"/>
        <color indexed="30"/>
        <rFont val="Tahoma"/>
        <family val="2"/>
        <charset val="204"/>
      </rPr>
      <t>до 1 десятой</t>
    </r>
    <r>
      <rPr>
        <b/>
        <sz val="11"/>
        <rFont val="Tahoma"/>
        <family val="2"/>
        <charset val="204"/>
      </rPr>
      <t xml:space="preserve"> на основе суммы результатов 8 игр. </t>
    </r>
  </si>
  <si>
    <t>список вносим в зависимости от вытянутой дорожки и очередности</t>
  </si>
  <si>
    <t>женское имя писать полностью в таблице автоматом выделит цветом</t>
  </si>
  <si>
    <t>Таблица результатов</t>
  </si>
  <si>
    <t>Таблица для сортировки результатов (скопировать верхнюю, а потом отсортировать)</t>
  </si>
  <si>
    <t>№ п/п</t>
  </si>
  <si>
    <t>Игра</t>
  </si>
  <si>
    <t>Ольга Дикушникова</t>
  </si>
  <si>
    <t>Людмила Чуруксаева</t>
  </si>
  <si>
    <t>Игорь Куклин</t>
  </si>
  <si>
    <t>Женя Гамов</t>
  </si>
  <si>
    <t>Саша Пушкарев</t>
  </si>
  <si>
    <t>Елена Оловянникова</t>
  </si>
  <si>
    <t>Наталья Клюева</t>
  </si>
  <si>
    <t>Сережа Черный</t>
  </si>
  <si>
    <t>Коммерческий турнир 22.12.2019</t>
  </si>
  <si>
    <t>фио</t>
  </si>
  <si>
    <r>
      <t xml:space="preserve">Отборочник </t>
    </r>
    <r>
      <rPr>
        <b/>
        <sz val="12"/>
        <color indexed="30"/>
        <rFont val="Tahoma"/>
        <family val="2"/>
        <charset val="204"/>
      </rPr>
      <t>1-й заход 12 человек</t>
    </r>
  </si>
  <si>
    <r>
      <t xml:space="preserve"> Отборочник </t>
    </r>
    <r>
      <rPr>
        <b/>
        <sz val="12"/>
        <color indexed="30"/>
        <rFont val="Tahoma"/>
        <family val="2"/>
        <charset val="204"/>
      </rPr>
      <t xml:space="preserve">1 заход </t>
    </r>
  </si>
  <si>
    <t>1</t>
  </si>
  <si>
    <t>1 дорожка</t>
  </si>
  <si>
    <t>2 дорожка</t>
  </si>
  <si>
    <t>3 дорожка</t>
  </si>
  <si>
    <t>4  дорожка</t>
  </si>
  <si>
    <t>2</t>
  </si>
  <si>
    <t>3</t>
  </si>
  <si>
    <t>Фатеев Назим</t>
  </si>
  <si>
    <t>4</t>
  </si>
  <si>
    <t>Женечка</t>
  </si>
  <si>
    <t>5</t>
  </si>
  <si>
    <t>6</t>
  </si>
  <si>
    <t>7</t>
  </si>
  <si>
    <t>8</t>
  </si>
  <si>
    <t>9</t>
  </si>
  <si>
    <t>10</t>
  </si>
  <si>
    <t>11</t>
  </si>
  <si>
    <r>
      <t xml:space="preserve"> Отборочник </t>
    </r>
    <r>
      <rPr>
        <b/>
        <sz val="12"/>
        <color indexed="30"/>
        <rFont val="Tahoma"/>
        <family val="2"/>
        <charset val="204"/>
      </rPr>
      <t xml:space="preserve">2 заход </t>
    </r>
  </si>
  <si>
    <t>12</t>
  </si>
  <si>
    <t>13</t>
  </si>
  <si>
    <t>14</t>
  </si>
  <si>
    <t>15</t>
  </si>
  <si>
    <t>16</t>
  </si>
  <si>
    <r>
      <t xml:space="preserve">Отборочник </t>
    </r>
    <r>
      <rPr>
        <b/>
        <sz val="12"/>
        <color indexed="30"/>
        <rFont val="Tahoma"/>
        <family val="2"/>
        <charset val="204"/>
      </rPr>
      <t>2-й заход 8 человек</t>
    </r>
  </si>
  <si>
    <t>17</t>
  </si>
  <si>
    <t>18</t>
  </si>
  <si>
    <t>19</t>
  </si>
  <si>
    <t>Гаврицков Володя</t>
  </si>
  <si>
    <t>20</t>
  </si>
  <si>
    <r>
      <t>Отборочник</t>
    </r>
    <r>
      <rPr>
        <b/>
        <sz val="12"/>
        <color indexed="30"/>
        <rFont val="Tahoma"/>
        <family val="2"/>
        <charset val="204"/>
      </rPr>
      <t xml:space="preserve"> Переигровка</t>
    </r>
  </si>
  <si>
    <r>
      <t xml:space="preserve">1/2 финала </t>
    </r>
    <r>
      <rPr>
        <b/>
        <sz val="10"/>
        <color indexed="30"/>
        <rFont val="Tahoma"/>
        <family val="2"/>
        <charset val="204"/>
      </rPr>
      <t>1 заход</t>
    </r>
  </si>
  <si>
    <t>Пастоенко Андрей</t>
  </si>
  <si>
    <t>Фатаев Назим</t>
  </si>
  <si>
    <r>
      <rPr>
        <b/>
        <sz val="12"/>
        <rFont val="Tahoma"/>
        <family val="2"/>
        <charset val="204"/>
      </rPr>
      <t>1/2 финала</t>
    </r>
    <r>
      <rPr>
        <b/>
        <sz val="12"/>
        <color indexed="30"/>
        <rFont val="Tahoma"/>
        <family val="2"/>
        <charset val="204"/>
      </rPr>
      <t xml:space="preserve"> Переигровка</t>
    </r>
  </si>
  <si>
    <t>ФИНАЛ</t>
  </si>
  <si>
    <t>Назим Фатеев</t>
  </si>
  <si>
    <t xml:space="preserve"> Чемпионат города Норильска по спортивному боулингу 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</si>
</sst>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4" x14ac:knownFonts="1">
    <font>
      <sz val="10"/>
      <name val="Arial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sz val="16"/>
      <name val="Monotype Corsiva"/>
      <family val="4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b/>
      <sz val="8"/>
      <name val="Tahoma"/>
      <family val="2"/>
      <charset val="204"/>
    </font>
    <font>
      <sz val="14"/>
      <name val="Tahoma"/>
      <family val="2"/>
      <charset val="204"/>
    </font>
    <font>
      <b/>
      <sz val="10"/>
      <name val="Tahoma"/>
      <family val="2"/>
      <charset val="204"/>
    </font>
    <font>
      <b/>
      <sz val="8"/>
      <name val="Arial"/>
      <family val="2"/>
      <charset val="204"/>
    </font>
    <font>
      <sz val="12"/>
      <name val="Segoe Print"/>
      <charset val="204"/>
    </font>
    <font>
      <sz val="10"/>
      <name val="Segoe Print"/>
      <charset val="204"/>
    </font>
    <font>
      <sz val="10"/>
      <color indexed="30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4"/>
      <name val="Tahoma"/>
      <family val="2"/>
      <charset val="204"/>
    </font>
    <font>
      <b/>
      <sz val="12"/>
      <color indexed="30"/>
      <name val="Tahoma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1"/>
      <color indexed="30"/>
      <name val="Tahoma"/>
      <family val="2"/>
      <charset val="204"/>
    </font>
    <font>
      <sz val="11"/>
      <color indexed="30"/>
      <name val="Tahoma"/>
      <family val="2"/>
      <charset val="204"/>
    </font>
    <font>
      <sz val="11"/>
      <name val="Arial"/>
      <family val="2"/>
      <charset val="204"/>
    </font>
    <font>
      <b/>
      <sz val="10"/>
      <color indexed="30"/>
      <name val="Tahoma"/>
      <family val="2"/>
      <charset val="204"/>
    </font>
    <font>
      <b/>
      <i/>
      <sz val="10"/>
      <name val="Tahoma"/>
      <family val="2"/>
      <charset val="204"/>
    </font>
    <font>
      <b/>
      <sz val="10"/>
      <color rgb="FF329664"/>
      <name val="Arial"/>
      <family val="2"/>
      <charset val="204"/>
    </font>
    <font>
      <b/>
      <sz val="10"/>
      <color rgb="FF0000C0"/>
      <name val="Arial"/>
      <family val="2"/>
      <charset val="204"/>
    </font>
    <font>
      <sz val="10"/>
      <color rgb="FFC00000"/>
      <name val="Arial"/>
      <family val="2"/>
      <charset val="204"/>
    </font>
    <font>
      <sz val="10"/>
      <color rgb="FF00B050"/>
      <name val="Arial"/>
      <family val="2"/>
      <charset val="204"/>
    </font>
    <font>
      <sz val="10"/>
      <color rgb="FF002060"/>
      <name val="Arial"/>
      <family val="2"/>
      <charset val="204"/>
    </font>
    <font>
      <sz val="14"/>
      <color rgb="FF0070C0"/>
      <name val="Arial"/>
      <family val="2"/>
      <charset val="204"/>
    </font>
    <font>
      <sz val="14"/>
      <color rgb="FFC00000"/>
      <name val="Arial"/>
      <family val="2"/>
      <charset val="204"/>
    </font>
    <font>
      <b/>
      <sz val="16"/>
      <color rgb="FF0070C0"/>
      <name val="Monotype Corsiva"/>
      <family val="4"/>
      <charset val="204"/>
    </font>
    <font>
      <b/>
      <sz val="10"/>
      <color rgb="FF0070C0"/>
      <name val="Arial"/>
      <family val="2"/>
      <charset val="204"/>
    </font>
    <font>
      <b/>
      <sz val="16"/>
      <color rgb="FF002060"/>
      <name val="Monotype Corsiva"/>
      <family val="4"/>
      <charset val="204"/>
    </font>
    <font>
      <sz val="10"/>
      <color rgb="FF0070C0"/>
      <name val="Tahoma"/>
      <family val="2"/>
      <charset val="204"/>
    </font>
    <font>
      <b/>
      <i/>
      <sz val="10"/>
      <color rgb="FF002060"/>
      <name val="Arial"/>
      <family val="2"/>
      <charset val="204"/>
    </font>
    <font>
      <b/>
      <sz val="12"/>
      <color rgb="FF002060"/>
      <name val="Arial"/>
      <family val="2"/>
      <charset val="204"/>
    </font>
    <font>
      <b/>
      <sz val="16"/>
      <color rgb="FFFF0000"/>
      <name val="Monotype Corsiva"/>
      <family val="4"/>
      <charset val="204"/>
    </font>
    <font>
      <b/>
      <sz val="12"/>
      <color rgb="FF0070C0"/>
      <name val="Arial"/>
      <family val="2"/>
      <charset val="204"/>
    </font>
    <font>
      <sz val="11"/>
      <color rgb="FF0070C0"/>
      <name val="Arial"/>
      <family val="2"/>
      <charset val="204"/>
    </font>
    <font>
      <sz val="10"/>
      <color rgb="FFC00000"/>
      <name val="Tahoma"/>
      <family val="2"/>
      <charset val="204"/>
    </font>
    <font>
      <sz val="12"/>
      <color rgb="FFC00000"/>
      <name val="Tahoma"/>
      <family val="2"/>
      <charset val="204"/>
    </font>
    <font>
      <sz val="12"/>
      <color rgb="FF0070C0"/>
      <name val="Tahoma"/>
      <family val="2"/>
      <charset val="204"/>
    </font>
    <font>
      <b/>
      <sz val="12"/>
      <color rgb="FF002060"/>
      <name val="Segoe Print"/>
      <charset val="204"/>
    </font>
    <font>
      <b/>
      <sz val="10"/>
      <color rgb="FF002060"/>
      <name val="Segoe Print"/>
      <charset val="204"/>
    </font>
    <font>
      <b/>
      <i/>
      <sz val="12"/>
      <color rgb="FFC00000"/>
      <name val="Segoe Print"/>
      <charset val="204"/>
    </font>
    <font>
      <b/>
      <i/>
      <sz val="10"/>
      <color rgb="FFC00000"/>
      <name val="Segoe Print"/>
      <charset val="204"/>
    </font>
    <font>
      <b/>
      <sz val="16"/>
      <color rgb="FF7030A0"/>
      <name val="Monotype Corsiva"/>
      <family val="4"/>
      <charset val="204"/>
    </font>
    <font>
      <b/>
      <sz val="16"/>
      <color theme="6" tint="-0.249977111117893"/>
      <name val="Monotype Corsiva"/>
      <family val="4"/>
      <charset val="204"/>
    </font>
    <font>
      <sz val="10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0"/>
      <color rgb="FFC00000"/>
      <name val="Tahoma"/>
      <family val="2"/>
      <charset val="204"/>
    </font>
    <font>
      <b/>
      <sz val="11"/>
      <color rgb="FFC00000"/>
      <name val="Tahoma"/>
      <family val="2"/>
      <charset val="204"/>
    </font>
    <font>
      <b/>
      <sz val="10"/>
      <color rgb="FF0070C0"/>
      <name val="Tahoma"/>
      <family val="2"/>
      <charset val="204"/>
    </font>
    <font>
      <b/>
      <sz val="11"/>
      <color rgb="FF0070C0"/>
      <name val="Tahoma"/>
      <family val="2"/>
      <charset val="204"/>
    </font>
    <font>
      <b/>
      <sz val="16"/>
      <color rgb="FFC00000"/>
      <name val="Monotype Corsiva"/>
      <family val="4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color rgb="FF002060"/>
      <name val="Arial"/>
      <family val="2"/>
      <charset val="204"/>
    </font>
    <font>
      <sz val="12"/>
      <color rgb="FF002060"/>
      <name val="Arial"/>
      <family val="2"/>
      <charset val="204"/>
    </font>
    <font>
      <sz val="12"/>
      <color rgb="FFC00000"/>
      <name val="Arial"/>
      <family val="2"/>
      <charset val="204"/>
    </font>
    <font>
      <sz val="12"/>
      <color rgb="FF00B05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002060"/>
      <name val="Tahoma"/>
      <family val="2"/>
      <charset val="204"/>
    </font>
    <font>
      <b/>
      <sz val="11"/>
      <color rgb="FF002060"/>
      <name val="Tahoma"/>
      <family val="2"/>
      <charset val="204"/>
    </font>
    <font>
      <sz val="10"/>
      <color rgb="FF002060"/>
      <name val="Tahoma"/>
      <family val="2"/>
      <charset val="204"/>
    </font>
    <font>
      <sz val="12"/>
      <color rgb="FF002060"/>
      <name val="Tahoma"/>
      <family val="2"/>
      <charset val="204"/>
    </font>
    <font>
      <b/>
      <sz val="12"/>
      <color rgb="FFC00000"/>
      <name val="Tahoma"/>
      <family val="2"/>
      <charset val="204"/>
    </font>
    <font>
      <b/>
      <sz val="12"/>
      <color rgb="FF0070C0"/>
      <name val="Tahoma"/>
      <family val="2"/>
      <charset val="204"/>
    </font>
    <font>
      <b/>
      <sz val="12"/>
      <color rgb="FF002060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i/>
      <sz val="10"/>
      <color rgb="FFC00000"/>
      <name val="Arial"/>
      <family val="2"/>
      <charset val="204"/>
    </font>
    <font>
      <i/>
      <sz val="10"/>
      <color rgb="FFC00000"/>
      <name val="Arial"/>
      <family val="2"/>
      <charset val="204"/>
    </font>
    <font>
      <i/>
      <sz val="10"/>
      <color rgb="FF002060"/>
      <name val="Arial"/>
      <family val="2"/>
      <charset val="204"/>
    </font>
    <font>
      <sz val="10"/>
      <color rgb="FF7030A0"/>
      <name val="Tahoma"/>
      <family val="2"/>
      <charset val="204"/>
    </font>
    <font>
      <sz val="10"/>
      <color rgb="FF0070C0"/>
      <name val="Arial"/>
      <family val="2"/>
      <charset val="204"/>
    </font>
    <font>
      <i/>
      <sz val="10"/>
      <color rgb="FFCC0000"/>
      <name val="Arial"/>
      <family val="2"/>
      <charset val="204"/>
    </font>
    <font>
      <b/>
      <i/>
      <sz val="10"/>
      <color rgb="FFFF0000"/>
      <name val="Tahoma"/>
      <family val="2"/>
      <charset val="204"/>
    </font>
    <font>
      <b/>
      <sz val="8"/>
      <color rgb="FF0070C0"/>
      <name val="Tahoma"/>
      <family val="2"/>
      <charset val="204"/>
    </font>
    <font>
      <b/>
      <i/>
      <sz val="10"/>
      <color rgb="FF002060"/>
      <name val="Tahoma"/>
      <family val="2"/>
      <charset val="204"/>
    </font>
    <font>
      <sz val="11"/>
      <color rgb="FFC00000"/>
      <name val="Arial"/>
      <family val="2"/>
      <charset val="204"/>
    </font>
    <font>
      <b/>
      <i/>
      <sz val="10"/>
      <color rgb="FFC00000"/>
      <name val="Tahoma"/>
      <family val="2"/>
      <charset val="204"/>
    </font>
    <font>
      <b/>
      <sz val="10"/>
      <color rgb="FFC00000"/>
      <name val="Arial"/>
      <family val="2"/>
      <charset val="204"/>
    </font>
    <font>
      <b/>
      <sz val="10"/>
      <color rgb="FF7030A0"/>
      <name val="Tahoma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BDD6E7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rgb="FFFFFACD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9">
    <xf numFmtId="0" fontId="0" fillId="0" borderId="0"/>
    <xf numFmtId="0" fontId="2" fillId="0" borderId="1">
      <alignment horizontal="right" vertical="center"/>
    </xf>
    <xf numFmtId="0" fontId="24" fillId="3" borderId="1">
      <alignment horizontal="center" vertical="center"/>
    </xf>
    <xf numFmtId="0" fontId="2" fillId="0" borderId="1">
      <alignment horizontal="right" vertical="center"/>
    </xf>
    <xf numFmtId="0" fontId="24" fillId="3" borderId="1">
      <alignment horizontal="left" vertical="center"/>
    </xf>
    <xf numFmtId="0" fontId="24" fillId="3" borderId="1">
      <alignment horizontal="center" vertical="center"/>
    </xf>
    <xf numFmtId="0" fontId="25" fillId="3" borderId="1">
      <alignment horizontal="center" vertical="center"/>
    </xf>
    <xf numFmtId="0" fontId="2" fillId="2" borderId="1"/>
    <xf numFmtId="0" fontId="24" fillId="0" borderId="1">
      <alignment horizontal="left" vertical="top"/>
    </xf>
    <xf numFmtId="0" fontId="24" fillId="4" borderId="1"/>
    <xf numFmtId="0" fontId="24" fillId="0" borderId="1">
      <alignment horizontal="left" vertical="center"/>
    </xf>
    <xf numFmtId="0" fontId="2" fillId="5" borderId="1"/>
    <xf numFmtId="0" fontId="2" fillId="0" borderId="1">
      <alignment horizontal="right" vertical="center"/>
    </xf>
    <xf numFmtId="0" fontId="2" fillId="6" borderId="1">
      <alignment horizontal="right" vertical="center"/>
    </xf>
    <xf numFmtId="0" fontId="2" fillId="0" borderId="1">
      <alignment horizontal="center" vertical="center"/>
    </xf>
    <xf numFmtId="0" fontId="25" fillId="7" borderId="1"/>
    <xf numFmtId="0" fontId="25" fillId="8" borderId="1"/>
    <xf numFmtId="0" fontId="25" fillId="0" borderId="1">
      <alignment horizontal="center" vertical="center" wrapText="1"/>
    </xf>
    <xf numFmtId="0" fontId="26" fillId="3" borderId="1">
      <alignment horizontal="left" vertical="center" indent="1"/>
    </xf>
    <xf numFmtId="0" fontId="32" fillId="0" borderId="1"/>
    <xf numFmtId="0" fontId="24" fillId="3" borderId="1">
      <alignment horizontal="left" vertical="center"/>
    </xf>
    <xf numFmtId="0" fontId="25" fillId="3" borderId="1">
      <alignment horizontal="center" vertical="center"/>
    </xf>
    <xf numFmtId="0" fontId="4" fillId="7" borderId="1">
      <alignment horizontal="center" vertical="center"/>
    </xf>
    <xf numFmtId="0" fontId="4" fillId="8" borderId="1">
      <alignment horizontal="center" vertical="center"/>
    </xf>
    <xf numFmtId="0" fontId="4" fillId="7" borderId="1">
      <alignment horizontal="left" vertical="center"/>
    </xf>
    <xf numFmtId="0" fontId="4" fillId="8" borderId="1">
      <alignment horizontal="left" vertical="center"/>
    </xf>
    <xf numFmtId="0" fontId="33" fillId="0" borderId="1"/>
    <xf numFmtId="0" fontId="3" fillId="0" borderId="0"/>
    <xf numFmtId="0" fontId="3" fillId="0" borderId="0"/>
  </cellStyleXfs>
  <cellXfs count="1419">
    <xf numFmtId="0" fontId="0" fillId="0" borderId="0" xfId="0"/>
    <xf numFmtId="0" fontId="1" fillId="0" borderId="1" xfId="0" applyFont="1" applyBorder="1"/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4" fillId="0" borderId="0" xfId="0" applyFont="1"/>
    <xf numFmtId="0" fontId="35" fillId="0" borderId="0" xfId="0" applyFont="1"/>
    <xf numFmtId="0" fontId="36" fillId="0" borderId="0" xfId="0" applyFont="1"/>
    <xf numFmtId="0" fontId="36" fillId="0" borderId="0" xfId="0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Fill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1" xfId="0" applyFont="1" applyFill="1" applyBorder="1"/>
    <xf numFmtId="0" fontId="37" fillId="9" borderId="1" xfId="0" applyFont="1" applyFill="1" applyBorder="1" applyAlignment="1">
      <alignment horizontal="center"/>
    </xf>
    <xf numFmtId="1" fontId="37" fillId="9" borderId="1" xfId="28" applyNumberFormat="1" applyFont="1" applyFill="1" applyBorder="1" applyAlignment="1">
      <alignment horizontal="center"/>
    </xf>
    <xf numFmtId="0" fontId="37" fillId="0" borderId="0" xfId="0" applyFont="1"/>
    <xf numFmtId="0" fontId="38" fillId="0" borderId="1" xfId="0" applyFont="1" applyFill="1" applyBorder="1"/>
    <xf numFmtId="0" fontId="38" fillId="9" borderId="1" xfId="0" applyFont="1" applyFill="1" applyBorder="1" applyAlignment="1">
      <alignment horizontal="center"/>
    </xf>
    <xf numFmtId="1" fontId="38" fillId="9" borderId="1" xfId="28" applyNumberFormat="1" applyFont="1" applyFill="1" applyBorder="1" applyAlignment="1">
      <alignment horizontal="center"/>
    </xf>
    <xf numFmtId="0" fontId="38" fillId="0" borderId="0" xfId="0" applyFont="1"/>
    <xf numFmtId="0" fontId="5" fillId="0" borderId="0" xfId="0" applyFont="1"/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10" borderId="1" xfId="0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9" fillId="0" borderId="0" xfId="0" applyFont="1" applyFill="1" applyBorder="1"/>
    <xf numFmtId="0" fontId="40" fillId="0" borderId="0" xfId="0" applyFont="1"/>
    <xf numFmtId="0" fontId="39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/>
    <xf numFmtId="0" fontId="41" fillId="0" borderId="0" xfId="0" applyFont="1" applyFill="1" applyBorder="1"/>
    <xf numFmtId="0" fontId="4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41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0" fillId="0" borderId="5" xfId="0" applyBorder="1" applyAlignment="1">
      <alignment horizontal="center"/>
    </xf>
    <xf numFmtId="0" fontId="41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42" fillId="0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0" fillId="0" borderId="0" xfId="0" applyFont="1"/>
    <xf numFmtId="0" fontId="0" fillId="0" borderId="0" xfId="0" applyFill="1"/>
    <xf numFmtId="0" fontId="3" fillId="11" borderId="7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8" fillId="0" borderId="0" xfId="0" applyFont="1" applyFill="1"/>
    <xf numFmtId="0" fontId="37" fillId="0" borderId="0" xfId="0" applyFont="1" applyFill="1"/>
    <xf numFmtId="0" fontId="3" fillId="0" borderId="0" xfId="0" applyFont="1" applyFill="1" applyAlignment="1">
      <alignment horizontal="center"/>
    </xf>
    <xf numFmtId="0" fontId="40" fillId="0" borderId="0" xfId="0" applyFont="1" applyFill="1" applyAlignment="1">
      <alignment horizontal="center"/>
    </xf>
    <xf numFmtId="0" fontId="0" fillId="0" borderId="8" xfId="0" applyBorder="1" applyAlignment="1">
      <alignment horizontal="center"/>
    </xf>
    <xf numFmtId="1" fontId="37" fillId="0" borderId="1" xfId="28" applyNumberFormat="1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1" fontId="38" fillId="0" borderId="1" xfId="28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3" fillId="0" borderId="5" xfId="0" applyFont="1" applyFill="1" applyBorder="1" applyAlignment="1">
      <alignment horizontal="center"/>
    </xf>
    <xf numFmtId="0" fontId="44" fillId="12" borderId="5" xfId="0" applyFont="1" applyFill="1" applyBorder="1" applyAlignment="1">
      <alignment horizontal="center"/>
    </xf>
    <xf numFmtId="0" fontId="44" fillId="12" borderId="14" xfId="0" applyFont="1" applyFill="1" applyBorder="1" applyAlignment="1">
      <alignment horizontal="center"/>
    </xf>
    <xf numFmtId="0" fontId="44" fillId="12" borderId="15" xfId="0" applyFont="1" applyFill="1" applyBorder="1" applyAlignment="1">
      <alignment horizontal="center"/>
    </xf>
    <xf numFmtId="0" fontId="44" fillId="12" borderId="16" xfId="0" applyFont="1" applyFill="1" applyBorder="1" applyAlignment="1">
      <alignment horizontal="center"/>
    </xf>
    <xf numFmtId="0" fontId="43" fillId="0" borderId="15" xfId="0" applyFont="1" applyFill="1" applyBorder="1" applyAlignment="1">
      <alignment horizontal="center"/>
    </xf>
    <xf numFmtId="0" fontId="44" fillId="12" borderId="17" xfId="0" applyFont="1" applyFill="1" applyBorder="1" applyAlignment="1">
      <alignment horizontal="center"/>
    </xf>
    <xf numFmtId="0" fontId="44" fillId="12" borderId="18" xfId="0" applyFont="1" applyFill="1" applyBorder="1" applyAlignment="1">
      <alignment horizontal="center"/>
    </xf>
    <xf numFmtId="1" fontId="45" fillId="0" borderId="0" xfId="0" applyNumberFormat="1" applyFont="1" applyAlignment="1">
      <alignment horizontal="center"/>
    </xf>
    <xf numFmtId="0" fontId="12" fillId="0" borderId="0" xfId="0" applyFont="1" applyBorder="1"/>
    <xf numFmtId="0" fontId="46" fillId="0" borderId="0" xfId="0" applyFont="1" applyFill="1" applyBorder="1"/>
    <xf numFmtId="0" fontId="12" fillId="0" borderId="0" xfId="0" applyFont="1" applyBorder="1" applyAlignment="1">
      <alignment horizontal="center"/>
    </xf>
    <xf numFmtId="1" fontId="47" fillId="9" borderId="0" xfId="28" applyNumberFormat="1" applyFont="1" applyFill="1" applyBorder="1" applyAlignment="1">
      <alignment horizontal="center"/>
    </xf>
    <xf numFmtId="1" fontId="47" fillId="0" borderId="0" xfId="28" applyNumberFormat="1" applyFont="1" applyFill="1" applyBorder="1" applyAlignment="1">
      <alignment horizontal="center"/>
    </xf>
    <xf numFmtId="0" fontId="48" fillId="0" borderId="1" xfId="0" applyFont="1" applyFill="1" applyBorder="1"/>
    <xf numFmtId="0" fontId="49" fillId="0" borderId="0" xfId="0" applyFont="1" applyFill="1"/>
    <xf numFmtId="0" fontId="50" fillId="0" borderId="0" xfId="0" applyFont="1" applyFill="1"/>
    <xf numFmtId="0" fontId="12" fillId="0" borderId="0" xfId="0" applyFont="1" applyFill="1"/>
    <xf numFmtId="0" fontId="12" fillId="0" borderId="1" xfId="0" applyFont="1" applyFill="1" applyBorder="1"/>
    <xf numFmtId="0" fontId="42" fillId="0" borderId="0" xfId="0" applyFont="1"/>
    <xf numFmtId="0" fontId="48" fillId="0" borderId="0" xfId="0" applyFont="1" applyFill="1"/>
    <xf numFmtId="0" fontId="42" fillId="0" borderId="0" xfId="0" applyFont="1" applyFill="1" applyBorder="1"/>
    <xf numFmtId="0" fontId="48" fillId="0" borderId="0" xfId="0" applyFont="1" applyFill="1" applyBorder="1"/>
    <xf numFmtId="0" fontId="1" fillId="0" borderId="1" xfId="0" applyFont="1" applyFill="1" applyBorder="1"/>
    <xf numFmtId="0" fontId="43" fillId="0" borderId="17" xfId="0" applyFont="1" applyFill="1" applyBorder="1" applyAlignment="1">
      <alignment horizontal="center"/>
    </xf>
    <xf numFmtId="1" fontId="42" fillId="0" borderId="15" xfId="28" applyNumberFormat="1" applyFont="1" applyFill="1" applyBorder="1" applyAlignment="1">
      <alignment horizontal="center"/>
    </xf>
    <xf numFmtId="1" fontId="48" fillId="0" borderId="15" xfId="28" applyNumberFormat="1" applyFont="1" applyFill="1" applyBorder="1" applyAlignment="1">
      <alignment horizontal="center"/>
    </xf>
    <xf numFmtId="0" fontId="42" fillId="0" borderId="15" xfId="0" applyFont="1" applyFill="1" applyBorder="1"/>
    <xf numFmtId="0" fontId="48" fillId="0" borderId="15" xfId="0" applyFont="1" applyFill="1" applyBorder="1"/>
    <xf numFmtId="0" fontId="18" fillId="0" borderId="0" xfId="0" applyFont="1"/>
    <xf numFmtId="0" fontId="51" fillId="0" borderId="19" xfId="0" applyFont="1" applyBorder="1" applyAlignment="1">
      <alignment horizontal="center" vertical="top"/>
    </xf>
    <xf numFmtId="0" fontId="52" fillId="0" borderId="0" xfId="0" applyFont="1"/>
    <xf numFmtId="0" fontId="53" fillId="0" borderId="20" xfId="0" applyFont="1" applyBorder="1" applyAlignment="1">
      <alignment horizontal="center"/>
    </xf>
    <xf numFmtId="0" fontId="54" fillId="0" borderId="0" xfId="0" applyFont="1"/>
    <xf numFmtId="0" fontId="51" fillId="0" borderId="21" xfId="0" applyFont="1" applyBorder="1" applyAlignment="1">
      <alignment horizontal="center" vertical="top"/>
    </xf>
    <xf numFmtId="0" fontId="17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53" fillId="0" borderId="24" xfId="0" applyFont="1" applyBorder="1" applyAlignment="1">
      <alignment horizontal="center"/>
    </xf>
    <xf numFmtId="0" fontId="51" fillId="0" borderId="25" xfId="0" applyFont="1" applyBorder="1" applyAlignment="1">
      <alignment horizontal="center" vertical="top"/>
    </xf>
    <xf numFmtId="0" fontId="51" fillId="0" borderId="23" xfId="0" applyFont="1" applyBorder="1" applyAlignment="1">
      <alignment horizontal="center" vertical="top"/>
    </xf>
    <xf numFmtId="0" fontId="17" fillId="0" borderId="26" xfId="0" applyFont="1" applyBorder="1" applyAlignment="1">
      <alignment horizontal="center"/>
    </xf>
    <xf numFmtId="1" fontId="42" fillId="0" borderId="27" xfId="28" applyNumberFormat="1" applyFont="1" applyFill="1" applyBorder="1" applyAlignment="1">
      <alignment horizontal="center"/>
    </xf>
    <xf numFmtId="0" fontId="48" fillId="0" borderId="27" xfId="0" applyFont="1" applyFill="1" applyBorder="1"/>
    <xf numFmtId="0" fontId="42" fillId="0" borderId="27" xfId="0" applyFont="1" applyFill="1" applyBorder="1"/>
    <xf numFmtId="1" fontId="42" fillId="0" borderId="2" xfId="28" applyNumberFormat="1" applyFont="1" applyFill="1" applyBorder="1" applyAlignment="1">
      <alignment horizontal="center"/>
    </xf>
    <xf numFmtId="1" fontId="42" fillId="0" borderId="16" xfId="28" applyNumberFormat="1" applyFont="1" applyFill="1" applyBorder="1" applyAlignment="1">
      <alignment horizontal="center"/>
    </xf>
    <xf numFmtId="1" fontId="48" fillId="0" borderId="2" xfId="28" applyNumberFormat="1" applyFont="1" applyFill="1" applyBorder="1" applyAlignment="1">
      <alignment horizontal="center"/>
    </xf>
    <xf numFmtId="1" fontId="48" fillId="0" borderId="16" xfId="28" applyNumberFormat="1" applyFont="1" applyFill="1" applyBorder="1" applyAlignment="1">
      <alignment horizontal="center"/>
    </xf>
    <xf numFmtId="0" fontId="42" fillId="0" borderId="2" xfId="0" applyFont="1" applyFill="1" applyBorder="1"/>
    <xf numFmtId="0" fontId="42" fillId="0" borderId="16" xfId="0" applyFont="1" applyFill="1" applyBorder="1"/>
    <xf numFmtId="0" fontId="48" fillId="0" borderId="2" xfId="0" applyFont="1" applyFill="1" applyBorder="1"/>
    <xf numFmtId="0" fontId="42" fillId="0" borderId="2" xfId="0" applyFont="1" applyFill="1" applyBorder="1" applyAlignment="1">
      <alignment horizontal="center"/>
    </xf>
    <xf numFmtId="0" fontId="11" fillId="0" borderId="28" xfId="0" applyFont="1" applyBorder="1"/>
    <xf numFmtId="0" fontId="11" fillId="0" borderId="29" xfId="0" applyFont="1" applyBorder="1" applyAlignment="1">
      <alignment horizontal="center"/>
    </xf>
    <xf numFmtId="0" fontId="50" fillId="0" borderId="30" xfId="0" applyFont="1" applyFill="1" applyBorder="1"/>
    <xf numFmtId="0" fontId="49" fillId="0" borderId="31" xfId="0" applyFont="1" applyFill="1" applyBorder="1" applyAlignment="1">
      <alignment horizontal="center"/>
    </xf>
    <xf numFmtId="0" fontId="50" fillId="0" borderId="31" xfId="0" applyFont="1" applyFill="1" applyBorder="1" applyAlignment="1">
      <alignment horizontal="center"/>
    </xf>
    <xf numFmtId="1" fontId="48" fillId="0" borderId="15" xfId="28" applyNumberFormat="1" applyFont="1" applyFill="1" applyBorder="1" applyAlignment="1"/>
    <xf numFmtId="1" fontId="42" fillId="0" borderId="15" xfId="28" applyNumberFormat="1" applyFont="1" applyFill="1" applyBorder="1" applyAlignment="1"/>
    <xf numFmtId="0" fontId="42" fillId="0" borderId="15" xfId="0" applyFont="1" applyFill="1" applyBorder="1" applyAlignment="1"/>
    <xf numFmtId="1" fontId="48" fillId="0" borderId="2" xfId="28" applyNumberFormat="1" applyFont="1" applyFill="1" applyBorder="1" applyAlignment="1"/>
    <xf numFmtId="1" fontId="42" fillId="0" borderId="2" xfId="28" applyNumberFormat="1" applyFont="1" applyFill="1" applyBorder="1" applyAlignment="1"/>
    <xf numFmtId="1" fontId="42" fillId="0" borderId="16" xfId="28" applyNumberFormat="1" applyFont="1" applyFill="1" applyBorder="1" applyAlignment="1"/>
    <xf numFmtId="0" fontId="42" fillId="0" borderId="2" xfId="0" applyFont="1" applyFill="1" applyBorder="1" applyAlignment="1"/>
    <xf numFmtId="1" fontId="48" fillId="0" borderId="30" xfId="0" applyNumberFormat="1" applyFont="1" applyFill="1" applyBorder="1" applyAlignment="1">
      <alignment horizontal="center"/>
    </xf>
    <xf numFmtId="1" fontId="42" fillId="0" borderId="30" xfId="0" applyNumberFormat="1" applyFont="1" applyFill="1" applyBorder="1" applyAlignment="1">
      <alignment horizontal="center"/>
    </xf>
    <xf numFmtId="0" fontId="16" fillId="13" borderId="32" xfId="0" applyFont="1" applyFill="1" applyBorder="1"/>
    <xf numFmtId="0" fontId="16" fillId="13" borderId="33" xfId="0" applyFont="1" applyFill="1" applyBorder="1"/>
    <xf numFmtId="0" fontId="16" fillId="13" borderId="34" xfId="0" applyFont="1" applyFill="1" applyBorder="1"/>
    <xf numFmtId="0" fontId="5" fillId="0" borderId="29" xfId="0" applyFont="1" applyBorder="1" applyAlignment="1">
      <alignment horizontal="center"/>
    </xf>
    <xf numFmtId="0" fontId="48" fillId="0" borderId="31" xfId="0" applyFont="1" applyFill="1" applyBorder="1" applyAlignment="1">
      <alignment horizontal="center"/>
    </xf>
    <xf numFmtId="0" fontId="42" fillId="0" borderId="31" xfId="0" applyFont="1" applyFill="1" applyBorder="1" applyAlignment="1">
      <alignment horizontal="center"/>
    </xf>
    <xf numFmtId="0" fontId="1" fillId="0" borderId="28" xfId="0" applyFont="1" applyBorder="1"/>
    <xf numFmtId="0" fontId="42" fillId="0" borderId="30" xfId="0" applyFont="1" applyFill="1" applyBorder="1"/>
    <xf numFmtId="0" fontId="12" fillId="0" borderId="28" xfId="0" applyFont="1" applyBorder="1" applyAlignment="1">
      <alignment horizontal="left"/>
    </xf>
    <xf numFmtId="0" fontId="11" fillId="0" borderId="3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1" fontId="49" fillId="0" borderId="36" xfId="0" applyNumberFormat="1" applyFont="1" applyFill="1" applyBorder="1" applyAlignment="1">
      <alignment horizontal="center" vertical="center"/>
    </xf>
    <xf numFmtId="1" fontId="49" fillId="0" borderId="30" xfId="0" applyNumberFormat="1" applyFont="1" applyFill="1" applyBorder="1" applyAlignment="1">
      <alignment horizontal="center" vertical="center"/>
    </xf>
    <xf numFmtId="1" fontId="50" fillId="0" borderId="36" xfId="0" applyNumberFormat="1" applyFont="1" applyFill="1" applyBorder="1" applyAlignment="1">
      <alignment horizontal="center" vertical="center"/>
    </xf>
    <xf numFmtId="1" fontId="50" fillId="0" borderId="3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1" fontId="45" fillId="0" borderId="0" xfId="0" applyNumberFormat="1" applyFont="1" applyAlignment="1">
      <alignment horizontal="center"/>
    </xf>
    <xf numFmtId="0" fontId="41" fillId="0" borderId="0" xfId="0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1" fontId="45" fillId="0" borderId="0" xfId="0" applyNumberFormat="1" applyFont="1" applyAlignment="1">
      <alignment horizontal="center"/>
    </xf>
    <xf numFmtId="0" fontId="41" fillId="0" borderId="0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/>
    </xf>
    <xf numFmtId="0" fontId="55" fillId="0" borderId="0" xfId="0" applyFont="1"/>
    <xf numFmtId="0" fontId="55" fillId="0" borderId="0" xfId="0" applyFont="1" applyFill="1" applyBorder="1"/>
    <xf numFmtId="0" fontId="56" fillId="0" borderId="0" xfId="0" applyFont="1"/>
    <xf numFmtId="0" fontId="56" fillId="0" borderId="0" xfId="0" applyFont="1" applyFill="1" applyBorder="1"/>
    <xf numFmtId="0" fontId="3" fillId="0" borderId="37" xfId="0" applyFont="1" applyFill="1" applyBorder="1" applyAlignment="1">
      <alignment horizontal="center"/>
    </xf>
    <xf numFmtId="0" fontId="44" fillId="12" borderId="38" xfId="0" applyFont="1" applyFill="1" applyBorder="1" applyAlignment="1">
      <alignment horizontal="center"/>
    </xf>
    <xf numFmtId="0" fontId="44" fillId="12" borderId="39" xfId="0" applyFont="1" applyFill="1" applyBorder="1" applyAlignment="1">
      <alignment horizontal="center"/>
    </xf>
    <xf numFmtId="0" fontId="10" fillId="0" borderId="0" xfId="27" applyFont="1"/>
    <xf numFmtId="0" fontId="10" fillId="0" borderId="0" xfId="27" applyFont="1" applyAlignment="1">
      <alignment horizontal="center"/>
    </xf>
    <xf numFmtId="0" fontId="20" fillId="0" borderId="0" xfId="27" applyFont="1"/>
    <xf numFmtId="0" fontId="20" fillId="0" borderId="0" xfId="0" applyFont="1"/>
    <xf numFmtId="0" fontId="10" fillId="0" borderId="0" xfId="27" applyFont="1" applyAlignment="1">
      <alignment horizontal="left"/>
    </xf>
    <xf numFmtId="0" fontId="10" fillId="0" borderId="0" xfId="0" applyFont="1" applyAlignment="1">
      <alignment horizontal="center"/>
    </xf>
    <xf numFmtId="0" fontId="10" fillId="14" borderId="0" xfId="0" applyFont="1" applyFill="1"/>
    <xf numFmtId="0" fontId="10" fillId="12" borderId="0" xfId="0" applyFont="1" applyFill="1"/>
    <xf numFmtId="0" fontId="57" fillId="0" borderId="40" xfId="0" applyFont="1" applyFill="1" applyBorder="1" applyAlignment="1">
      <alignment horizontal="center"/>
    </xf>
    <xf numFmtId="0" fontId="58" fillId="0" borderId="40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8" fillId="0" borderId="0" xfId="27" applyFont="1" applyFill="1"/>
    <xf numFmtId="0" fontId="57" fillId="0" borderId="41" xfId="0" applyFont="1" applyFill="1" applyBorder="1" applyAlignment="1">
      <alignment horizontal="center"/>
    </xf>
    <xf numFmtId="0" fontId="58" fillId="0" borderId="41" xfId="0" applyFont="1" applyFill="1" applyBorder="1" applyAlignment="1">
      <alignment horizontal="center"/>
    </xf>
    <xf numFmtId="0" fontId="42" fillId="0" borderId="0" xfId="27" applyFont="1" applyFill="1"/>
    <xf numFmtId="0" fontId="59" fillId="0" borderId="0" xfId="27" applyFont="1" applyFill="1" applyBorder="1" applyAlignment="1">
      <alignment horizontal="center"/>
    </xf>
    <xf numFmtId="0" fontId="60" fillId="0" borderId="0" xfId="27" applyFont="1" applyFill="1" applyBorder="1"/>
    <xf numFmtId="0" fontId="48" fillId="0" borderId="0" xfId="27" applyFont="1" applyFill="1" applyBorder="1" applyAlignment="1">
      <alignment horizontal="center"/>
    </xf>
    <xf numFmtId="0" fontId="49" fillId="0" borderId="0" xfId="27" applyFont="1" applyFill="1" applyBorder="1" applyAlignment="1">
      <alignment horizontal="center"/>
    </xf>
    <xf numFmtId="1" fontId="59" fillId="0" borderId="0" xfId="27" applyNumberFormat="1" applyFont="1" applyFill="1" applyBorder="1" applyAlignment="1">
      <alignment horizontal="center"/>
    </xf>
    <xf numFmtId="1" fontId="49" fillId="0" borderId="0" xfId="27" applyNumberFormat="1" applyFont="1" applyFill="1" applyBorder="1" applyAlignment="1">
      <alignment horizontal="center"/>
    </xf>
    <xf numFmtId="0" fontId="61" fillId="0" borderId="2" xfId="27" applyFont="1" applyFill="1" applyBorder="1" applyAlignment="1">
      <alignment horizontal="center"/>
    </xf>
    <xf numFmtId="0" fontId="62" fillId="0" borderId="15" xfId="27" applyFont="1" applyFill="1" applyBorder="1"/>
    <xf numFmtId="0" fontId="42" fillId="0" borderId="15" xfId="27" applyFont="1" applyFill="1" applyBorder="1" applyAlignment="1">
      <alignment horizontal="center"/>
    </xf>
    <xf numFmtId="0" fontId="50" fillId="0" borderId="15" xfId="27" applyFont="1" applyFill="1" applyBorder="1" applyAlignment="1">
      <alignment horizontal="center"/>
    </xf>
    <xf numFmtId="1" fontId="50" fillId="0" borderId="15" xfId="27" applyNumberFormat="1" applyFont="1" applyFill="1" applyBorder="1" applyAlignment="1">
      <alignment horizontal="center"/>
    </xf>
    <xf numFmtId="1" fontId="50" fillId="0" borderId="16" xfId="27" applyNumberFormat="1" applyFont="1" applyFill="1" applyBorder="1" applyAlignment="1">
      <alignment horizontal="center"/>
    </xf>
    <xf numFmtId="1" fontId="61" fillId="0" borderId="15" xfId="27" applyNumberFormat="1" applyFont="1" applyFill="1" applyBorder="1" applyAlignment="1">
      <alignment horizontal="center"/>
    </xf>
    <xf numFmtId="0" fontId="60" fillId="0" borderId="15" xfId="27" applyFont="1" applyFill="1" applyBorder="1"/>
    <xf numFmtId="0" fontId="48" fillId="0" borderId="15" xfId="27" applyFont="1" applyFill="1" applyBorder="1" applyAlignment="1">
      <alignment horizontal="center"/>
    </xf>
    <xf numFmtId="0" fontId="49" fillId="0" borderId="15" xfId="27" applyFont="1" applyFill="1" applyBorder="1" applyAlignment="1">
      <alignment horizontal="center"/>
    </xf>
    <xf numFmtId="1" fontId="59" fillId="0" borderId="15" xfId="27" applyNumberFormat="1" applyFont="1" applyFill="1" applyBorder="1" applyAlignment="1">
      <alignment horizontal="center"/>
    </xf>
    <xf numFmtId="1" fontId="49" fillId="0" borderId="16" xfId="27" applyNumberFormat="1" applyFont="1" applyFill="1" applyBorder="1" applyAlignment="1">
      <alignment horizontal="center"/>
    </xf>
    <xf numFmtId="0" fontId="59" fillId="0" borderId="2" xfId="27" applyFont="1" applyFill="1" applyBorder="1" applyAlignment="1">
      <alignment horizontal="center"/>
    </xf>
    <xf numFmtId="0" fontId="57" fillId="15" borderId="41" xfId="0" applyFont="1" applyFill="1" applyBorder="1" applyAlignment="1">
      <alignment horizontal="center"/>
    </xf>
    <xf numFmtId="0" fontId="50" fillId="0" borderId="17" xfId="27" applyFont="1" applyFill="1" applyBorder="1" applyAlignment="1">
      <alignment horizontal="center"/>
    </xf>
    <xf numFmtId="1" fontId="50" fillId="0" borderId="18" xfId="27" applyNumberFormat="1" applyFont="1" applyFill="1" applyBorder="1" applyAlignment="1">
      <alignment horizontal="center"/>
    </xf>
    <xf numFmtId="0" fontId="15" fillId="0" borderId="0" xfId="0" applyFont="1" applyFill="1"/>
    <xf numFmtId="0" fontId="10" fillId="0" borderId="0" xfId="0" applyFont="1" applyFill="1"/>
    <xf numFmtId="0" fontId="41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/>
    </xf>
    <xf numFmtId="1" fontId="37" fillId="11" borderId="1" xfId="28" applyNumberFormat="1" applyFont="1" applyFill="1" applyBorder="1" applyAlignment="1">
      <alignment horizontal="center"/>
    </xf>
    <xf numFmtId="1" fontId="38" fillId="11" borderId="1" xfId="28" applyNumberFormat="1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/>
    </xf>
    <xf numFmtId="0" fontId="3" fillId="0" borderId="0" xfId="0" applyFont="1" applyFill="1"/>
    <xf numFmtId="0" fontId="40" fillId="0" borderId="0" xfId="0" applyFont="1" applyFill="1"/>
    <xf numFmtId="0" fontId="34" fillId="0" borderId="0" xfId="0" applyFont="1" applyFill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wrapText="1"/>
    </xf>
    <xf numFmtId="0" fontId="5" fillId="0" borderId="42" xfId="0" applyFont="1" applyFill="1" applyBorder="1"/>
    <xf numFmtId="0" fontId="1" fillId="0" borderId="43" xfId="0" applyFont="1" applyFill="1" applyBorder="1"/>
    <xf numFmtId="0" fontId="1" fillId="0" borderId="44" xfId="0" applyFont="1" applyBorder="1"/>
    <xf numFmtId="0" fontId="37" fillId="0" borderId="45" xfId="0" applyFont="1" applyFill="1" applyBorder="1" applyAlignment="1">
      <alignment horizontal="center"/>
    </xf>
    <xf numFmtId="0" fontId="37" fillId="0" borderId="46" xfId="0" applyFont="1" applyFill="1" applyBorder="1" applyAlignment="1">
      <alignment horizontal="center"/>
    </xf>
    <xf numFmtId="0" fontId="37" fillId="0" borderId="46" xfId="0" applyFont="1" applyBorder="1" applyAlignment="1">
      <alignment horizontal="center"/>
    </xf>
    <xf numFmtId="0" fontId="37" fillId="0" borderId="47" xfId="0" applyFont="1" applyFill="1" applyBorder="1" applyAlignment="1">
      <alignment horizontal="center"/>
    </xf>
    <xf numFmtId="0" fontId="37" fillId="0" borderId="40" xfId="0" applyFont="1" applyFill="1" applyBorder="1"/>
    <xf numFmtId="0" fontId="37" fillId="0" borderId="40" xfId="0" applyFont="1" applyFill="1" applyBorder="1" applyAlignment="1">
      <alignment horizontal="center"/>
    </xf>
    <xf numFmtId="1" fontId="37" fillId="0" borderId="40" xfId="28" applyNumberFormat="1" applyFont="1" applyFill="1" applyBorder="1" applyAlignment="1">
      <alignment horizontal="center"/>
    </xf>
    <xf numFmtId="0" fontId="37" fillId="0" borderId="48" xfId="0" applyFont="1" applyBorder="1" applyAlignment="1">
      <alignment horizontal="center"/>
    </xf>
    <xf numFmtId="0" fontId="1" fillId="0" borderId="43" xfId="0" applyFont="1" applyBorder="1"/>
    <xf numFmtId="0" fontId="38" fillId="0" borderId="45" xfId="0" applyFont="1" applyFill="1" applyBorder="1" applyAlignment="1">
      <alignment horizontal="center"/>
    </xf>
    <xf numFmtId="0" fontId="38" fillId="0" borderId="46" xfId="0" applyFont="1" applyFill="1" applyBorder="1" applyAlignment="1">
      <alignment horizontal="center"/>
    </xf>
    <xf numFmtId="0" fontId="38" fillId="0" borderId="47" xfId="0" applyFont="1" applyFill="1" applyBorder="1" applyAlignment="1">
      <alignment horizontal="center"/>
    </xf>
    <xf numFmtId="0" fontId="38" fillId="0" borderId="40" xfId="0" applyFont="1" applyFill="1" applyBorder="1"/>
    <xf numFmtId="0" fontId="38" fillId="0" borderId="40" xfId="0" applyFont="1" applyFill="1" applyBorder="1" applyAlignment="1">
      <alignment horizontal="center"/>
    </xf>
    <xf numFmtId="1" fontId="38" fillId="0" borderId="40" xfId="28" applyNumberFormat="1" applyFont="1" applyFill="1" applyBorder="1" applyAlignment="1">
      <alignment horizontal="center"/>
    </xf>
    <xf numFmtId="0" fontId="38" fillId="0" borderId="48" xfId="0" applyFont="1" applyFill="1" applyBorder="1" applyAlignment="1">
      <alignment horizontal="center"/>
    </xf>
    <xf numFmtId="0" fontId="63" fillId="0" borderId="0" xfId="0" applyFont="1"/>
    <xf numFmtId="0" fontId="63" fillId="0" borderId="0" xfId="0" applyFont="1" applyFill="1" applyBorder="1"/>
    <xf numFmtId="0" fontId="5" fillId="0" borderId="42" xfId="0" applyFont="1" applyBorder="1"/>
    <xf numFmtId="0" fontId="37" fillId="0" borderId="47" xfId="0" applyFont="1" applyBorder="1" applyAlignment="1">
      <alignment horizontal="center"/>
    </xf>
    <xf numFmtId="0" fontId="37" fillId="9" borderId="40" xfId="0" applyFont="1" applyFill="1" applyBorder="1" applyAlignment="1">
      <alignment horizontal="center"/>
    </xf>
    <xf numFmtId="1" fontId="37" fillId="9" borderId="40" xfId="28" applyNumberFormat="1" applyFont="1" applyFill="1" applyBorder="1" applyAlignment="1">
      <alignment horizontal="center"/>
    </xf>
    <xf numFmtId="0" fontId="38" fillId="0" borderId="45" xfId="0" applyFont="1" applyBorder="1" applyAlignment="1">
      <alignment horizontal="center"/>
    </xf>
    <xf numFmtId="0" fontId="38" fillId="0" borderId="47" xfId="0" applyFont="1" applyBorder="1" applyAlignment="1">
      <alignment horizontal="center"/>
    </xf>
    <xf numFmtId="0" fontId="57" fillId="15" borderId="40" xfId="0" applyFont="1" applyFill="1" applyBorder="1" applyAlignment="1">
      <alignment horizontal="center"/>
    </xf>
    <xf numFmtId="0" fontId="57" fillId="10" borderId="40" xfId="0" applyFont="1" applyFill="1" applyBorder="1" applyAlignment="1">
      <alignment horizontal="center"/>
    </xf>
    <xf numFmtId="0" fontId="64" fillId="0" borderId="1" xfId="0" applyFont="1" applyFill="1" applyBorder="1" applyAlignment="1">
      <alignment horizontal="center" vertical="center"/>
    </xf>
    <xf numFmtId="0" fontId="57" fillId="10" borderId="41" xfId="0" applyFont="1" applyFill="1" applyBorder="1" applyAlignment="1">
      <alignment horizontal="center"/>
    </xf>
    <xf numFmtId="0" fontId="49" fillId="15" borderId="5" xfId="27" applyFont="1" applyFill="1" applyBorder="1" applyAlignment="1">
      <alignment horizontal="center"/>
    </xf>
    <xf numFmtId="0" fontId="49" fillId="10" borderId="5" xfId="27" applyFont="1" applyFill="1" applyBorder="1" applyAlignment="1">
      <alignment horizontal="center"/>
    </xf>
    <xf numFmtId="1" fontId="59" fillId="0" borderId="5" xfId="27" applyNumberFormat="1" applyFont="1" applyFill="1" applyBorder="1" applyAlignment="1">
      <alignment horizontal="center"/>
    </xf>
    <xf numFmtId="0" fontId="49" fillId="0" borderId="5" xfId="27" applyFont="1" applyFill="1" applyBorder="1" applyAlignment="1">
      <alignment horizontal="center"/>
    </xf>
    <xf numFmtId="1" fontId="49" fillId="0" borderId="14" xfId="27" applyNumberFormat="1" applyFont="1" applyFill="1" applyBorder="1" applyAlignment="1">
      <alignment horizontal="center"/>
    </xf>
    <xf numFmtId="1" fontId="61" fillId="0" borderId="17" xfId="27" applyNumberFormat="1" applyFont="1" applyFill="1" applyBorder="1" applyAlignment="1">
      <alignment horizontal="center"/>
    </xf>
    <xf numFmtId="0" fontId="59" fillId="0" borderId="7" xfId="27" applyFont="1" applyFill="1" applyBorder="1" applyAlignment="1">
      <alignment horizontal="center"/>
    </xf>
    <xf numFmtId="0" fontId="60" fillId="0" borderId="5" xfId="27" applyFont="1" applyFill="1" applyBorder="1"/>
    <xf numFmtId="0" fontId="48" fillId="0" borderId="5" xfId="27" applyFont="1" applyFill="1" applyBorder="1" applyAlignment="1">
      <alignment horizontal="center"/>
    </xf>
    <xf numFmtId="0" fontId="61" fillId="0" borderId="49" xfId="27" applyFont="1" applyFill="1" applyBorder="1" applyAlignment="1">
      <alignment horizontal="center"/>
    </xf>
    <xf numFmtId="0" fontId="62" fillId="0" borderId="17" xfId="27" applyFont="1" applyFill="1" applyBorder="1"/>
    <xf numFmtId="0" fontId="64" fillId="0" borderId="1" xfId="0" applyFont="1" applyFill="1" applyBorder="1" applyAlignment="1">
      <alignment horizontal="center" vertical="center"/>
    </xf>
    <xf numFmtId="0" fontId="65" fillId="0" borderId="1" xfId="0" applyFont="1" applyFill="1" applyBorder="1" applyAlignment="1">
      <alignment horizontal="center" vertical="center"/>
    </xf>
    <xf numFmtId="0" fontId="65" fillId="1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66" fillId="0" borderId="0" xfId="0" applyFont="1" applyFill="1" applyBorder="1" applyAlignment="1">
      <alignment horizontal="center" vertical="center" wrapText="1"/>
    </xf>
    <xf numFmtId="0" fontId="35" fillId="0" borderId="0" xfId="0" applyFont="1" applyFill="1"/>
    <xf numFmtId="0" fontId="64" fillId="16" borderId="1" xfId="0" applyFont="1" applyFill="1" applyBorder="1" applyAlignment="1">
      <alignment horizontal="center" vertical="center"/>
    </xf>
    <xf numFmtId="0" fontId="65" fillId="16" borderId="1" xfId="0" applyFont="1" applyFill="1" applyBorder="1" applyAlignment="1">
      <alignment horizontal="center" vertical="center"/>
    </xf>
    <xf numFmtId="0" fontId="5" fillId="0" borderId="0" xfId="0" applyFont="1" applyFill="1"/>
    <xf numFmtId="0" fontId="42" fillId="0" borderId="17" xfId="27" applyFont="1" applyFill="1" applyBorder="1" applyAlignment="1">
      <alignment horizontal="center"/>
    </xf>
    <xf numFmtId="1" fontId="50" fillId="0" borderId="17" xfId="27" applyNumberFormat="1" applyFont="1" applyFill="1" applyBorder="1" applyAlignment="1">
      <alignment horizontal="center"/>
    </xf>
    <xf numFmtId="0" fontId="42" fillId="0" borderId="5" xfId="27" applyFont="1" applyFill="1" applyBorder="1" applyAlignment="1">
      <alignment horizontal="center"/>
    </xf>
    <xf numFmtId="1" fontId="61" fillId="0" borderId="5" xfId="27" applyNumberFormat="1" applyFont="1" applyFill="1" applyBorder="1" applyAlignment="1">
      <alignment horizontal="center"/>
    </xf>
    <xf numFmtId="0" fontId="50" fillId="0" borderId="5" xfId="27" applyFont="1" applyFill="1" applyBorder="1" applyAlignment="1">
      <alignment horizontal="center"/>
    </xf>
    <xf numFmtId="1" fontId="50" fillId="0" borderId="14" xfId="27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2" fillId="0" borderId="2" xfId="27" applyFont="1" applyFill="1" applyBorder="1"/>
    <xf numFmtId="0" fontId="60" fillId="0" borderId="2" xfId="27" applyFont="1" applyFill="1" applyBorder="1"/>
    <xf numFmtId="0" fontId="62" fillId="0" borderId="49" xfId="27" applyFont="1" applyFill="1" applyBorder="1"/>
    <xf numFmtId="0" fontId="59" fillId="17" borderId="50" xfId="27" applyFont="1" applyFill="1" applyBorder="1" applyAlignment="1">
      <alignment horizontal="center"/>
    </xf>
    <xf numFmtId="0" fontId="60" fillId="17" borderId="51" xfId="27" applyFont="1" applyFill="1" applyBorder="1"/>
    <xf numFmtId="0" fontId="48" fillId="17" borderId="51" xfId="27" applyFont="1" applyFill="1" applyBorder="1" applyAlignment="1">
      <alignment horizontal="center"/>
    </xf>
    <xf numFmtId="0" fontId="49" fillId="17" borderId="51" xfId="27" applyFont="1" applyFill="1" applyBorder="1" applyAlignment="1">
      <alignment horizontal="center"/>
    </xf>
    <xf numFmtId="1" fontId="59" fillId="17" borderId="51" xfId="27" applyNumberFormat="1" applyFont="1" applyFill="1" applyBorder="1" applyAlignment="1">
      <alignment horizontal="center"/>
    </xf>
    <xf numFmtId="1" fontId="49" fillId="17" borderId="52" xfId="27" applyNumberFormat="1" applyFont="1" applyFill="1" applyBorder="1" applyAlignment="1">
      <alignment horizontal="center"/>
    </xf>
    <xf numFmtId="0" fontId="61" fillId="17" borderId="2" xfId="27" applyFont="1" applyFill="1" applyBorder="1" applyAlignment="1">
      <alignment horizontal="center"/>
    </xf>
    <xf numFmtId="0" fontId="62" fillId="17" borderId="15" xfId="27" applyFont="1" applyFill="1" applyBorder="1"/>
    <xf numFmtId="0" fontId="42" fillId="17" borderId="15" xfId="27" applyFont="1" applyFill="1" applyBorder="1" applyAlignment="1">
      <alignment horizontal="center"/>
    </xf>
    <xf numFmtId="0" fontId="50" fillId="17" borderId="15" xfId="27" applyFont="1" applyFill="1" applyBorder="1" applyAlignment="1">
      <alignment horizontal="center"/>
    </xf>
    <xf numFmtId="1" fontId="61" fillId="17" borderId="15" xfId="27" applyNumberFormat="1" applyFont="1" applyFill="1" applyBorder="1" applyAlignment="1">
      <alignment horizontal="center"/>
    </xf>
    <xf numFmtId="1" fontId="50" fillId="17" borderId="16" xfId="27" applyNumberFormat="1" applyFont="1" applyFill="1" applyBorder="1" applyAlignment="1">
      <alignment horizontal="center"/>
    </xf>
    <xf numFmtId="0" fontId="61" fillId="17" borderId="49" xfId="27" applyFont="1" applyFill="1" applyBorder="1" applyAlignment="1">
      <alignment horizontal="center"/>
    </xf>
    <xf numFmtId="0" fontId="62" fillId="17" borderId="17" xfId="27" applyFont="1" applyFill="1" applyBorder="1"/>
    <xf numFmtId="0" fontId="42" fillId="17" borderId="17" xfId="27" applyFont="1" applyFill="1" applyBorder="1" applyAlignment="1">
      <alignment horizontal="center"/>
    </xf>
    <xf numFmtId="0" fontId="50" fillId="17" borderId="17" xfId="27" applyFont="1" applyFill="1" applyBorder="1" applyAlignment="1">
      <alignment horizontal="center"/>
    </xf>
    <xf numFmtId="1" fontId="61" fillId="17" borderId="17" xfId="27" applyNumberFormat="1" applyFont="1" applyFill="1" applyBorder="1" applyAlignment="1">
      <alignment horizontal="center"/>
    </xf>
    <xf numFmtId="1" fontId="50" fillId="17" borderId="17" xfId="27" applyNumberFormat="1" applyFont="1" applyFill="1" applyBorder="1" applyAlignment="1">
      <alignment horizontal="center"/>
    </xf>
    <xf numFmtId="1" fontId="50" fillId="17" borderId="18" xfId="27" applyNumberFormat="1" applyFont="1" applyFill="1" applyBorder="1" applyAlignment="1">
      <alignment horizontal="center"/>
    </xf>
    <xf numFmtId="0" fontId="62" fillId="0" borderId="7" xfId="27" applyFont="1" applyFill="1" applyBorder="1"/>
    <xf numFmtId="0" fontId="62" fillId="0" borderId="5" xfId="27" applyFont="1" applyFill="1" applyBorder="1"/>
    <xf numFmtId="0" fontId="49" fillId="11" borderId="5" xfId="27" applyFont="1" applyFill="1" applyBorder="1" applyAlignment="1">
      <alignment horizontal="center"/>
    </xf>
    <xf numFmtId="0" fontId="42" fillId="11" borderId="5" xfId="27" applyFont="1" applyFill="1" applyBorder="1" applyAlignment="1">
      <alignment horizontal="center"/>
    </xf>
    <xf numFmtId="0" fontId="60" fillId="18" borderId="2" xfId="27" applyFont="1" applyFill="1" applyBorder="1"/>
    <xf numFmtId="0" fontId="60" fillId="18" borderId="15" xfId="27" applyFont="1" applyFill="1" applyBorder="1"/>
    <xf numFmtId="0" fontId="48" fillId="18" borderId="15" xfId="27" applyFont="1" applyFill="1" applyBorder="1" applyAlignment="1">
      <alignment horizontal="center"/>
    </xf>
    <xf numFmtId="0" fontId="49" fillId="18" borderId="15" xfId="27" applyFont="1" applyFill="1" applyBorder="1" applyAlignment="1">
      <alignment horizontal="center"/>
    </xf>
    <xf numFmtId="1" fontId="59" fillId="18" borderId="15" xfId="27" applyNumberFormat="1" applyFont="1" applyFill="1" applyBorder="1" applyAlignment="1">
      <alignment horizontal="center"/>
    </xf>
    <xf numFmtId="1" fontId="49" fillId="18" borderId="16" xfId="27" applyNumberFormat="1" applyFont="1" applyFill="1" applyBorder="1" applyAlignment="1">
      <alignment horizontal="center"/>
    </xf>
    <xf numFmtId="0" fontId="62" fillId="18" borderId="2" xfId="27" applyFont="1" applyFill="1" applyBorder="1"/>
    <xf numFmtId="0" fontId="62" fillId="18" borderId="15" xfId="27" applyFont="1" applyFill="1" applyBorder="1"/>
    <xf numFmtId="0" fontId="42" fillId="18" borderId="15" xfId="27" applyFont="1" applyFill="1" applyBorder="1" applyAlignment="1">
      <alignment horizontal="center"/>
    </xf>
    <xf numFmtId="0" fontId="50" fillId="18" borderId="15" xfId="27" applyFont="1" applyFill="1" applyBorder="1" applyAlignment="1">
      <alignment horizontal="center"/>
    </xf>
    <xf numFmtId="1" fontId="61" fillId="18" borderId="15" xfId="27" applyNumberFormat="1" applyFont="1" applyFill="1" applyBorder="1" applyAlignment="1">
      <alignment horizontal="center"/>
    </xf>
    <xf numFmtId="1" fontId="50" fillId="18" borderId="16" xfId="27" applyNumberFormat="1" applyFont="1" applyFill="1" applyBorder="1" applyAlignment="1">
      <alignment horizontal="center"/>
    </xf>
    <xf numFmtId="0" fontId="62" fillId="18" borderId="49" xfId="27" applyFont="1" applyFill="1" applyBorder="1"/>
    <xf numFmtId="0" fontId="62" fillId="18" borderId="17" xfId="27" applyFont="1" applyFill="1" applyBorder="1"/>
    <xf numFmtId="0" fontId="42" fillId="18" borderId="17" xfId="27" applyFont="1" applyFill="1" applyBorder="1" applyAlignment="1">
      <alignment horizontal="center"/>
    </xf>
    <xf numFmtId="0" fontId="50" fillId="18" borderId="17" xfId="27" applyFont="1" applyFill="1" applyBorder="1" applyAlignment="1">
      <alignment horizontal="center"/>
    </xf>
    <xf numFmtId="1" fontId="61" fillId="18" borderId="17" xfId="27" applyNumberFormat="1" applyFont="1" applyFill="1" applyBorder="1" applyAlignment="1">
      <alignment horizontal="center"/>
    </xf>
    <xf numFmtId="1" fontId="50" fillId="18" borderId="18" xfId="27" applyNumberFormat="1" applyFont="1" applyFill="1" applyBorder="1" applyAlignment="1">
      <alignment horizontal="center"/>
    </xf>
    <xf numFmtId="0" fontId="21" fillId="0" borderId="15" xfId="27" applyFont="1" applyFill="1" applyBorder="1"/>
    <xf numFmtId="0" fontId="10" fillId="0" borderId="15" xfId="27" applyFont="1" applyFill="1" applyBorder="1" applyAlignment="1">
      <alignment horizontal="center"/>
    </xf>
    <xf numFmtId="0" fontId="12" fillId="0" borderId="15" xfId="27" applyFont="1" applyFill="1" applyBorder="1" applyAlignment="1">
      <alignment horizontal="center"/>
    </xf>
    <xf numFmtId="1" fontId="15" fillId="0" borderId="15" xfId="27" applyNumberFormat="1" applyFont="1" applyFill="1" applyBorder="1" applyAlignment="1">
      <alignment horizontal="center"/>
    </xf>
    <xf numFmtId="0" fontId="21" fillId="0" borderId="17" xfId="27" applyFont="1" applyFill="1" applyBorder="1"/>
    <xf numFmtId="0" fontId="10" fillId="0" borderId="17" xfId="27" applyFont="1" applyFill="1" applyBorder="1" applyAlignment="1">
      <alignment horizontal="center"/>
    </xf>
    <xf numFmtId="0" fontId="12" fillId="0" borderId="17" xfId="27" applyFont="1" applyFill="1" applyBorder="1" applyAlignment="1">
      <alignment horizontal="center"/>
    </xf>
    <xf numFmtId="1" fontId="15" fillId="0" borderId="17" xfId="27" applyNumberFormat="1" applyFont="1" applyFill="1" applyBorder="1" applyAlignment="1">
      <alignment horizontal="center"/>
    </xf>
    <xf numFmtId="0" fontId="15" fillId="12" borderId="2" xfId="27" applyFont="1" applyFill="1" applyBorder="1" applyAlignment="1">
      <alignment horizontal="center"/>
    </xf>
    <xf numFmtId="0" fontId="21" fillId="12" borderId="15" xfId="27" applyFont="1" applyFill="1" applyBorder="1" applyAlignment="1">
      <alignment horizontal="left"/>
    </xf>
    <xf numFmtId="0" fontId="10" fillId="12" borderId="15" xfId="27" applyFont="1" applyFill="1" applyBorder="1" applyAlignment="1">
      <alignment horizontal="center"/>
    </xf>
    <xf numFmtId="0" fontId="10" fillId="12" borderId="15" xfId="27" applyFont="1" applyFill="1" applyBorder="1"/>
    <xf numFmtId="0" fontId="12" fillId="12" borderId="15" xfId="27" applyFont="1" applyFill="1" applyBorder="1" applyAlignment="1">
      <alignment horizontal="center"/>
    </xf>
    <xf numFmtId="1" fontId="10" fillId="12" borderId="15" xfId="27" applyNumberFormat="1" applyFont="1" applyFill="1" applyBorder="1" applyAlignment="1">
      <alignment horizontal="center"/>
    </xf>
    <xf numFmtId="1" fontId="11" fillId="12" borderId="15" xfId="27" applyNumberFormat="1" applyFont="1" applyFill="1" applyBorder="1" applyAlignment="1">
      <alignment horizontal="center"/>
    </xf>
    <xf numFmtId="0" fontId="10" fillId="12" borderId="16" xfId="0" applyFont="1" applyFill="1" applyBorder="1" applyAlignment="1">
      <alignment horizontal="center"/>
    </xf>
    <xf numFmtId="0" fontId="15" fillId="0" borderId="2" xfId="27" applyFont="1" applyFill="1" applyBorder="1" applyAlignment="1">
      <alignment horizontal="center"/>
    </xf>
    <xf numFmtId="1" fontId="12" fillId="0" borderId="15" xfId="27" applyNumberFormat="1" applyFont="1" applyFill="1" applyBorder="1" applyAlignment="1">
      <alignment horizontal="center"/>
    </xf>
    <xf numFmtId="1" fontId="11" fillId="0" borderId="15" xfId="27" applyNumberFormat="1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5" fillId="0" borderId="49" xfId="27" applyFont="1" applyFill="1" applyBorder="1" applyAlignment="1">
      <alignment horizontal="center"/>
    </xf>
    <xf numFmtId="1" fontId="12" fillId="0" borderId="17" xfId="27" applyNumberFormat="1" applyFont="1" applyFill="1" applyBorder="1" applyAlignment="1">
      <alignment horizontal="center"/>
    </xf>
    <xf numFmtId="1" fontId="11" fillId="0" borderId="17" xfId="27" applyNumberFormat="1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60" fillId="14" borderId="7" xfId="27" applyFont="1" applyFill="1" applyBorder="1"/>
    <xf numFmtId="0" fontId="60" fillId="14" borderId="5" xfId="27" applyFont="1" applyFill="1" applyBorder="1"/>
    <xf numFmtId="0" fontId="48" fillId="14" borderId="5" xfId="27" applyFont="1" applyFill="1" applyBorder="1" applyAlignment="1">
      <alignment horizontal="center"/>
    </xf>
    <xf numFmtId="0" fontId="49" fillId="14" borderId="5" xfId="27" applyFont="1" applyFill="1" applyBorder="1" applyAlignment="1">
      <alignment horizontal="center"/>
    </xf>
    <xf numFmtId="1" fontId="49" fillId="14" borderId="14" xfId="27" applyNumberFormat="1" applyFont="1" applyFill="1" applyBorder="1" applyAlignment="1">
      <alignment horizontal="center"/>
    </xf>
    <xf numFmtId="0" fontId="62" fillId="14" borderId="2" xfId="27" applyFont="1" applyFill="1" applyBorder="1"/>
    <xf numFmtId="0" fontId="62" fillId="14" borderId="15" xfId="27" applyFont="1" applyFill="1" applyBorder="1"/>
    <xf numFmtId="0" fontId="42" fillId="14" borderId="15" xfId="27" applyFont="1" applyFill="1" applyBorder="1" applyAlignment="1">
      <alignment horizontal="center"/>
    </xf>
    <xf numFmtId="0" fontId="50" fillId="14" borderId="15" xfId="27" applyFont="1" applyFill="1" applyBorder="1" applyAlignment="1">
      <alignment horizontal="center"/>
    </xf>
    <xf numFmtId="1" fontId="50" fillId="14" borderId="16" xfId="27" applyNumberFormat="1" applyFont="1" applyFill="1" applyBorder="1" applyAlignment="1">
      <alignment horizontal="center"/>
    </xf>
    <xf numFmtId="0" fontId="43" fillId="0" borderId="38" xfId="0" applyFont="1" applyFill="1" applyBorder="1" applyAlignment="1">
      <alignment horizontal="center"/>
    </xf>
    <xf numFmtId="0" fontId="64" fillId="0" borderId="1" xfId="0" applyFont="1" applyFill="1" applyBorder="1" applyAlignment="1">
      <alignment horizontal="center" vertical="center"/>
    </xf>
    <xf numFmtId="0" fontId="15" fillId="14" borderId="7" xfId="27" applyFont="1" applyFill="1" applyBorder="1" applyAlignment="1">
      <alignment horizontal="center"/>
    </xf>
    <xf numFmtId="0" fontId="21" fillId="14" borderId="5" xfId="27" applyFont="1" applyFill="1" applyBorder="1" applyAlignment="1">
      <alignment horizontal="left"/>
    </xf>
    <xf numFmtId="0" fontId="10" fillId="14" borderId="5" xfId="27" applyFont="1" applyFill="1" applyBorder="1" applyAlignment="1">
      <alignment horizontal="center"/>
    </xf>
    <xf numFmtId="0" fontId="10" fillId="14" borderId="5" xfId="27" applyFont="1" applyFill="1" applyBorder="1"/>
    <xf numFmtId="0" fontId="12" fillId="14" borderId="5" xfId="27" applyFont="1" applyFill="1" applyBorder="1" applyAlignment="1">
      <alignment horizontal="center"/>
    </xf>
    <xf numFmtId="1" fontId="15" fillId="14" borderId="5" xfId="27" applyNumberFormat="1" applyFont="1" applyFill="1" applyBorder="1"/>
    <xf numFmtId="164" fontId="15" fillId="14" borderId="5" xfId="27" applyNumberFormat="1" applyFont="1" applyFill="1" applyBorder="1" applyAlignment="1">
      <alignment horizontal="center"/>
    </xf>
    <xf numFmtId="1" fontId="10" fillId="14" borderId="5" xfId="27" applyNumberFormat="1" applyFont="1" applyFill="1" applyBorder="1" applyAlignment="1">
      <alignment horizontal="center"/>
    </xf>
    <xf numFmtId="1" fontId="11" fillId="14" borderId="5" xfId="27" applyNumberFormat="1" applyFont="1" applyFill="1" applyBorder="1" applyAlignment="1">
      <alignment horizontal="center"/>
    </xf>
    <xf numFmtId="0" fontId="10" fillId="14" borderId="14" xfId="0" applyFont="1" applyFill="1" applyBorder="1" applyAlignment="1">
      <alignment horizontal="center"/>
    </xf>
    <xf numFmtId="0" fontId="15" fillId="14" borderId="2" xfId="27" applyFont="1" applyFill="1" applyBorder="1" applyAlignment="1">
      <alignment horizontal="center"/>
    </xf>
    <xf numFmtId="0" fontId="21" fillId="14" borderId="15" xfId="27" applyFont="1" applyFill="1" applyBorder="1" applyAlignment="1">
      <alignment horizontal="left"/>
    </xf>
    <xf numFmtId="0" fontId="10" fillId="14" borderId="15" xfId="27" applyFont="1" applyFill="1" applyBorder="1" applyAlignment="1">
      <alignment horizontal="center"/>
    </xf>
    <xf numFmtId="0" fontId="10" fillId="14" borderId="15" xfId="27" applyFont="1" applyFill="1" applyBorder="1"/>
    <xf numFmtId="0" fontId="12" fillId="14" borderId="15" xfId="27" applyFont="1" applyFill="1" applyBorder="1" applyAlignment="1">
      <alignment horizontal="center"/>
    </xf>
    <xf numFmtId="1" fontId="15" fillId="14" borderId="15" xfId="27" applyNumberFormat="1" applyFont="1" applyFill="1" applyBorder="1"/>
    <xf numFmtId="164" fontId="15" fillId="14" borderId="15" xfId="27" applyNumberFormat="1" applyFont="1" applyFill="1" applyBorder="1" applyAlignment="1">
      <alignment horizontal="center"/>
    </xf>
    <xf numFmtId="1" fontId="10" fillId="14" borderId="15" xfId="27" applyNumberFormat="1" applyFont="1" applyFill="1" applyBorder="1" applyAlignment="1">
      <alignment horizontal="center"/>
    </xf>
    <xf numFmtId="1" fontId="11" fillId="14" borderId="15" xfId="27" applyNumberFormat="1" applyFont="1" applyFill="1" applyBorder="1" applyAlignment="1">
      <alignment horizontal="center"/>
    </xf>
    <xf numFmtId="0" fontId="10" fillId="14" borderId="16" xfId="0" applyFont="1" applyFill="1" applyBorder="1" applyAlignment="1">
      <alignment horizontal="center"/>
    </xf>
    <xf numFmtId="1" fontId="42" fillId="0" borderId="37" xfId="28" applyNumberFormat="1" applyFont="1" applyFill="1" applyBorder="1" applyAlignment="1">
      <alignment horizontal="center"/>
    </xf>
    <xf numFmtId="1" fontId="42" fillId="0" borderId="38" xfId="28" applyNumberFormat="1" applyFont="1" applyFill="1" applyBorder="1" applyAlignment="1">
      <alignment horizontal="center"/>
    </xf>
    <xf numFmtId="1" fontId="42" fillId="0" borderId="39" xfId="28" applyNumberFormat="1" applyFont="1" applyFill="1" applyBorder="1" applyAlignment="1">
      <alignment horizontal="center"/>
    </xf>
    <xf numFmtId="0" fontId="42" fillId="0" borderId="37" xfId="0" applyFont="1" applyFill="1" applyBorder="1"/>
    <xf numFmtId="0" fontId="42" fillId="0" borderId="38" xfId="0" applyFont="1" applyFill="1" applyBorder="1"/>
    <xf numFmtId="0" fontId="42" fillId="0" borderId="39" xfId="0" applyFont="1" applyFill="1" applyBorder="1"/>
    <xf numFmtId="0" fontId="50" fillId="0" borderId="53" xfId="0" applyFont="1" applyFill="1" applyBorder="1" applyAlignment="1">
      <alignment horizontal="center"/>
    </xf>
    <xf numFmtId="0" fontId="50" fillId="0" borderId="53" xfId="0" applyFont="1" applyFill="1" applyBorder="1"/>
    <xf numFmtId="1" fontId="42" fillId="0" borderId="53" xfId="28" applyNumberFormat="1" applyFont="1" applyFill="1" applyBorder="1" applyAlignment="1">
      <alignment horizontal="center"/>
    </xf>
    <xf numFmtId="0" fontId="42" fillId="0" borderId="53" xfId="0" applyFont="1" applyFill="1" applyBorder="1"/>
    <xf numFmtId="0" fontId="42" fillId="0" borderId="53" xfId="0" applyFont="1" applyFill="1" applyBorder="1" applyAlignment="1">
      <alignment horizontal="center"/>
    </xf>
    <xf numFmtId="0" fontId="48" fillId="0" borderId="49" xfId="0" applyFont="1" applyFill="1" applyBorder="1"/>
    <xf numFmtId="0" fontId="48" fillId="0" borderId="17" xfId="0" applyFont="1" applyFill="1" applyBorder="1"/>
    <xf numFmtId="0" fontId="48" fillId="0" borderId="18" xfId="0" applyFont="1" applyFill="1" applyBorder="1"/>
    <xf numFmtId="1" fontId="48" fillId="0" borderId="49" xfId="28" applyNumberFormat="1" applyFont="1" applyFill="1" applyBorder="1" applyAlignment="1">
      <alignment horizontal="center"/>
    </xf>
    <xf numFmtId="1" fontId="48" fillId="0" borderId="17" xfId="28" applyNumberFormat="1" applyFont="1" applyFill="1" applyBorder="1" applyAlignment="1">
      <alignment horizontal="center"/>
    </xf>
    <xf numFmtId="1" fontId="48" fillId="0" borderId="18" xfId="28" applyNumberFormat="1" applyFont="1" applyFill="1" applyBorder="1" applyAlignment="1">
      <alignment horizontal="center"/>
    </xf>
    <xf numFmtId="1" fontId="49" fillId="0" borderId="54" xfId="0" applyNumberFormat="1" applyFont="1" applyFill="1" applyBorder="1" applyAlignment="1">
      <alignment horizontal="center" vertical="center"/>
    </xf>
    <xf numFmtId="1" fontId="49" fillId="0" borderId="55" xfId="0" applyNumberFormat="1" applyFont="1" applyFill="1" applyBorder="1" applyAlignment="1">
      <alignment horizontal="center" vertical="center"/>
    </xf>
    <xf numFmtId="0" fontId="42" fillId="0" borderId="7" xfId="0" applyFont="1" applyFill="1" applyBorder="1"/>
    <xf numFmtId="0" fontId="42" fillId="0" borderId="5" xfId="0" applyFont="1" applyFill="1" applyBorder="1"/>
    <xf numFmtId="0" fontId="42" fillId="0" borderId="14" xfId="0" applyFont="1" applyFill="1" applyBorder="1"/>
    <xf numFmtId="1" fontId="42" fillId="19" borderId="2" xfId="28" applyNumberFormat="1" applyFont="1" applyFill="1" applyBorder="1" applyAlignment="1">
      <alignment horizontal="center"/>
    </xf>
    <xf numFmtId="1" fontId="42" fillId="19" borderId="15" xfId="28" applyNumberFormat="1" applyFont="1" applyFill="1" applyBorder="1" applyAlignment="1">
      <alignment horizontal="center"/>
    </xf>
    <xf numFmtId="1" fontId="42" fillId="19" borderId="16" xfId="28" applyNumberFormat="1" applyFont="1" applyFill="1" applyBorder="1" applyAlignment="1">
      <alignment horizontal="center"/>
    </xf>
    <xf numFmtId="0" fontId="42" fillId="19" borderId="2" xfId="0" applyFont="1" applyFill="1" applyBorder="1"/>
    <xf numFmtId="0" fontId="42" fillId="19" borderId="15" xfId="0" applyFont="1" applyFill="1" applyBorder="1"/>
    <xf numFmtId="0" fontId="42" fillId="19" borderId="16" xfId="0" applyFont="1" applyFill="1" applyBorder="1"/>
    <xf numFmtId="0" fontId="42" fillId="19" borderId="15" xfId="0" applyFont="1" applyFill="1" applyBorder="1" applyAlignment="1"/>
    <xf numFmtId="1" fontId="42" fillId="19" borderId="2" xfId="28" applyNumberFormat="1" applyFont="1" applyFill="1" applyBorder="1" applyAlignment="1"/>
    <xf numFmtId="1" fontId="42" fillId="19" borderId="15" xfId="28" applyNumberFormat="1" applyFont="1" applyFill="1" applyBorder="1" applyAlignment="1"/>
    <xf numFmtId="1" fontId="48" fillId="19" borderId="15" xfId="28" applyNumberFormat="1" applyFont="1" applyFill="1" applyBorder="1" applyAlignment="1"/>
    <xf numFmtId="0" fontId="48" fillId="19" borderId="15" xfId="0" applyFont="1" applyFill="1" applyBorder="1" applyAlignment="1"/>
    <xf numFmtId="1" fontId="48" fillId="19" borderId="2" xfId="28" applyNumberFormat="1" applyFont="1" applyFill="1" applyBorder="1" applyAlignment="1">
      <alignment horizontal="center"/>
    </xf>
    <xf numFmtId="1" fontId="48" fillId="19" borderId="15" xfId="28" applyNumberFormat="1" applyFont="1" applyFill="1" applyBorder="1" applyAlignment="1">
      <alignment horizontal="center"/>
    </xf>
    <xf numFmtId="1" fontId="48" fillId="19" borderId="16" xfId="28" applyNumberFormat="1" applyFont="1" applyFill="1" applyBorder="1" applyAlignment="1">
      <alignment horizontal="center"/>
    </xf>
    <xf numFmtId="1" fontId="48" fillId="19" borderId="7" xfId="28" applyNumberFormat="1" applyFont="1" applyFill="1" applyBorder="1" applyAlignment="1">
      <alignment horizontal="center"/>
    </xf>
    <xf numFmtId="1" fontId="48" fillId="19" borderId="5" xfId="28" applyNumberFormat="1" applyFont="1" applyFill="1" applyBorder="1" applyAlignment="1">
      <alignment horizontal="center"/>
    </xf>
    <xf numFmtId="1" fontId="48" fillId="19" borderId="14" xfId="28" applyNumberFormat="1" applyFont="1" applyFill="1" applyBorder="1" applyAlignment="1">
      <alignment horizontal="center"/>
    </xf>
    <xf numFmtId="0" fontId="48" fillId="19" borderId="2" xfId="0" applyFont="1" applyFill="1" applyBorder="1"/>
    <xf numFmtId="0" fontId="48" fillId="19" borderId="15" xfId="0" applyFont="1" applyFill="1" applyBorder="1"/>
    <xf numFmtId="0" fontId="48" fillId="19" borderId="16" xfId="0" applyFont="1" applyFill="1" applyBorder="1"/>
    <xf numFmtId="1" fontId="37" fillId="13" borderId="1" xfId="28" applyNumberFormat="1" applyFont="1" applyFill="1" applyBorder="1" applyAlignment="1">
      <alignment horizontal="center"/>
    </xf>
    <xf numFmtId="1" fontId="10" fillId="0" borderId="15" xfId="27" applyNumberFormat="1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 vertical="center"/>
    </xf>
    <xf numFmtId="0" fontId="49" fillId="0" borderId="56" xfId="0" applyFont="1" applyFill="1" applyBorder="1"/>
    <xf numFmtId="0" fontId="48" fillId="19" borderId="37" xfId="0" applyFont="1" applyFill="1" applyBorder="1"/>
    <xf numFmtId="0" fontId="48" fillId="19" borderId="38" xfId="0" applyFont="1" applyFill="1" applyBorder="1"/>
    <xf numFmtId="0" fontId="48" fillId="19" borderId="39" xfId="0" applyFont="1" applyFill="1" applyBorder="1"/>
    <xf numFmtId="0" fontId="48" fillId="0" borderId="37" xfId="0" applyFont="1" applyFill="1" applyBorder="1"/>
    <xf numFmtId="0" fontId="48" fillId="0" borderId="38" xfId="0" applyFont="1" applyFill="1" applyBorder="1"/>
    <xf numFmtId="1" fontId="48" fillId="19" borderId="37" xfId="28" applyNumberFormat="1" applyFont="1" applyFill="1" applyBorder="1" applyAlignment="1">
      <alignment horizontal="center"/>
    </xf>
    <xf numFmtId="1" fontId="48" fillId="19" borderId="38" xfId="28" applyNumberFormat="1" applyFont="1" applyFill="1" applyBorder="1" applyAlignment="1">
      <alignment horizontal="center"/>
    </xf>
    <xf numFmtId="1" fontId="48" fillId="19" borderId="39" xfId="28" applyNumberFormat="1" applyFont="1" applyFill="1" applyBorder="1" applyAlignment="1">
      <alignment horizontal="center"/>
    </xf>
    <xf numFmtId="1" fontId="48" fillId="0" borderId="37" xfId="28" applyNumberFormat="1" applyFont="1" applyFill="1" applyBorder="1" applyAlignment="1">
      <alignment horizontal="center"/>
    </xf>
    <xf numFmtId="1" fontId="48" fillId="0" borderId="38" xfId="28" applyNumberFormat="1" applyFont="1" applyFill="1" applyBorder="1" applyAlignment="1">
      <alignment horizontal="center"/>
    </xf>
    <xf numFmtId="1" fontId="48" fillId="0" borderId="39" xfId="28" applyNumberFormat="1" applyFont="1" applyFill="1" applyBorder="1" applyAlignment="1">
      <alignment horizontal="center"/>
    </xf>
    <xf numFmtId="0" fontId="48" fillId="0" borderId="39" xfId="0" applyFont="1" applyFill="1" applyBorder="1"/>
    <xf numFmtId="1" fontId="48" fillId="19" borderId="5" xfId="28" applyNumberFormat="1" applyFont="1" applyFill="1" applyBorder="1" applyAlignment="1"/>
    <xf numFmtId="1" fontId="48" fillId="0" borderId="57" xfId="0" applyNumberFormat="1" applyFont="1" applyFill="1" applyBorder="1" applyAlignment="1">
      <alignment horizontal="center"/>
    </xf>
    <xf numFmtId="1" fontId="42" fillId="19" borderId="49" xfId="28" applyNumberFormat="1" applyFont="1" applyFill="1" applyBorder="1" applyAlignment="1"/>
    <xf numFmtId="0" fontId="42" fillId="19" borderId="17" xfId="0" applyFont="1" applyFill="1" applyBorder="1" applyAlignment="1"/>
    <xf numFmtId="1" fontId="48" fillId="0" borderId="55" xfId="0" applyNumberFormat="1" applyFont="1" applyFill="1" applyBorder="1" applyAlignment="1">
      <alignment horizontal="center"/>
    </xf>
    <xf numFmtId="1" fontId="42" fillId="0" borderId="57" xfId="0" applyNumberFormat="1" applyFont="1" applyFill="1" applyBorder="1" applyAlignment="1">
      <alignment horizontal="center"/>
    </xf>
    <xf numFmtId="1" fontId="42" fillId="19" borderId="17" xfId="28" applyNumberFormat="1" applyFont="1" applyFill="1" applyBorder="1" applyAlignment="1"/>
    <xf numFmtId="1" fontId="42" fillId="0" borderId="55" xfId="0" applyNumberFormat="1" applyFont="1" applyFill="1" applyBorder="1" applyAlignment="1">
      <alignment horizontal="center"/>
    </xf>
    <xf numFmtId="1" fontId="48" fillId="0" borderId="7" xfId="28" applyNumberFormat="1" applyFont="1" applyFill="1" applyBorder="1" applyAlignment="1">
      <alignment horizontal="center"/>
    </xf>
    <xf numFmtId="1" fontId="48" fillId="0" borderId="5" xfId="28" applyNumberFormat="1" applyFont="1" applyFill="1" applyBorder="1" applyAlignment="1">
      <alignment horizontal="center"/>
    </xf>
    <xf numFmtId="1" fontId="48" fillId="0" borderId="14" xfId="28" applyNumberFormat="1" applyFont="1" applyFill="1" applyBorder="1" applyAlignment="1">
      <alignment horizontal="center"/>
    </xf>
    <xf numFmtId="0" fontId="48" fillId="0" borderId="7" xfId="0" applyFont="1" applyFill="1" applyBorder="1"/>
    <xf numFmtId="0" fontId="48" fillId="0" borderId="5" xfId="0" applyFont="1" applyFill="1" applyBorder="1"/>
    <xf numFmtId="0" fontId="48" fillId="19" borderId="49" xfId="0" applyFont="1" applyFill="1" applyBorder="1"/>
    <xf numFmtId="0" fontId="48" fillId="19" borderId="17" xfId="0" applyFont="1" applyFill="1" applyBorder="1"/>
    <xf numFmtId="0" fontId="48" fillId="19" borderId="18" xfId="0" applyFont="1" applyFill="1" applyBorder="1"/>
    <xf numFmtId="1" fontId="48" fillId="19" borderId="49" xfId="28" applyNumberFormat="1" applyFont="1" applyFill="1" applyBorder="1" applyAlignment="1">
      <alignment horizontal="center"/>
    </xf>
    <xf numFmtId="1" fontId="48" fillId="19" borderId="17" xfId="28" applyNumberFormat="1" applyFont="1" applyFill="1" applyBorder="1" applyAlignment="1">
      <alignment horizontal="center"/>
    </xf>
    <xf numFmtId="1" fontId="48" fillId="19" borderId="18" xfId="28" applyNumberFormat="1" applyFont="1" applyFill="1" applyBorder="1" applyAlignment="1">
      <alignment horizontal="center"/>
    </xf>
    <xf numFmtId="0" fontId="67" fillId="0" borderId="0" xfId="0" applyFont="1"/>
    <xf numFmtId="0" fontId="68" fillId="0" borderId="0" xfId="0" applyFont="1"/>
    <xf numFmtId="0" fontId="69" fillId="0" borderId="0" xfId="0" applyFont="1"/>
    <xf numFmtId="0" fontId="70" fillId="0" borderId="1" xfId="0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horizontal="center" vertical="center"/>
    </xf>
    <xf numFmtId="0" fontId="71" fillId="0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72" fillId="0" borderId="7" xfId="27" applyFont="1" applyFill="1" applyBorder="1" applyAlignment="1">
      <alignment horizontal="center"/>
    </xf>
    <xf numFmtId="0" fontId="73" fillId="0" borderId="5" xfId="27" applyFont="1" applyFill="1" applyBorder="1"/>
    <xf numFmtId="49" fontId="74" fillId="0" borderId="5" xfId="27" applyNumberFormat="1" applyFont="1" applyFill="1" applyBorder="1" applyAlignment="1">
      <alignment horizontal="center"/>
    </xf>
    <xf numFmtId="0" fontId="72" fillId="0" borderId="2" xfId="27" applyFont="1" applyFill="1" applyBorder="1" applyAlignment="1">
      <alignment horizontal="center"/>
    </xf>
    <xf numFmtId="0" fontId="73" fillId="0" borderId="15" xfId="27" applyFont="1" applyFill="1" applyBorder="1"/>
    <xf numFmtId="49" fontId="74" fillId="0" borderId="15" xfId="27" applyNumberFormat="1" applyFont="1" applyFill="1" applyBorder="1" applyAlignment="1">
      <alignment horizontal="center"/>
    </xf>
    <xf numFmtId="0" fontId="75" fillId="0" borderId="15" xfId="27" applyFont="1" applyFill="1" applyBorder="1" applyAlignment="1">
      <alignment horizontal="center"/>
    </xf>
    <xf numFmtId="1" fontId="75" fillId="0" borderId="16" xfId="27" applyNumberFormat="1" applyFont="1" applyFill="1" applyBorder="1" applyAlignment="1">
      <alignment horizontal="center"/>
    </xf>
    <xf numFmtId="0" fontId="72" fillId="0" borderId="49" xfId="27" applyFont="1" applyFill="1" applyBorder="1" applyAlignment="1">
      <alignment horizontal="center"/>
    </xf>
    <xf numFmtId="0" fontId="73" fillId="0" borderId="17" xfId="27" applyFont="1" applyFill="1" applyBorder="1"/>
    <xf numFmtId="49" fontId="74" fillId="0" borderId="17" xfId="27" applyNumberFormat="1" applyFont="1" applyFill="1" applyBorder="1" applyAlignment="1">
      <alignment horizontal="center"/>
    </xf>
    <xf numFmtId="49" fontId="48" fillId="0" borderId="15" xfId="27" applyNumberFormat="1" applyFont="1" applyFill="1" applyBorder="1" applyAlignment="1">
      <alignment horizontal="center"/>
    </xf>
    <xf numFmtId="1" fontId="75" fillId="0" borderId="5" xfId="27" applyNumberFormat="1" applyFont="1" applyFill="1" applyBorder="1" applyAlignment="1">
      <alignment horizontal="center"/>
    </xf>
    <xf numFmtId="1" fontId="75" fillId="0" borderId="15" xfId="27" applyNumberFormat="1" applyFont="1" applyFill="1" applyBorder="1" applyAlignment="1">
      <alignment horizontal="center"/>
    </xf>
    <xf numFmtId="1" fontId="49" fillId="0" borderId="15" xfId="27" applyNumberFormat="1" applyFont="1" applyFill="1" applyBorder="1" applyAlignment="1">
      <alignment horizontal="center"/>
    </xf>
    <xf numFmtId="1" fontId="75" fillId="0" borderId="17" xfId="27" applyNumberFormat="1" applyFont="1" applyFill="1" applyBorder="1" applyAlignment="1">
      <alignment horizontal="center"/>
    </xf>
    <xf numFmtId="0" fontId="72" fillId="0" borderId="0" xfId="27" applyFont="1" applyFill="1" applyBorder="1" applyAlignment="1">
      <alignment horizontal="center"/>
    </xf>
    <xf numFmtId="0" fontId="73" fillId="0" borderId="0" xfId="27" applyFont="1" applyFill="1" applyBorder="1"/>
    <xf numFmtId="49" fontId="74" fillId="0" borderId="0" xfId="27" applyNumberFormat="1" applyFont="1" applyFill="1" applyBorder="1" applyAlignment="1">
      <alignment horizontal="center"/>
    </xf>
    <xf numFmtId="1" fontId="75" fillId="0" borderId="0" xfId="27" applyNumberFormat="1" applyFont="1" applyFill="1" applyBorder="1" applyAlignment="1">
      <alignment horizontal="center"/>
    </xf>
    <xf numFmtId="0" fontId="50" fillId="0" borderId="0" xfId="27" applyFont="1" applyFill="1" applyBorder="1" applyAlignment="1">
      <alignment horizontal="center"/>
    </xf>
    <xf numFmtId="1" fontId="50" fillId="0" borderId="0" xfId="27" applyNumberFormat="1" applyFont="1" applyFill="1" applyBorder="1" applyAlignment="1">
      <alignment horizontal="center"/>
    </xf>
    <xf numFmtId="0" fontId="73" fillId="0" borderId="1" xfId="27" applyFont="1" applyFill="1" applyBorder="1"/>
    <xf numFmtId="0" fontId="60" fillId="0" borderId="1" xfId="27" applyFont="1" applyFill="1" applyBorder="1"/>
    <xf numFmtId="0" fontId="74" fillId="0" borderId="15" xfId="27" applyFont="1" applyFill="1" applyBorder="1" applyAlignment="1">
      <alignment horizontal="center"/>
    </xf>
    <xf numFmtId="0" fontId="74" fillId="0" borderId="0" xfId="27" applyFont="1" applyFill="1"/>
    <xf numFmtId="0" fontId="74" fillId="0" borderId="58" xfId="0" applyFont="1" applyFill="1" applyBorder="1" applyAlignment="1">
      <alignment horizontal="left"/>
    </xf>
    <xf numFmtId="0" fontId="74" fillId="14" borderId="5" xfId="0" applyFont="1" applyFill="1" applyBorder="1" applyAlignment="1">
      <alignment horizontal="center"/>
    </xf>
    <xf numFmtId="0" fontId="74" fillId="0" borderId="5" xfId="0" applyFont="1" applyFill="1" applyBorder="1" applyAlignment="1">
      <alignment horizontal="left"/>
    </xf>
    <xf numFmtId="0" fontId="74" fillId="14" borderId="14" xfId="0" applyFont="1" applyFill="1" applyBorder="1" applyAlignment="1">
      <alignment horizontal="center"/>
    </xf>
    <xf numFmtId="0" fontId="74" fillId="0" borderId="59" xfId="0" applyFont="1" applyFill="1" applyBorder="1" applyAlignment="1">
      <alignment horizontal="left"/>
    </xf>
    <xf numFmtId="0" fontId="74" fillId="0" borderId="15" xfId="0" applyFont="1" applyFill="1" applyBorder="1" applyAlignment="1">
      <alignment horizontal="left"/>
    </xf>
    <xf numFmtId="0" fontId="74" fillId="0" borderId="60" xfId="0" applyFont="1" applyFill="1" applyBorder="1" applyAlignment="1">
      <alignment horizontal="left"/>
    </xf>
    <xf numFmtId="0" fontId="74" fillId="14" borderId="17" xfId="0" applyFont="1" applyFill="1" applyBorder="1" applyAlignment="1">
      <alignment horizontal="center"/>
    </xf>
    <xf numFmtId="0" fontId="74" fillId="0" borderId="17" xfId="0" applyFont="1" applyFill="1" applyBorder="1" applyAlignment="1">
      <alignment horizontal="left"/>
    </xf>
    <xf numFmtId="0" fontId="74" fillId="14" borderId="18" xfId="0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10" fillId="0" borderId="0" xfId="27" applyFont="1" applyFill="1"/>
    <xf numFmtId="0" fontId="20" fillId="0" borderId="0" xfId="27" applyFont="1" applyFill="1"/>
    <xf numFmtId="0" fontId="10" fillId="0" borderId="0" xfId="27" applyFont="1" applyFill="1" applyAlignment="1">
      <alignment horizontal="center"/>
    </xf>
    <xf numFmtId="0" fontId="74" fillId="0" borderId="0" xfId="27" applyFont="1" applyFill="1" applyAlignment="1">
      <alignment horizontal="center"/>
    </xf>
    <xf numFmtId="0" fontId="74" fillId="0" borderId="7" xfId="0" applyFont="1" applyFill="1" applyBorder="1" applyAlignment="1">
      <alignment horizontal="left"/>
    </xf>
    <xf numFmtId="0" fontId="74" fillId="0" borderId="49" xfId="0" applyFont="1" applyFill="1" applyBorder="1" applyAlignment="1">
      <alignment horizontal="left"/>
    </xf>
    <xf numFmtId="1" fontId="48" fillId="0" borderId="15" xfId="27" applyNumberFormat="1" applyFont="1" applyFill="1" applyBorder="1" applyAlignment="1">
      <alignment horizontal="center"/>
    </xf>
    <xf numFmtId="1" fontId="76" fillId="0" borderId="15" xfId="27" applyNumberFormat="1" applyFont="1" applyFill="1" applyBorder="1" applyAlignment="1">
      <alignment horizontal="center"/>
    </xf>
    <xf numFmtId="0" fontId="48" fillId="0" borderId="16" xfId="0" applyFont="1" applyFill="1" applyBorder="1" applyAlignment="1">
      <alignment horizontal="center"/>
    </xf>
    <xf numFmtId="0" fontId="48" fillId="0" borderId="0" xfId="27" applyFont="1"/>
    <xf numFmtId="0" fontId="15" fillId="20" borderId="2" xfId="27" applyFont="1" applyFill="1" applyBorder="1" applyAlignment="1">
      <alignment horizontal="center"/>
    </xf>
    <xf numFmtId="0" fontId="21" fillId="20" borderId="15" xfId="27" applyFont="1" applyFill="1" applyBorder="1" applyAlignment="1">
      <alignment horizontal="left"/>
    </xf>
    <xf numFmtId="0" fontId="12" fillId="20" borderId="15" xfId="27" applyFont="1" applyFill="1" applyBorder="1" applyAlignment="1">
      <alignment horizontal="center"/>
    </xf>
    <xf numFmtId="1" fontId="10" fillId="20" borderId="15" xfId="27" applyNumberFormat="1" applyFont="1" applyFill="1" applyBorder="1" applyAlignment="1">
      <alignment horizontal="center"/>
    </xf>
    <xf numFmtId="1" fontId="11" fillId="20" borderId="15" xfId="27" applyNumberFormat="1" applyFont="1" applyFill="1" applyBorder="1" applyAlignment="1">
      <alignment horizontal="center"/>
    </xf>
    <xf numFmtId="0" fontId="10" fillId="20" borderId="16" xfId="0" applyFont="1" applyFill="1" applyBorder="1" applyAlignment="1">
      <alignment horizontal="center"/>
    </xf>
    <xf numFmtId="0" fontId="21" fillId="20" borderId="15" xfId="27" applyFont="1" applyFill="1" applyBorder="1"/>
    <xf numFmtId="0" fontId="49" fillId="20" borderId="15" xfId="27" applyFont="1" applyFill="1" applyBorder="1" applyAlignment="1">
      <alignment horizontal="center"/>
    </xf>
    <xf numFmtId="0" fontId="59" fillId="20" borderId="2" xfId="27" applyFont="1" applyFill="1" applyBorder="1" applyAlignment="1">
      <alignment horizontal="center"/>
    </xf>
    <xf numFmtId="0" fontId="60" fillId="20" borderId="15" xfId="27" applyFont="1" applyFill="1" applyBorder="1"/>
    <xf numFmtId="1" fontId="48" fillId="20" borderId="15" xfId="27" applyNumberFormat="1" applyFont="1" applyFill="1" applyBorder="1" applyAlignment="1">
      <alignment horizontal="center"/>
    </xf>
    <xf numFmtId="1" fontId="76" fillId="20" borderId="15" xfId="27" applyNumberFormat="1" applyFont="1" applyFill="1" applyBorder="1" applyAlignment="1">
      <alignment horizontal="center"/>
    </xf>
    <xf numFmtId="0" fontId="48" fillId="20" borderId="16" xfId="0" applyFont="1" applyFill="1" applyBorder="1" applyAlignment="1">
      <alignment horizontal="center"/>
    </xf>
    <xf numFmtId="0" fontId="10" fillId="20" borderId="0" xfId="0" applyFont="1" applyFill="1"/>
    <xf numFmtId="0" fontId="59" fillId="0" borderId="49" xfId="27" applyFont="1" applyFill="1" applyBorder="1" applyAlignment="1">
      <alignment horizontal="center"/>
    </xf>
    <xf numFmtId="0" fontId="60" fillId="0" borderId="17" xfId="27" applyFont="1" applyFill="1" applyBorder="1"/>
    <xf numFmtId="0" fontId="48" fillId="0" borderId="17" xfId="27" applyFont="1" applyFill="1" applyBorder="1" applyAlignment="1">
      <alignment horizontal="center"/>
    </xf>
    <xf numFmtId="0" fontId="49" fillId="0" borderId="17" xfId="27" applyFont="1" applyFill="1" applyBorder="1" applyAlignment="1">
      <alignment horizontal="center"/>
    </xf>
    <xf numFmtId="1" fontId="49" fillId="0" borderId="17" xfId="27" applyNumberFormat="1" applyFont="1" applyFill="1" applyBorder="1" applyAlignment="1">
      <alignment horizontal="center"/>
    </xf>
    <xf numFmtId="1" fontId="49" fillId="0" borderId="18" xfId="27" applyNumberFormat="1" applyFont="1" applyFill="1" applyBorder="1" applyAlignment="1">
      <alignment horizontal="center"/>
    </xf>
    <xf numFmtId="0" fontId="71" fillId="0" borderId="0" xfId="0" applyFont="1" applyFill="1" applyBorder="1" applyAlignment="1">
      <alignment horizontal="center" vertical="center"/>
    </xf>
    <xf numFmtId="0" fontId="15" fillId="0" borderId="0" xfId="27" applyFont="1"/>
    <xf numFmtId="0" fontId="48" fillId="0" borderId="5" xfId="0" applyFont="1" applyFill="1" applyBorder="1" applyAlignment="1">
      <alignment horizontal="left"/>
    </xf>
    <xf numFmtId="0" fontId="48" fillId="0" borderId="58" xfId="0" applyFont="1" applyFill="1" applyBorder="1" applyAlignment="1">
      <alignment horizontal="left"/>
    </xf>
    <xf numFmtId="0" fontId="48" fillId="0" borderId="60" xfId="0" applyFont="1" applyFill="1" applyBorder="1" applyAlignment="1">
      <alignment horizontal="left"/>
    </xf>
    <xf numFmtId="0" fontId="48" fillId="0" borderId="17" xfId="0" applyFont="1" applyFill="1" applyBorder="1" applyAlignment="1">
      <alignment horizontal="left"/>
    </xf>
    <xf numFmtId="0" fontId="21" fillId="0" borderId="0" xfId="27" applyFont="1" applyBorder="1"/>
    <xf numFmtId="1" fontId="48" fillId="0" borderId="17" xfId="27" applyNumberFormat="1" applyFont="1" applyFill="1" applyBorder="1" applyAlignment="1">
      <alignment horizontal="center"/>
    </xf>
    <xf numFmtId="1" fontId="76" fillId="0" borderId="17" xfId="27" applyNumberFormat="1" applyFont="1" applyFill="1" applyBorder="1" applyAlignment="1">
      <alignment horizontal="center"/>
    </xf>
    <xf numFmtId="0" fontId="48" fillId="0" borderId="18" xfId="0" applyFont="1" applyFill="1" applyBorder="1" applyAlignment="1">
      <alignment horizontal="center"/>
    </xf>
    <xf numFmtId="0" fontId="48" fillId="0" borderId="0" xfId="0" applyFont="1"/>
    <xf numFmtId="0" fontId="41" fillId="0" borderId="0" xfId="0" applyFont="1" applyAlignment="1">
      <alignment horizontal="center" vertical="center"/>
    </xf>
    <xf numFmtId="0" fontId="50" fillId="0" borderId="15" xfId="27" applyFont="1" applyFill="1" applyBorder="1" applyAlignment="1">
      <alignment horizontal="center"/>
    </xf>
    <xf numFmtId="1" fontId="11" fillId="15" borderId="41" xfId="27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1" fillId="15" borderId="41" xfId="27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2" fillId="0" borderId="46" xfId="0" applyFont="1" applyFill="1" applyBorder="1" applyAlignment="1">
      <alignment horizontal="center"/>
    </xf>
    <xf numFmtId="0" fontId="12" fillId="0" borderId="40" xfId="0" applyFont="1" applyFill="1" applyBorder="1" applyAlignment="1">
      <alignment horizontal="center"/>
    </xf>
    <xf numFmtId="0" fontId="77" fillId="15" borderId="40" xfId="0" applyFont="1" applyFill="1" applyBorder="1" applyAlignment="1">
      <alignment horizontal="center" vertical="center"/>
    </xf>
    <xf numFmtId="0" fontId="12" fillId="0" borderId="61" xfId="0" applyFont="1" applyFill="1" applyBorder="1" applyAlignment="1">
      <alignment horizontal="center"/>
    </xf>
    <xf numFmtId="0" fontId="12" fillId="0" borderId="43" xfId="0" applyFont="1" applyFill="1" applyBorder="1" applyAlignment="1">
      <alignment horizontal="center"/>
    </xf>
    <xf numFmtId="0" fontId="12" fillId="0" borderId="44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wrapText="1"/>
    </xf>
    <xf numFmtId="0" fontId="12" fillId="0" borderId="48" xfId="0" applyFont="1" applyFill="1" applyBorder="1" applyAlignment="1">
      <alignment horizontal="center" wrapText="1"/>
    </xf>
    <xf numFmtId="0" fontId="12" fillId="0" borderId="43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62" xfId="0" applyFont="1" applyFill="1" applyBorder="1" applyAlignment="1">
      <alignment horizontal="center"/>
    </xf>
    <xf numFmtId="0" fontId="12" fillId="0" borderId="61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/>
    </xf>
    <xf numFmtId="0" fontId="11" fillId="15" borderId="41" xfId="0" applyFont="1" applyFill="1" applyBorder="1" applyAlignment="1">
      <alignment horizontal="center"/>
    </xf>
    <xf numFmtId="0" fontId="49" fillId="0" borderId="1" xfId="27" applyFont="1" applyFill="1" applyBorder="1" applyAlignment="1">
      <alignment horizontal="left"/>
    </xf>
    <xf numFmtId="1" fontId="49" fillId="0" borderId="1" xfId="27" applyNumberFormat="1" applyFont="1" applyFill="1" applyBorder="1" applyAlignment="1">
      <alignment horizontal="center"/>
    </xf>
    <xf numFmtId="1" fontId="76" fillId="0" borderId="63" xfId="27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1" fontId="76" fillId="0" borderId="63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left"/>
    </xf>
    <xf numFmtId="0" fontId="49" fillId="0" borderId="1" xfId="0" applyFont="1" applyFill="1" applyBorder="1" applyAlignment="1">
      <alignment horizontal="left" wrapText="1"/>
    </xf>
    <xf numFmtId="0" fontId="49" fillId="15" borderId="1" xfId="27" applyFont="1" applyFill="1" applyBorder="1" applyAlignment="1">
      <alignment horizontal="left"/>
    </xf>
    <xf numFmtId="0" fontId="49" fillId="15" borderId="1" xfId="0" applyFont="1" applyFill="1" applyBorder="1" applyAlignment="1">
      <alignment horizontal="left"/>
    </xf>
    <xf numFmtId="0" fontId="11" fillId="15" borderId="40" xfId="27" applyFont="1" applyFill="1" applyBorder="1" applyAlignment="1">
      <alignment horizontal="left"/>
    </xf>
    <xf numFmtId="1" fontId="11" fillId="15" borderId="40" xfId="27" applyNumberFormat="1" applyFont="1" applyFill="1" applyBorder="1" applyAlignment="1">
      <alignment horizontal="center"/>
    </xf>
    <xf numFmtId="0" fontId="11" fillId="14" borderId="40" xfId="0" applyFont="1" applyFill="1" applyBorder="1" applyAlignment="1">
      <alignment horizontal="center" vertical="center"/>
    </xf>
    <xf numFmtId="0" fontId="11" fillId="14" borderId="48" xfId="0" applyFont="1" applyFill="1" applyBorder="1" applyAlignment="1">
      <alignment horizontal="center" vertical="center"/>
    </xf>
    <xf numFmtId="0" fontId="11" fillId="14" borderId="41" xfId="27" applyFont="1" applyFill="1" applyBorder="1" applyAlignment="1">
      <alignment horizontal="center"/>
    </xf>
    <xf numFmtId="0" fontId="49" fillId="14" borderId="1" xfId="27" applyFont="1" applyFill="1" applyBorder="1" applyAlignment="1">
      <alignment horizontal="center"/>
    </xf>
    <xf numFmtId="0" fontId="75" fillId="0" borderId="43" xfId="27" applyFont="1" applyFill="1" applyBorder="1" applyAlignment="1">
      <alignment horizontal="left"/>
    </xf>
    <xf numFmtId="1" fontId="75" fillId="0" borderId="43" xfId="27" applyNumberFormat="1" applyFont="1" applyFill="1" applyBorder="1" applyAlignment="1">
      <alignment horizontal="center"/>
    </xf>
    <xf numFmtId="0" fontId="75" fillId="14" borderId="43" xfId="27" applyFont="1" applyFill="1" applyBorder="1" applyAlignment="1">
      <alignment horizontal="center"/>
    </xf>
    <xf numFmtId="1" fontId="78" fillId="0" borderId="64" xfId="27" applyNumberFormat="1" applyFont="1" applyFill="1" applyBorder="1" applyAlignment="1">
      <alignment horizontal="center" vertical="center"/>
    </xf>
    <xf numFmtId="0" fontId="75" fillId="0" borderId="1" xfId="27" applyFont="1" applyFill="1" applyBorder="1" applyAlignment="1">
      <alignment horizontal="left"/>
    </xf>
    <xf numFmtId="1" fontId="75" fillId="0" borderId="1" xfId="27" applyNumberFormat="1" applyFont="1" applyFill="1" applyBorder="1" applyAlignment="1">
      <alignment horizontal="center"/>
    </xf>
    <xf numFmtId="0" fontId="75" fillId="14" borderId="1" xfId="27" applyFont="1" applyFill="1" applyBorder="1" applyAlignment="1">
      <alignment horizontal="center"/>
    </xf>
    <xf numFmtId="1" fontId="78" fillId="0" borderId="63" xfId="27" applyNumberFormat="1" applyFont="1" applyFill="1" applyBorder="1" applyAlignment="1">
      <alignment horizontal="center" vertical="center"/>
    </xf>
    <xf numFmtId="1" fontId="78" fillId="0" borderId="63" xfId="0" applyNumberFormat="1" applyFont="1" applyFill="1" applyBorder="1" applyAlignment="1">
      <alignment horizontal="center" vertical="center"/>
    </xf>
    <xf numFmtId="0" fontId="75" fillId="0" borderId="40" xfId="0" applyFont="1" applyFill="1" applyBorder="1" applyAlignment="1">
      <alignment horizontal="left" vertical="center"/>
    </xf>
    <xf numFmtId="0" fontId="75" fillId="0" borderId="40" xfId="0" applyFont="1" applyFill="1" applyBorder="1" applyAlignment="1">
      <alignment horizontal="center" vertical="center"/>
    </xf>
    <xf numFmtId="0" fontId="75" fillId="14" borderId="40" xfId="27" applyFont="1" applyFill="1" applyBorder="1" applyAlignment="1">
      <alignment horizontal="center"/>
    </xf>
    <xf numFmtId="1" fontId="78" fillId="0" borderId="65" xfId="27" applyNumberFormat="1" applyFont="1" applyFill="1" applyBorder="1" applyAlignment="1">
      <alignment horizontal="center" vertical="center"/>
    </xf>
    <xf numFmtId="1" fontId="78" fillId="0" borderId="63" xfId="27" applyNumberFormat="1" applyFont="1" applyFill="1" applyBorder="1" applyAlignment="1">
      <alignment horizontal="center"/>
    </xf>
    <xf numFmtId="0" fontId="75" fillId="0" borderId="1" xfId="27" applyFont="1" applyFill="1" applyBorder="1" applyAlignment="1">
      <alignment horizontal="center"/>
    </xf>
    <xf numFmtId="1" fontId="78" fillId="0" borderId="63" xfId="0" applyNumberFormat="1" applyFont="1" applyFill="1" applyBorder="1" applyAlignment="1">
      <alignment horizontal="center" wrapText="1"/>
    </xf>
    <xf numFmtId="0" fontId="75" fillId="0" borderId="40" xfId="0" applyFont="1" applyFill="1" applyBorder="1" applyAlignment="1">
      <alignment horizontal="left" wrapText="1"/>
    </xf>
    <xf numFmtId="0" fontId="75" fillId="0" borderId="40" xfId="0" applyFont="1" applyFill="1" applyBorder="1" applyAlignment="1">
      <alignment horizontal="center" wrapText="1"/>
    </xf>
    <xf numFmtId="1" fontId="78" fillId="0" borderId="65" xfId="0" applyNumberFormat="1" applyFont="1" applyFill="1" applyBorder="1" applyAlignment="1">
      <alignment horizontal="center" wrapText="1"/>
    </xf>
    <xf numFmtId="0" fontId="77" fillId="15" borderId="41" xfId="0" applyFont="1" applyFill="1" applyBorder="1" applyAlignment="1">
      <alignment horizontal="center"/>
    </xf>
    <xf numFmtId="0" fontId="22" fillId="0" borderId="0" xfId="0" applyFont="1" applyFill="1" applyAlignment="1">
      <alignment horizontal="left"/>
    </xf>
    <xf numFmtId="0" fontId="75" fillId="0" borderId="1" xfId="0" applyFont="1" applyFill="1" applyBorder="1" applyAlignment="1">
      <alignment horizontal="left"/>
    </xf>
    <xf numFmtId="0" fontId="72" fillId="0" borderId="50" xfId="27" applyFont="1" applyFill="1" applyBorder="1" applyAlignment="1">
      <alignment horizontal="center"/>
    </xf>
    <xf numFmtId="0" fontId="73" fillId="0" borderId="51" xfId="27" applyFont="1" applyFill="1" applyBorder="1"/>
    <xf numFmtId="49" fontId="74" fillId="0" borderId="51" xfId="27" applyNumberFormat="1" applyFont="1" applyFill="1" applyBorder="1" applyAlignment="1">
      <alignment horizontal="center"/>
    </xf>
    <xf numFmtId="1" fontId="75" fillId="0" borderId="51" xfId="27" applyNumberFormat="1" applyFont="1" applyFill="1" applyBorder="1" applyAlignment="1">
      <alignment horizontal="center"/>
    </xf>
    <xf numFmtId="0" fontId="50" fillId="0" borderId="51" xfId="27" applyFont="1" applyFill="1" applyBorder="1" applyAlignment="1">
      <alignment horizontal="center"/>
    </xf>
    <xf numFmtId="1" fontId="50" fillId="0" borderId="52" xfId="27" applyNumberFormat="1" applyFont="1" applyFill="1" applyBorder="1" applyAlignment="1">
      <alignment horizontal="center"/>
    </xf>
    <xf numFmtId="0" fontId="72" fillId="20" borderId="66" xfId="0" applyFont="1" applyFill="1" applyBorder="1" applyAlignment="1">
      <alignment horizontal="center" wrapText="1"/>
    </xf>
    <xf numFmtId="0" fontId="72" fillId="20" borderId="40" xfId="0" applyFont="1" applyFill="1" applyBorder="1" applyAlignment="1">
      <alignment horizontal="center" wrapText="1"/>
    </xf>
    <xf numFmtId="1" fontId="75" fillId="14" borderId="51" xfId="27" applyNumberFormat="1" applyFont="1" applyFill="1" applyBorder="1" applyAlignment="1">
      <alignment horizontal="center"/>
    </xf>
    <xf numFmtId="1" fontId="49" fillId="14" borderId="15" xfId="27" applyNumberFormat="1" applyFont="1" applyFill="1" applyBorder="1" applyAlignment="1">
      <alignment horizontal="center"/>
    </xf>
    <xf numFmtId="1" fontId="75" fillId="14" borderId="17" xfId="27" applyNumberFormat="1" applyFont="1" applyFill="1" applyBorder="1" applyAlignment="1">
      <alignment horizontal="center"/>
    </xf>
    <xf numFmtId="1" fontId="75" fillId="14" borderId="5" xfId="27" applyNumberFormat="1" applyFont="1" applyFill="1" applyBorder="1" applyAlignment="1">
      <alignment horizontal="center"/>
    </xf>
    <xf numFmtId="0" fontId="78" fillId="0" borderId="42" xfId="27" applyFont="1" applyFill="1" applyBorder="1" applyAlignment="1">
      <alignment horizontal="center" wrapText="1"/>
    </xf>
    <xf numFmtId="0" fontId="78" fillId="0" borderId="45" xfId="27" applyFont="1" applyFill="1" applyBorder="1" applyAlignment="1">
      <alignment horizontal="center" wrapText="1"/>
    </xf>
    <xf numFmtId="0" fontId="76" fillId="0" borderId="45" xfId="27" applyFont="1" applyFill="1" applyBorder="1" applyAlignment="1">
      <alignment horizontal="center" wrapText="1"/>
    </xf>
    <xf numFmtId="0" fontId="78" fillId="0" borderId="47" xfId="0" applyFont="1" applyFill="1" applyBorder="1" applyAlignment="1">
      <alignment horizontal="center" vertical="center" wrapText="1"/>
    </xf>
    <xf numFmtId="0" fontId="78" fillId="0" borderId="47" xfId="0" applyFont="1" applyFill="1" applyBorder="1" applyAlignment="1">
      <alignment horizontal="center" wrapText="1"/>
    </xf>
    <xf numFmtId="0" fontId="15" fillId="0" borderId="0" xfId="27" applyFont="1" applyFill="1"/>
    <xf numFmtId="1" fontId="11" fillId="15" borderId="41" xfId="0" applyNumberFormat="1" applyFont="1" applyFill="1" applyBorder="1" applyAlignment="1">
      <alignment horizontal="center"/>
    </xf>
    <xf numFmtId="0" fontId="11" fillId="15" borderId="67" xfId="0" applyFont="1" applyFill="1" applyBorder="1" applyAlignment="1">
      <alignment horizontal="center"/>
    </xf>
    <xf numFmtId="0" fontId="77" fillId="15" borderId="68" xfId="0" applyFont="1" applyFill="1" applyBorder="1" applyAlignment="1">
      <alignment horizontal="center" vertical="center"/>
    </xf>
    <xf numFmtId="0" fontId="75" fillId="0" borderId="43" xfId="0" applyFont="1" applyFill="1" applyBorder="1" applyAlignment="1">
      <alignment horizontal="center"/>
    </xf>
    <xf numFmtId="1" fontId="75" fillId="0" borderId="43" xfId="0" applyNumberFormat="1" applyFont="1" applyFill="1" applyBorder="1" applyAlignment="1">
      <alignment horizontal="center"/>
    </xf>
    <xf numFmtId="0" fontId="75" fillId="0" borderId="69" xfId="0" applyFont="1" applyFill="1" applyBorder="1" applyAlignment="1">
      <alignment horizontal="center"/>
    </xf>
    <xf numFmtId="0" fontId="75" fillId="0" borderId="1" xfId="0" applyFont="1" applyFill="1" applyBorder="1" applyAlignment="1">
      <alignment horizontal="center"/>
    </xf>
    <xf numFmtId="1" fontId="75" fillId="0" borderId="1" xfId="0" applyNumberFormat="1" applyFont="1" applyFill="1" applyBorder="1" applyAlignment="1">
      <alignment horizontal="center"/>
    </xf>
    <xf numFmtId="0" fontId="75" fillId="0" borderId="70" xfId="0" applyFont="1" applyFill="1" applyBorder="1" applyAlignment="1">
      <alignment horizontal="center"/>
    </xf>
    <xf numFmtId="0" fontId="49" fillId="0" borderId="1" xfId="0" applyFont="1" applyFill="1" applyBorder="1" applyAlignment="1">
      <alignment horizontal="center"/>
    </xf>
    <xf numFmtId="1" fontId="49" fillId="0" borderId="1" xfId="0" applyNumberFormat="1" applyFont="1" applyFill="1" applyBorder="1" applyAlignment="1">
      <alignment horizontal="center"/>
    </xf>
    <xf numFmtId="0" fontId="49" fillId="0" borderId="70" xfId="0" applyFont="1" applyFill="1" applyBorder="1" applyAlignment="1">
      <alignment horizontal="center"/>
    </xf>
    <xf numFmtId="0" fontId="49" fillId="0" borderId="0" xfId="0" applyFont="1"/>
    <xf numFmtId="0" fontId="11" fillId="0" borderId="0" xfId="0" applyFont="1" applyAlignment="1">
      <alignment horizontal="center" vertical="center" wrapText="1"/>
    </xf>
    <xf numFmtId="0" fontId="77" fillId="15" borderId="48" xfId="0" applyFont="1" applyFill="1" applyBorder="1" applyAlignment="1">
      <alignment horizontal="center" vertical="center"/>
    </xf>
    <xf numFmtId="0" fontId="76" fillId="0" borderId="45" xfId="0" applyFont="1" applyFill="1" applyBorder="1" applyAlignment="1">
      <alignment horizontal="center" wrapText="1"/>
    </xf>
    <xf numFmtId="0" fontId="75" fillId="0" borderId="40" xfId="0" applyFont="1" applyFill="1" applyBorder="1" applyAlignment="1">
      <alignment horizontal="center"/>
    </xf>
    <xf numFmtId="1" fontId="75" fillId="0" borderId="40" xfId="0" applyNumberFormat="1" applyFont="1" applyFill="1" applyBorder="1" applyAlignment="1">
      <alignment horizontal="center"/>
    </xf>
    <xf numFmtId="0" fontId="75" fillId="0" borderId="71" xfId="0" applyFont="1" applyFill="1" applyBorder="1" applyAlignment="1">
      <alignment horizontal="center"/>
    </xf>
    <xf numFmtId="0" fontId="75" fillId="0" borderId="1" xfId="0" applyFont="1" applyFill="1" applyBorder="1"/>
    <xf numFmtId="0" fontId="11" fillId="15" borderId="40" xfId="0" applyFont="1" applyFill="1" applyBorder="1" applyAlignment="1">
      <alignment horizontal="center"/>
    </xf>
    <xf numFmtId="0" fontId="11" fillId="14" borderId="40" xfId="0" applyFont="1" applyFill="1" applyBorder="1" applyAlignment="1">
      <alignment horizontal="center"/>
    </xf>
    <xf numFmtId="0" fontId="75" fillId="14" borderId="43" xfId="0" applyFont="1" applyFill="1" applyBorder="1" applyAlignment="1">
      <alignment horizontal="center"/>
    </xf>
    <xf numFmtId="0" fontId="75" fillId="14" borderId="1" xfId="0" applyFont="1" applyFill="1" applyBorder="1" applyAlignment="1">
      <alignment horizontal="center"/>
    </xf>
    <xf numFmtId="0" fontId="49" fillId="14" borderId="1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wrapText="1"/>
    </xf>
    <xf numFmtId="0" fontId="74" fillId="0" borderId="0" xfId="0" applyFont="1" applyFill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76" fillId="0" borderId="0" xfId="0" applyFont="1"/>
    <xf numFmtId="1" fontId="11" fillId="0" borderId="0" xfId="0" applyNumberFormat="1" applyFont="1" applyFill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49" fillId="20" borderId="1" xfId="27" applyFont="1" applyFill="1" applyBorder="1"/>
    <xf numFmtId="0" fontId="75" fillId="20" borderId="1" xfId="27" applyFont="1" applyFill="1" applyBorder="1"/>
    <xf numFmtId="0" fontId="75" fillId="0" borderId="1" xfId="27" applyFont="1" applyFill="1" applyBorder="1"/>
    <xf numFmtId="0" fontId="49" fillId="0" borderId="1" xfId="27" applyFont="1" applyFill="1" applyBorder="1"/>
    <xf numFmtId="1" fontId="78" fillId="0" borderId="1" xfId="0" applyNumberFormat="1" applyFont="1" applyFill="1" applyBorder="1" applyAlignment="1">
      <alignment horizontal="center"/>
    </xf>
    <xf numFmtId="0" fontId="49" fillId="0" borderId="1" xfId="0" applyFont="1" applyFill="1" applyBorder="1" applyAlignment="1">
      <alignment horizontal="center" wrapText="1"/>
    </xf>
    <xf numFmtId="1" fontId="76" fillId="0" borderId="1" xfId="0" applyNumberFormat="1" applyFont="1" applyFill="1" applyBorder="1" applyAlignment="1">
      <alignment horizontal="center" wrapText="1"/>
    </xf>
    <xf numFmtId="1" fontId="76" fillId="0" borderId="1" xfId="0" applyNumberFormat="1" applyFont="1" applyFill="1" applyBorder="1" applyAlignment="1">
      <alignment horizontal="center"/>
    </xf>
    <xf numFmtId="0" fontId="12" fillId="20" borderId="42" xfId="0" applyFont="1" applyFill="1" applyBorder="1"/>
    <xf numFmtId="0" fontId="49" fillId="20" borderId="43" xfId="27" applyFont="1" applyFill="1" applyBorder="1"/>
    <xf numFmtId="1" fontId="76" fillId="20" borderId="44" xfId="0" applyNumberFormat="1" applyFont="1" applyFill="1" applyBorder="1" applyAlignment="1">
      <alignment horizontal="center"/>
    </xf>
    <xf numFmtId="0" fontId="12" fillId="20" borderId="45" xfId="0" applyFont="1" applyFill="1" applyBorder="1"/>
    <xf numFmtId="1" fontId="76" fillId="20" borderId="46" xfId="0" applyNumberFormat="1" applyFont="1" applyFill="1" applyBorder="1" applyAlignment="1">
      <alignment horizontal="center"/>
    </xf>
    <xf numFmtId="1" fontId="78" fillId="20" borderId="46" xfId="0" applyNumberFormat="1" applyFont="1" applyFill="1" applyBorder="1" applyAlignment="1">
      <alignment horizontal="center"/>
    </xf>
    <xf numFmtId="1" fontId="11" fillId="20" borderId="46" xfId="0" applyNumberFormat="1" applyFont="1" applyFill="1" applyBorder="1" applyAlignment="1">
      <alignment horizontal="center"/>
    </xf>
    <xf numFmtId="0" fontId="12" fillId="20" borderId="47" xfId="0" applyFont="1" applyFill="1" applyBorder="1"/>
    <xf numFmtId="0" fontId="75" fillId="20" borderId="40" xfId="27" applyFont="1" applyFill="1" applyBorder="1"/>
    <xf numFmtId="1" fontId="78" fillId="20" borderId="48" xfId="0" applyNumberFormat="1" applyFont="1" applyFill="1" applyBorder="1" applyAlignment="1">
      <alignment horizontal="center"/>
    </xf>
    <xf numFmtId="0" fontId="61" fillId="15" borderId="41" xfId="0" applyFont="1" applyFill="1" applyBorder="1" applyAlignment="1">
      <alignment horizontal="center"/>
    </xf>
    <xf numFmtId="0" fontId="74" fillId="0" borderId="43" xfId="0" applyFont="1" applyFill="1" applyBorder="1" applyAlignment="1">
      <alignment horizontal="left"/>
    </xf>
    <xf numFmtId="0" fontId="48" fillId="0" borderId="1" xfId="0" applyFont="1" applyFill="1" applyBorder="1" applyAlignment="1">
      <alignment horizontal="left"/>
    </xf>
    <xf numFmtId="0" fontId="48" fillId="0" borderId="40" xfId="0" applyFont="1" applyFill="1" applyBorder="1" applyAlignment="1">
      <alignment horizontal="left"/>
    </xf>
    <xf numFmtId="0" fontId="74" fillId="0" borderId="61" xfId="0" applyFont="1" applyFill="1" applyBorder="1" applyAlignment="1">
      <alignment horizontal="left"/>
    </xf>
    <xf numFmtId="0" fontId="74" fillId="0" borderId="1" xfId="0" applyFont="1" applyFill="1" applyBorder="1" applyAlignment="1">
      <alignment horizontal="left"/>
    </xf>
    <xf numFmtId="0" fontId="74" fillId="0" borderId="40" xfId="0" applyFont="1" applyFill="1" applyBorder="1" applyAlignment="1">
      <alignment horizontal="left"/>
    </xf>
    <xf numFmtId="0" fontId="61" fillId="15" borderId="40" xfId="0" applyFont="1" applyFill="1" applyBorder="1" applyAlignment="1">
      <alignment horizontal="center" vertical="center"/>
    </xf>
    <xf numFmtId="0" fontId="48" fillId="0" borderId="61" xfId="0" applyFont="1" applyFill="1" applyBorder="1" applyAlignment="1">
      <alignment horizontal="left"/>
    </xf>
    <xf numFmtId="0" fontId="15" fillId="14" borderId="40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left" wrapText="1"/>
    </xf>
    <xf numFmtId="0" fontId="74" fillId="0" borderId="61" xfId="0" applyFont="1" applyFill="1" applyBorder="1"/>
    <xf numFmtId="0" fontId="74" fillId="0" borderId="1" xfId="0" applyFont="1" applyFill="1" applyBorder="1"/>
    <xf numFmtId="0" fontId="48" fillId="0" borderId="43" xfId="0" applyFont="1" applyFill="1" applyBorder="1"/>
    <xf numFmtId="0" fontId="74" fillId="0" borderId="40" xfId="0" applyFont="1" applyFill="1" applyBorder="1" applyAlignment="1">
      <alignment horizontal="left" wrapText="1"/>
    </xf>
    <xf numFmtId="0" fontId="48" fillId="0" borderId="43" xfId="0" applyFont="1" applyFill="1" applyBorder="1" applyAlignment="1">
      <alignment horizontal="left"/>
    </xf>
    <xf numFmtId="0" fontId="74" fillId="0" borderId="40" xfId="0" applyFont="1" applyFill="1" applyBorder="1"/>
    <xf numFmtId="0" fontId="75" fillId="0" borderId="5" xfId="0" applyFont="1" applyFill="1" applyBorder="1" applyAlignment="1">
      <alignment horizontal="center"/>
    </xf>
    <xf numFmtId="0" fontId="75" fillId="0" borderId="17" xfId="0" applyFont="1" applyFill="1" applyBorder="1" applyAlignment="1">
      <alignment horizontal="center"/>
    </xf>
    <xf numFmtId="0" fontId="75" fillId="0" borderId="0" xfId="27" applyFont="1" applyFill="1"/>
    <xf numFmtId="0" fontId="75" fillId="0" borderId="0" xfId="0" applyFont="1" applyFill="1"/>
    <xf numFmtId="0" fontId="75" fillId="0" borderId="15" xfId="0" applyFont="1" applyFill="1" applyBorder="1" applyAlignment="1">
      <alignment horizontal="center"/>
    </xf>
    <xf numFmtId="0" fontId="75" fillId="0" borderId="14" xfId="0" applyFont="1" applyFill="1" applyBorder="1" applyAlignment="1">
      <alignment horizontal="center"/>
    </xf>
    <xf numFmtId="0" fontId="75" fillId="0" borderId="18" xfId="0" applyFont="1" applyFill="1" applyBorder="1" applyAlignment="1">
      <alignment horizontal="center"/>
    </xf>
    <xf numFmtId="0" fontId="75" fillId="0" borderId="0" xfId="27" applyFont="1" applyFill="1" applyAlignment="1">
      <alignment horizontal="center"/>
    </xf>
    <xf numFmtId="0" fontId="75" fillId="0" borderId="16" xfId="0" applyFont="1" applyFill="1" applyBorder="1" applyAlignment="1">
      <alignment horizontal="center"/>
    </xf>
    <xf numFmtId="0" fontId="75" fillId="0" borderId="5" xfId="27" applyFont="1" applyFill="1" applyBorder="1" applyAlignment="1">
      <alignment horizontal="center"/>
    </xf>
    <xf numFmtId="1" fontId="75" fillId="0" borderId="14" xfId="27" applyNumberFormat="1" applyFont="1" applyFill="1" applyBorder="1" applyAlignment="1">
      <alignment horizontal="center"/>
    </xf>
    <xf numFmtId="16" fontId="74" fillId="0" borderId="5" xfId="27" applyNumberFormat="1" applyFont="1" applyFill="1" applyBorder="1" applyAlignment="1">
      <alignment horizontal="center"/>
    </xf>
    <xf numFmtId="0" fontId="78" fillId="20" borderId="40" xfId="0" applyFont="1" applyFill="1" applyBorder="1" applyAlignment="1">
      <alignment horizontal="center" wrapText="1"/>
    </xf>
    <xf numFmtId="0" fontId="72" fillId="11" borderId="66" xfId="0" applyFont="1" applyFill="1" applyBorder="1" applyAlignment="1">
      <alignment horizontal="center" wrapText="1"/>
    </xf>
    <xf numFmtId="0" fontId="78" fillId="11" borderId="40" xfId="0" applyFont="1" applyFill="1" applyBorder="1" applyAlignment="1">
      <alignment horizontal="center" wrapText="1"/>
    </xf>
    <xf numFmtId="0" fontId="72" fillId="11" borderId="40" xfId="0" applyFont="1" applyFill="1" applyBorder="1" applyAlignment="1">
      <alignment horizontal="center" wrapText="1"/>
    </xf>
    <xf numFmtId="0" fontId="79" fillId="11" borderId="40" xfId="0" applyFont="1" applyFill="1" applyBorder="1" applyAlignment="1">
      <alignment horizontal="center"/>
    </xf>
    <xf numFmtId="0" fontId="80" fillId="11" borderId="40" xfId="0" applyFont="1" applyFill="1" applyBorder="1" applyAlignment="1">
      <alignment horizontal="center"/>
    </xf>
    <xf numFmtId="0" fontId="80" fillId="11" borderId="40" xfId="0" applyFont="1" applyFill="1" applyBorder="1" applyAlignment="1">
      <alignment horizontal="center" vertical="center"/>
    </xf>
    <xf numFmtId="0" fontId="11" fillId="20" borderId="40" xfId="27" applyFont="1" applyFill="1" applyBorder="1" applyAlignment="1">
      <alignment horizontal="left"/>
    </xf>
    <xf numFmtId="1" fontId="11" fillId="20" borderId="40" xfId="27" applyNumberFormat="1" applyFont="1" applyFill="1" applyBorder="1" applyAlignment="1">
      <alignment horizontal="center"/>
    </xf>
    <xf numFmtId="0" fontId="11" fillId="20" borderId="40" xfId="0" applyFont="1" applyFill="1" applyBorder="1" applyAlignment="1">
      <alignment horizontal="center"/>
    </xf>
    <xf numFmtId="0" fontId="11" fillId="20" borderId="40" xfId="27" applyFont="1" applyFill="1" applyBorder="1" applyAlignment="1">
      <alignment horizontal="center"/>
    </xf>
    <xf numFmtId="1" fontId="11" fillId="20" borderId="40" xfId="0" applyNumberFormat="1" applyFont="1" applyFill="1" applyBorder="1" applyAlignment="1">
      <alignment horizontal="center"/>
    </xf>
    <xf numFmtId="0" fontId="11" fillId="20" borderId="71" xfId="0" applyFont="1" applyFill="1" applyBorder="1" applyAlignment="1">
      <alignment horizontal="center"/>
    </xf>
    <xf numFmtId="49" fontId="75" fillId="15" borderId="42" xfId="27" applyNumberFormat="1" applyFont="1" applyFill="1" applyBorder="1" applyAlignment="1">
      <alignment horizontal="center"/>
    </xf>
    <xf numFmtId="0" fontId="75" fillId="15" borderId="43" xfId="27" applyFont="1" applyFill="1" applyBorder="1" applyAlignment="1">
      <alignment horizontal="left"/>
    </xf>
    <xf numFmtId="1" fontId="78" fillId="15" borderId="44" xfId="27" applyNumberFormat="1" applyFont="1" applyFill="1" applyBorder="1" applyAlignment="1">
      <alignment horizontal="center"/>
    </xf>
    <xf numFmtId="49" fontId="75" fillId="15" borderId="45" xfId="27" applyNumberFormat="1" applyFont="1" applyFill="1" applyBorder="1" applyAlignment="1">
      <alignment horizontal="center"/>
    </xf>
    <xf numFmtId="0" fontId="75" fillId="15" borderId="1" xfId="27" applyFont="1" applyFill="1" applyBorder="1" applyAlignment="1">
      <alignment horizontal="left"/>
    </xf>
    <xf numFmtId="1" fontId="78" fillId="15" borderId="46" xfId="27" applyNumberFormat="1" applyFont="1" applyFill="1" applyBorder="1" applyAlignment="1">
      <alignment horizontal="center"/>
    </xf>
    <xf numFmtId="49" fontId="49" fillId="15" borderId="45" xfId="27" applyNumberFormat="1" applyFont="1" applyFill="1" applyBorder="1" applyAlignment="1">
      <alignment horizontal="center"/>
    </xf>
    <xf numFmtId="1" fontId="76" fillId="15" borderId="46" xfId="27" applyNumberFormat="1" applyFont="1" applyFill="1" applyBorder="1" applyAlignment="1">
      <alignment horizontal="center"/>
    </xf>
    <xf numFmtId="0" fontId="49" fillId="15" borderId="45" xfId="0" applyFont="1" applyFill="1" applyBorder="1" applyAlignment="1">
      <alignment horizontal="center"/>
    </xf>
    <xf numFmtId="1" fontId="76" fillId="15" borderId="46" xfId="0" applyNumberFormat="1" applyFont="1" applyFill="1" applyBorder="1" applyAlignment="1">
      <alignment horizontal="center"/>
    </xf>
    <xf numFmtId="49" fontId="75" fillId="15" borderId="47" xfId="27" applyNumberFormat="1" applyFont="1" applyFill="1" applyBorder="1" applyAlignment="1">
      <alignment horizontal="center"/>
    </xf>
    <xf numFmtId="0" fontId="75" fillId="15" borderId="40" xfId="27" applyFont="1" applyFill="1" applyBorder="1" applyAlignment="1">
      <alignment horizontal="left"/>
    </xf>
    <xf numFmtId="1" fontId="78" fillId="15" borderId="48" xfId="27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72" fillId="0" borderId="1" xfId="27" applyNumberFormat="1" applyFont="1" applyFill="1" applyBorder="1" applyAlignment="1">
      <alignment horizontal="center"/>
    </xf>
    <xf numFmtId="0" fontId="15" fillId="21" borderId="7" xfId="27" applyFont="1" applyFill="1" applyBorder="1" applyAlignment="1">
      <alignment horizontal="center"/>
    </xf>
    <xf numFmtId="0" fontId="21" fillId="21" borderId="5" xfId="27" applyFont="1" applyFill="1" applyBorder="1" applyAlignment="1">
      <alignment horizontal="left"/>
    </xf>
    <xf numFmtId="0" fontId="12" fillId="21" borderId="5" xfId="27" applyFont="1" applyFill="1" applyBorder="1" applyAlignment="1">
      <alignment horizontal="center"/>
    </xf>
    <xf numFmtId="1" fontId="10" fillId="21" borderId="5" xfId="27" applyNumberFormat="1" applyFont="1" applyFill="1" applyBorder="1" applyAlignment="1">
      <alignment horizontal="center"/>
    </xf>
    <xf numFmtId="1" fontId="11" fillId="21" borderId="5" xfId="27" applyNumberFormat="1" applyFont="1" applyFill="1" applyBorder="1" applyAlignment="1">
      <alignment horizontal="center"/>
    </xf>
    <xf numFmtId="0" fontId="10" fillId="21" borderId="14" xfId="0" applyFont="1" applyFill="1" applyBorder="1" applyAlignment="1">
      <alignment horizontal="center"/>
    </xf>
    <xf numFmtId="0" fontId="15" fillId="21" borderId="2" xfId="27" applyFont="1" applyFill="1" applyBorder="1" applyAlignment="1">
      <alignment horizontal="center"/>
    </xf>
    <xf numFmtId="0" fontId="21" fillId="21" borderId="15" xfId="27" applyFont="1" applyFill="1" applyBorder="1" applyAlignment="1">
      <alignment horizontal="left"/>
    </xf>
    <xf numFmtId="0" fontId="12" fillId="21" borderId="15" xfId="27" applyFont="1" applyFill="1" applyBorder="1" applyAlignment="1">
      <alignment horizontal="center"/>
    </xf>
    <xf numFmtId="1" fontId="10" fillId="21" borderId="15" xfId="27" applyNumberFormat="1" applyFont="1" applyFill="1" applyBorder="1" applyAlignment="1">
      <alignment horizontal="center"/>
    </xf>
    <xf numFmtId="1" fontId="11" fillId="21" borderId="15" xfId="27" applyNumberFormat="1" applyFont="1" applyFill="1" applyBorder="1" applyAlignment="1">
      <alignment horizontal="center"/>
    </xf>
    <xf numFmtId="0" fontId="10" fillId="21" borderId="16" xfId="0" applyFont="1" applyFill="1" applyBorder="1" applyAlignment="1">
      <alignment horizontal="center"/>
    </xf>
    <xf numFmtId="0" fontId="59" fillId="21" borderId="2" xfId="27" applyFont="1" applyFill="1" applyBorder="1" applyAlignment="1">
      <alignment horizontal="center"/>
    </xf>
    <xf numFmtId="0" fontId="60" fillId="21" borderId="15" xfId="27" applyFont="1" applyFill="1" applyBorder="1" applyAlignment="1">
      <alignment horizontal="left"/>
    </xf>
    <xf numFmtId="0" fontId="49" fillId="21" borderId="15" xfId="27" applyFont="1" applyFill="1" applyBorder="1" applyAlignment="1">
      <alignment horizontal="center"/>
    </xf>
    <xf numFmtId="1" fontId="48" fillId="21" borderId="15" xfId="27" applyNumberFormat="1" applyFont="1" applyFill="1" applyBorder="1" applyAlignment="1">
      <alignment horizontal="center"/>
    </xf>
    <xf numFmtId="1" fontId="76" fillId="21" borderId="15" xfId="27" applyNumberFormat="1" applyFont="1" applyFill="1" applyBorder="1" applyAlignment="1">
      <alignment horizontal="center"/>
    </xf>
    <xf numFmtId="0" fontId="48" fillId="21" borderId="16" xfId="0" applyFont="1" applyFill="1" applyBorder="1" applyAlignment="1">
      <alignment horizontal="center"/>
    </xf>
    <xf numFmtId="0" fontId="10" fillId="21" borderId="0" xfId="0" applyFont="1" applyFill="1"/>
    <xf numFmtId="0" fontId="48" fillId="21" borderId="0" xfId="27" applyFont="1" applyFill="1"/>
    <xf numFmtId="0" fontId="10" fillId="20" borderId="0" xfId="27" applyFont="1" applyFill="1"/>
    <xf numFmtId="1" fontId="75" fillId="14" borderId="15" xfId="27" applyNumberFormat="1" applyFont="1" applyFill="1" applyBorder="1" applyAlignment="1">
      <alignment horizontal="center"/>
    </xf>
    <xf numFmtId="0" fontId="79" fillId="0" borderId="40" xfId="0" applyFont="1" applyFill="1" applyBorder="1" applyAlignment="1">
      <alignment horizontal="center"/>
    </xf>
    <xf numFmtId="0" fontId="80" fillId="0" borderId="40" xfId="0" applyFont="1" applyFill="1" applyBorder="1" applyAlignment="1">
      <alignment horizontal="center"/>
    </xf>
    <xf numFmtId="0" fontId="42" fillId="0" borderId="38" xfId="0" applyFont="1" applyFill="1" applyBorder="1" applyAlignment="1"/>
    <xf numFmtId="1" fontId="42" fillId="19" borderId="38" xfId="28" applyNumberFormat="1" applyFont="1" applyFill="1" applyBorder="1" applyAlignment="1"/>
    <xf numFmtId="1" fontId="42" fillId="0" borderId="56" xfId="0" applyNumberFormat="1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/>
    </xf>
    <xf numFmtId="0" fontId="49" fillId="0" borderId="0" xfId="0" applyFont="1" applyFill="1" applyBorder="1"/>
    <xf numFmtId="0" fontId="65" fillId="10" borderId="0" xfId="0" applyFont="1" applyFill="1" applyBorder="1" applyAlignment="1">
      <alignment horizontal="center" vertical="center"/>
    </xf>
    <xf numFmtId="0" fontId="37" fillId="0" borderId="0" xfId="0" applyFont="1" applyFill="1" applyBorder="1"/>
    <xf numFmtId="0" fontId="37" fillId="0" borderId="1" xfId="0" applyFont="1" applyBorder="1"/>
    <xf numFmtId="1" fontId="37" fillId="22" borderId="1" xfId="28" applyNumberFormat="1" applyFont="1" applyFill="1" applyBorder="1" applyAlignment="1">
      <alignment horizontal="center"/>
    </xf>
    <xf numFmtId="1" fontId="38" fillId="22" borderId="1" xfId="28" applyNumberFormat="1" applyFont="1" applyFill="1" applyBorder="1" applyAlignment="1">
      <alignment horizontal="center"/>
    </xf>
    <xf numFmtId="0" fontId="41" fillId="0" borderId="0" xfId="0" applyFont="1" applyFill="1"/>
    <xf numFmtId="0" fontId="39" fillId="0" borderId="0" xfId="0" applyFont="1" applyFill="1"/>
    <xf numFmtId="0" fontId="42" fillId="20" borderId="31" xfId="0" applyFont="1" applyFill="1" applyBorder="1" applyAlignment="1">
      <alignment horizontal="center"/>
    </xf>
    <xf numFmtId="0" fontId="42" fillId="20" borderId="30" xfId="0" applyFont="1" applyFill="1" applyBorder="1"/>
    <xf numFmtId="0" fontId="42" fillId="20" borderId="56" xfId="0" applyFont="1" applyFill="1" applyBorder="1"/>
    <xf numFmtId="0" fontId="42" fillId="20" borderId="55" xfId="0" applyFont="1" applyFill="1" applyBorder="1"/>
    <xf numFmtId="0" fontId="50" fillId="20" borderId="31" xfId="0" applyFont="1" applyFill="1" applyBorder="1" applyAlignment="1">
      <alignment horizontal="center"/>
    </xf>
    <xf numFmtId="0" fontId="50" fillId="20" borderId="30" xfId="0" applyFont="1" applyFill="1" applyBorder="1"/>
    <xf numFmtId="0" fontId="50" fillId="20" borderId="56" xfId="0" applyFont="1" applyFill="1" applyBorder="1"/>
    <xf numFmtId="0" fontId="49" fillId="20" borderId="31" xfId="0" applyFont="1" applyFill="1" applyBorder="1" applyAlignment="1">
      <alignment horizontal="center"/>
    </xf>
    <xf numFmtId="0" fontId="49" fillId="20" borderId="30" xfId="0" applyFont="1" applyFill="1" applyBorder="1"/>
    <xf numFmtId="0" fontId="49" fillId="20" borderId="56" xfId="0" applyFont="1" applyFill="1" applyBorder="1"/>
    <xf numFmtId="0" fontId="49" fillId="20" borderId="55" xfId="0" applyFont="1" applyFill="1" applyBorder="1"/>
    <xf numFmtId="0" fontId="48" fillId="20" borderId="31" xfId="0" applyFont="1" applyFill="1" applyBorder="1" applyAlignment="1">
      <alignment horizontal="center"/>
    </xf>
    <xf numFmtId="0" fontId="48" fillId="20" borderId="30" xfId="0" applyFont="1" applyFill="1" applyBorder="1"/>
    <xf numFmtId="0" fontId="48" fillId="20" borderId="55" xfId="0" applyFont="1" applyFill="1" applyBorder="1"/>
    <xf numFmtId="1" fontId="42" fillId="19" borderId="37" xfId="28" applyNumberFormat="1" applyFont="1" applyFill="1" applyBorder="1" applyAlignment="1">
      <alignment horizontal="center"/>
    </xf>
    <xf numFmtId="1" fontId="42" fillId="19" borderId="38" xfId="28" applyNumberFormat="1" applyFont="1" applyFill="1" applyBorder="1" applyAlignment="1">
      <alignment horizontal="center"/>
    </xf>
    <xf numFmtId="1" fontId="42" fillId="19" borderId="39" xfId="28" applyNumberFormat="1" applyFont="1" applyFill="1" applyBorder="1" applyAlignment="1">
      <alignment horizontal="center"/>
    </xf>
    <xf numFmtId="1" fontId="42" fillId="19" borderId="37" xfId="28" applyNumberFormat="1" applyFont="1" applyFill="1" applyBorder="1" applyAlignment="1"/>
    <xf numFmtId="0" fontId="42" fillId="19" borderId="38" xfId="0" applyFont="1" applyFill="1" applyBorder="1" applyAlignment="1"/>
    <xf numFmtId="0" fontId="42" fillId="20" borderId="0" xfId="0" applyFont="1" applyFill="1"/>
    <xf numFmtId="1" fontId="42" fillId="0" borderId="38" xfId="28" applyNumberFormat="1" applyFont="1" applyFill="1" applyBorder="1" applyAlignment="1"/>
    <xf numFmtId="0" fontId="42" fillId="0" borderId="17" xfId="0" applyFont="1" applyFill="1" applyBorder="1" applyAlignment="1"/>
    <xf numFmtId="1" fontId="42" fillId="19" borderId="16" xfId="28" applyNumberFormat="1" applyFont="1" applyFill="1" applyBorder="1" applyAlignment="1"/>
    <xf numFmtId="0" fontId="48" fillId="20" borderId="0" xfId="0" applyFont="1" applyFill="1"/>
    <xf numFmtId="1" fontId="38" fillId="20" borderId="1" xfId="28" applyNumberFormat="1" applyFont="1" applyFill="1" applyBorder="1" applyAlignment="1">
      <alignment horizontal="center"/>
    </xf>
    <xf numFmtId="0" fontId="50" fillId="20" borderId="72" xfId="0" applyFont="1" applyFill="1" applyBorder="1" applyAlignment="1">
      <alignment horizontal="center"/>
    </xf>
    <xf numFmtId="0" fontId="50" fillId="20" borderId="57" xfId="0" applyFont="1" applyFill="1" applyBorder="1"/>
    <xf numFmtId="1" fontId="42" fillId="19" borderId="7" xfId="28" applyNumberFormat="1" applyFont="1" applyFill="1" applyBorder="1" applyAlignment="1">
      <alignment horizontal="center"/>
    </xf>
    <xf numFmtId="1" fontId="42" fillId="19" borderId="5" xfId="28" applyNumberFormat="1" applyFont="1" applyFill="1" applyBorder="1" applyAlignment="1">
      <alignment horizontal="center"/>
    </xf>
    <xf numFmtId="1" fontId="42" fillId="19" borderId="14" xfId="28" applyNumberFormat="1" applyFont="1" applyFill="1" applyBorder="1" applyAlignment="1">
      <alignment horizontal="center"/>
    </xf>
    <xf numFmtId="0" fontId="42" fillId="19" borderId="7" xfId="0" applyFont="1" applyFill="1" applyBorder="1"/>
    <xf numFmtId="0" fontId="42" fillId="19" borderId="5" xfId="0" applyFont="1" applyFill="1" applyBorder="1"/>
    <xf numFmtId="0" fontId="42" fillId="19" borderId="14" xfId="0" applyFont="1" applyFill="1" applyBorder="1"/>
    <xf numFmtId="0" fontId="42" fillId="0" borderId="7" xfId="0" applyFont="1" applyFill="1" applyBorder="1" applyAlignment="1">
      <alignment horizontal="center"/>
    </xf>
    <xf numFmtId="1" fontId="42" fillId="0" borderId="7" xfId="28" applyNumberFormat="1" applyFont="1" applyFill="1" applyBorder="1" applyAlignment="1">
      <alignment horizontal="center"/>
    </xf>
    <xf numFmtId="1" fontId="42" fillId="0" borderId="5" xfId="28" applyNumberFormat="1" applyFont="1" applyFill="1" applyBorder="1" applyAlignment="1">
      <alignment horizontal="center"/>
    </xf>
    <xf numFmtId="1" fontId="42" fillId="0" borderId="14" xfId="28" applyNumberFormat="1" applyFont="1" applyFill="1" applyBorder="1" applyAlignment="1">
      <alignment horizontal="center"/>
    </xf>
    <xf numFmtId="1" fontId="50" fillId="0" borderId="73" xfId="0" applyNumberFormat="1" applyFont="1" applyFill="1" applyBorder="1" applyAlignment="1">
      <alignment horizontal="center" vertical="center"/>
    </xf>
    <xf numFmtId="1" fontId="50" fillId="0" borderId="57" xfId="0" applyNumberFormat="1" applyFont="1" applyFill="1" applyBorder="1" applyAlignment="1">
      <alignment horizontal="center" vertical="center"/>
    </xf>
    <xf numFmtId="0" fontId="50" fillId="20" borderId="74" xfId="0" applyFont="1" applyFill="1" applyBorder="1" applyAlignment="1">
      <alignment horizontal="center"/>
    </xf>
    <xf numFmtId="0" fontId="50" fillId="20" borderId="55" xfId="0" applyFont="1" applyFill="1" applyBorder="1"/>
    <xf numFmtId="0" fontId="42" fillId="19" borderId="49" xfId="0" applyFont="1" applyFill="1" applyBorder="1"/>
    <xf numFmtId="0" fontId="42" fillId="19" borderId="17" xfId="0" applyFont="1" applyFill="1" applyBorder="1"/>
    <xf numFmtId="0" fontId="42" fillId="19" borderId="18" xfId="0" applyFont="1" applyFill="1" applyBorder="1"/>
    <xf numFmtId="1" fontId="42" fillId="0" borderId="49" xfId="28" applyNumberFormat="1" applyFont="1" applyFill="1" applyBorder="1" applyAlignment="1">
      <alignment horizontal="center"/>
    </xf>
    <xf numFmtId="1" fontId="42" fillId="0" borderId="17" xfId="28" applyNumberFormat="1" applyFont="1" applyFill="1" applyBorder="1" applyAlignment="1">
      <alignment horizontal="center"/>
    </xf>
    <xf numFmtId="1" fontId="42" fillId="0" borderId="75" xfId="28" applyNumberFormat="1" applyFont="1" applyFill="1" applyBorder="1" applyAlignment="1">
      <alignment horizontal="center"/>
    </xf>
    <xf numFmtId="0" fontId="42" fillId="0" borderId="49" xfId="0" applyFont="1" applyFill="1" applyBorder="1" applyAlignment="1">
      <alignment horizontal="center"/>
    </xf>
    <xf numFmtId="0" fontId="42" fillId="0" borderId="17" xfId="0" applyFont="1" applyFill="1" applyBorder="1"/>
    <xf numFmtId="0" fontId="42" fillId="0" borderId="18" xfId="0" applyFont="1" applyFill="1" applyBorder="1"/>
    <xf numFmtId="0" fontId="42" fillId="0" borderId="49" xfId="0" applyFont="1" applyFill="1" applyBorder="1"/>
    <xf numFmtId="1" fontId="42" fillId="0" borderId="18" xfId="28" applyNumberFormat="1" applyFont="1" applyFill="1" applyBorder="1" applyAlignment="1">
      <alignment horizontal="center"/>
    </xf>
    <xf numFmtId="1" fontId="50" fillId="0" borderId="54" xfId="0" applyNumberFormat="1" applyFont="1" applyFill="1" applyBorder="1" applyAlignment="1">
      <alignment horizontal="center" vertical="center"/>
    </xf>
    <xf numFmtId="1" fontId="50" fillId="0" borderId="55" xfId="0" applyNumberFormat="1" applyFont="1" applyFill="1" applyBorder="1" applyAlignment="1">
      <alignment horizontal="center" vertical="center"/>
    </xf>
    <xf numFmtId="0" fontId="49" fillId="20" borderId="72" xfId="0" applyFont="1" applyFill="1" applyBorder="1" applyAlignment="1">
      <alignment horizontal="center"/>
    </xf>
    <xf numFmtId="0" fontId="49" fillId="20" borderId="57" xfId="0" applyFont="1" applyFill="1" applyBorder="1"/>
    <xf numFmtId="1" fontId="48" fillId="0" borderId="76" xfId="28" applyNumberFormat="1" applyFont="1" applyFill="1" applyBorder="1" applyAlignment="1">
      <alignment horizontal="center"/>
    </xf>
    <xf numFmtId="0" fontId="48" fillId="0" borderId="14" xfId="0" applyFont="1" applyFill="1" applyBorder="1"/>
    <xf numFmtId="1" fontId="49" fillId="0" borderId="73" xfId="0" applyNumberFormat="1" applyFont="1" applyFill="1" applyBorder="1" applyAlignment="1">
      <alignment horizontal="center" vertical="center"/>
    </xf>
    <xf numFmtId="1" fontId="49" fillId="0" borderId="57" xfId="0" applyNumberFormat="1" applyFont="1" applyFill="1" applyBorder="1" applyAlignment="1">
      <alignment horizontal="center" vertical="center"/>
    </xf>
    <xf numFmtId="0" fontId="49" fillId="20" borderId="74" xfId="0" applyFont="1" applyFill="1" applyBorder="1" applyAlignment="1">
      <alignment horizontal="center"/>
    </xf>
    <xf numFmtId="0" fontId="42" fillId="20" borderId="72" xfId="0" applyFont="1" applyFill="1" applyBorder="1" applyAlignment="1">
      <alignment horizontal="center"/>
    </xf>
    <xf numFmtId="0" fontId="42" fillId="20" borderId="57" xfId="0" applyFont="1" applyFill="1" applyBorder="1"/>
    <xf numFmtId="1" fontId="42" fillId="19" borderId="7" xfId="28" applyNumberFormat="1" applyFont="1" applyFill="1" applyBorder="1" applyAlignment="1"/>
    <xf numFmtId="1" fontId="42" fillId="19" borderId="5" xfId="28" applyNumberFormat="1" applyFont="1" applyFill="1" applyBorder="1" applyAlignment="1"/>
    <xf numFmtId="1" fontId="42" fillId="0" borderId="5" xfId="28" applyNumberFormat="1" applyFont="1" applyFill="1" applyBorder="1" applyAlignment="1"/>
    <xf numFmtId="0" fontId="42" fillId="20" borderId="74" xfId="0" applyFont="1" applyFill="1" applyBorder="1" applyAlignment="1">
      <alignment horizontal="center"/>
    </xf>
    <xf numFmtId="0" fontId="42" fillId="19" borderId="5" xfId="0" applyFont="1" applyFill="1" applyBorder="1" applyAlignment="1"/>
    <xf numFmtId="0" fontId="48" fillId="0" borderId="5" xfId="0" applyFont="1" applyFill="1" applyBorder="1" applyAlignment="1"/>
    <xf numFmtId="0" fontId="48" fillId="19" borderId="5" xfId="0" applyFont="1" applyFill="1" applyBorder="1" applyAlignment="1"/>
    <xf numFmtId="0" fontId="48" fillId="20" borderId="74" xfId="0" applyFont="1" applyFill="1" applyBorder="1" applyAlignment="1">
      <alignment horizontal="center"/>
    </xf>
    <xf numFmtId="0" fontId="81" fillId="15" borderId="30" xfId="0" applyFont="1" applyFill="1" applyBorder="1"/>
    <xf numFmtId="0" fontId="81" fillId="15" borderId="55" xfId="0" applyFont="1" applyFill="1" applyBorder="1"/>
    <xf numFmtId="0" fontId="82" fillId="0" borderId="57" xfId="0" applyFont="1" applyFill="1" applyBorder="1"/>
    <xf numFmtId="0" fontId="82" fillId="0" borderId="30" xfId="0" applyFont="1" applyFill="1" applyBorder="1"/>
    <xf numFmtId="0" fontId="83" fillId="0" borderId="57" xfId="0" applyFont="1" applyFill="1" applyBorder="1"/>
    <xf numFmtId="0" fontId="83" fillId="9" borderId="30" xfId="0" applyFont="1" applyFill="1" applyBorder="1"/>
    <xf numFmtId="0" fontId="83" fillId="0" borderId="30" xfId="0" applyFont="1" applyFill="1" applyBorder="1"/>
    <xf numFmtId="0" fontId="83" fillId="0" borderId="56" xfId="0" applyFont="1" applyFill="1" applyBorder="1"/>
    <xf numFmtId="0" fontId="50" fillId="0" borderId="72" xfId="0" applyFont="1" applyFill="1" applyBorder="1" applyAlignment="1">
      <alignment horizontal="center"/>
    </xf>
    <xf numFmtId="0" fontId="50" fillId="0" borderId="57" xfId="0" applyFont="1" applyFill="1" applyBorder="1"/>
    <xf numFmtId="1" fontId="42" fillId="0" borderId="76" xfId="28" applyNumberFormat="1" applyFont="1" applyFill="1" applyBorder="1" applyAlignment="1">
      <alignment horizontal="center"/>
    </xf>
    <xf numFmtId="1" fontId="50" fillId="23" borderId="57" xfId="0" applyNumberFormat="1" applyFont="1" applyFill="1" applyBorder="1" applyAlignment="1">
      <alignment horizontal="center" vertical="center"/>
    </xf>
    <xf numFmtId="1" fontId="42" fillId="0" borderId="50" xfId="28" applyNumberFormat="1" applyFont="1" applyFill="1" applyBorder="1" applyAlignment="1">
      <alignment horizontal="center"/>
    </xf>
    <xf numFmtId="1" fontId="42" fillId="0" borderId="51" xfId="28" applyNumberFormat="1" applyFont="1" applyFill="1" applyBorder="1" applyAlignment="1">
      <alignment horizontal="center"/>
    </xf>
    <xf numFmtId="1" fontId="42" fillId="0" borderId="52" xfId="28" applyNumberFormat="1" applyFont="1" applyFill="1" applyBorder="1" applyAlignment="1">
      <alignment horizontal="center"/>
    </xf>
    <xf numFmtId="0" fontId="42" fillId="0" borderId="50" xfId="0" applyFont="1" applyFill="1" applyBorder="1"/>
    <xf numFmtId="0" fontId="42" fillId="0" borderId="51" xfId="0" applyFont="1" applyFill="1" applyBorder="1"/>
    <xf numFmtId="0" fontId="42" fillId="0" borderId="52" xfId="0" applyFont="1" applyFill="1" applyBorder="1"/>
    <xf numFmtId="1" fontId="42" fillId="0" borderId="77" xfId="28" applyNumberFormat="1" applyFont="1" applyFill="1" applyBorder="1" applyAlignment="1">
      <alignment horizontal="center"/>
    </xf>
    <xf numFmtId="1" fontId="50" fillId="24" borderId="36" xfId="0" applyNumberFormat="1" applyFont="1" applyFill="1" applyBorder="1" applyAlignment="1">
      <alignment horizontal="center" vertical="center"/>
    </xf>
    <xf numFmtId="0" fontId="50" fillId="0" borderId="74" xfId="0" applyFont="1" applyFill="1" applyBorder="1" applyAlignment="1">
      <alignment horizontal="center"/>
    </xf>
    <xf numFmtId="0" fontId="50" fillId="0" borderId="55" xfId="0" applyFont="1" applyFill="1" applyBorder="1"/>
    <xf numFmtId="0" fontId="42" fillId="0" borderId="75" xfId="0" applyFont="1" applyFill="1" applyBorder="1"/>
    <xf numFmtId="0" fontId="49" fillId="0" borderId="78" xfId="0" applyFont="1" applyFill="1" applyBorder="1" applyAlignment="1">
      <alignment horizontal="center"/>
    </xf>
    <xf numFmtId="0" fontId="49" fillId="0" borderId="79" xfId="0" applyFont="1" applyFill="1" applyBorder="1"/>
    <xf numFmtId="0" fontId="48" fillId="0" borderId="76" xfId="0" applyFont="1" applyFill="1" applyBorder="1"/>
    <xf numFmtId="1" fontId="48" fillId="0" borderId="50" xfId="28" applyNumberFormat="1" applyFont="1" applyFill="1" applyBorder="1" applyAlignment="1">
      <alignment horizontal="center"/>
    </xf>
    <xf numFmtId="1" fontId="48" fillId="0" borderId="51" xfId="28" applyNumberFormat="1" applyFont="1" applyFill="1" applyBorder="1" applyAlignment="1">
      <alignment horizontal="center"/>
    </xf>
    <xf numFmtId="1" fontId="48" fillId="0" borderId="52" xfId="28" applyNumberFormat="1" applyFont="1" applyFill="1" applyBorder="1" applyAlignment="1">
      <alignment horizontal="center"/>
    </xf>
    <xf numFmtId="0" fontId="48" fillId="0" borderId="50" xfId="0" applyFont="1" applyFill="1" applyBorder="1"/>
    <xf numFmtId="0" fontId="48" fillId="0" borderId="51" xfId="0" applyFont="1" applyFill="1" applyBorder="1"/>
    <xf numFmtId="0" fontId="48" fillId="0" borderId="52" xfId="0" applyFont="1" applyFill="1" applyBorder="1"/>
    <xf numFmtId="1" fontId="49" fillId="0" borderId="80" xfId="0" applyNumberFormat="1" applyFont="1" applyFill="1" applyBorder="1" applyAlignment="1">
      <alignment horizontal="center" vertical="center"/>
    </xf>
    <xf numFmtId="1" fontId="49" fillId="0" borderId="79" xfId="0" applyNumberFormat="1" applyFont="1" applyFill="1" applyBorder="1" applyAlignment="1">
      <alignment horizontal="center" vertical="center"/>
    </xf>
    <xf numFmtId="0" fontId="49" fillId="0" borderId="30" xfId="0" applyFont="1" applyFill="1" applyBorder="1"/>
    <xf numFmtId="1" fontId="48" fillId="0" borderId="27" xfId="28" applyNumberFormat="1" applyFont="1" applyFill="1" applyBorder="1" applyAlignment="1">
      <alignment horizontal="center"/>
    </xf>
    <xf numFmtId="0" fontId="48" fillId="0" borderId="16" xfId="0" applyFont="1" applyFill="1" applyBorder="1"/>
    <xf numFmtId="1" fontId="49" fillId="24" borderId="36" xfId="0" applyNumberFormat="1" applyFont="1" applyFill="1" applyBorder="1" applyAlignment="1">
      <alignment horizontal="center" vertical="center"/>
    </xf>
    <xf numFmtId="1" fontId="48" fillId="25" borderId="15" xfId="28" applyNumberFormat="1" applyFont="1" applyFill="1" applyBorder="1" applyAlignment="1">
      <alignment horizontal="center"/>
    </xf>
    <xf numFmtId="1" fontId="49" fillId="25" borderId="30" xfId="0" applyNumberFormat="1" applyFont="1" applyFill="1" applyBorder="1" applyAlignment="1">
      <alignment horizontal="center" vertical="center"/>
    </xf>
    <xf numFmtId="0" fontId="49" fillId="0" borderId="81" xfId="0" applyFont="1" applyFill="1" applyBorder="1" applyAlignment="1">
      <alignment horizontal="center"/>
    </xf>
    <xf numFmtId="0" fontId="48" fillId="0" borderId="82" xfId="0" applyFont="1" applyFill="1" applyBorder="1"/>
    <xf numFmtId="1" fontId="49" fillId="0" borderId="83" xfId="0" applyNumberFormat="1" applyFont="1" applyFill="1" applyBorder="1" applyAlignment="1">
      <alignment horizontal="center" vertical="center"/>
    </xf>
    <xf numFmtId="1" fontId="49" fillId="0" borderId="56" xfId="0" applyNumberFormat="1" applyFont="1" applyFill="1" applyBorder="1" applyAlignment="1">
      <alignment horizontal="center" vertical="center"/>
    </xf>
    <xf numFmtId="0" fontId="48" fillId="0" borderId="72" xfId="0" applyFont="1" applyFill="1" applyBorder="1" applyAlignment="1">
      <alignment horizontal="center"/>
    </xf>
    <xf numFmtId="0" fontId="48" fillId="0" borderId="57" xfId="0" applyFont="1" applyFill="1" applyBorder="1"/>
    <xf numFmtId="0" fontId="48" fillId="0" borderId="30" xfId="0" applyFont="1" applyFill="1" applyBorder="1"/>
    <xf numFmtId="1" fontId="48" fillId="0" borderId="7" xfId="28" applyNumberFormat="1" applyFont="1" applyFill="1" applyBorder="1" applyAlignment="1"/>
    <xf numFmtId="1" fontId="48" fillId="0" borderId="5" xfId="28" applyNumberFormat="1" applyFont="1" applyFill="1" applyBorder="1" applyAlignment="1"/>
    <xf numFmtId="1" fontId="48" fillId="0" borderId="14" xfId="28" applyNumberFormat="1" applyFont="1" applyFill="1" applyBorder="1" applyAlignment="1"/>
    <xf numFmtId="1" fontId="48" fillId="0" borderId="16" xfId="28" applyNumberFormat="1" applyFont="1" applyFill="1" applyBorder="1" applyAlignment="1"/>
    <xf numFmtId="1" fontId="48" fillId="20" borderId="30" xfId="0" applyNumberFormat="1" applyFont="1" applyFill="1" applyBorder="1" applyAlignment="1">
      <alignment horizontal="center"/>
    </xf>
    <xf numFmtId="1" fontId="48" fillId="19" borderId="2" xfId="28" applyNumberFormat="1" applyFont="1" applyFill="1" applyBorder="1" applyAlignment="1"/>
    <xf numFmtId="0" fontId="48" fillId="0" borderId="2" xfId="0" applyFont="1" applyFill="1" applyBorder="1" applyAlignment="1"/>
    <xf numFmtId="0" fontId="48" fillId="0" borderId="15" xfId="0" applyFont="1" applyFill="1" applyBorder="1" applyAlignment="1"/>
    <xf numFmtId="0" fontId="84" fillId="0" borderId="0" xfId="0" applyFont="1" applyFill="1"/>
    <xf numFmtId="0" fontId="48" fillId="0" borderId="81" xfId="0" applyFont="1" applyFill="1" applyBorder="1" applyAlignment="1">
      <alignment horizontal="center"/>
    </xf>
    <xf numFmtId="0" fontId="48" fillId="0" borderId="56" xfId="0" applyFont="1" applyFill="1" applyBorder="1"/>
    <xf numFmtId="0" fontId="48" fillId="0" borderId="37" xfId="0" applyFont="1" applyFill="1" applyBorder="1" applyAlignment="1"/>
    <xf numFmtId="0" fontId="48" fillId="0" borderId="38" xfId="0" applyFont="1" applyFill="1" applyBorder="1" applyAlignment="1"/>
    <xf numFmtId="1" fontId="48" fillId="20" borderId="56" xfId="0" applyNumberFormat="1" applyFont="1" applyFill="1" applyBorder="1" applyAlignment="1">
      <alignment horizontal="center"/>
    </xf>
    <xf numFmtId="0" fontId="42" fillId="0" borderId="72" xfId="0" applyFont="1" applyFill="1" applyBorder="1" applyAlignment="1">
      <alignment horizontal="center"/>
    </xf>
    <xf numFmtId="0" fontId="42" fillId="0" borderId="57" xfId="0" applyFont="1" applyFill="1" applyBorder="1"/>
    <xf numFmtId="1" fontId="42" fillId="0" borderId="7" xfId="28" applyNumberFormat="1" applyFont="1" applyFill="1" applyBorder="1" applyAlignment="1"/>
    <xf numFmtId="0" fontId="42" fillId="0" borderId="5" xfId="0" applyFont="1" applyFill="1" applyBorder="1" applyAlignment="1"/>
    <xf numFmtId="0" fontId="42" fillId="0" borderId="14" xfId="0" applyFont="1" applyFill="1" applyBorder="1" applyAlignment="1"/>
    <xf numFmtId="0" fontId="42" fillId="0" borderId="30" xfId="27" applyFont="1" applyFill="1" applyBorder="1" applyAlignment="1">
      <alignment horizontal="left"/>
    </xf>
    <xf numFmtId="0" fontId="42" fillId="0" borderId="16" xfId="0" applyFont="1" applyFill="1" applyBorder="1" applyAlignment="1"/>
    <xf numFmtId="1" fontId="42" fillId="20" borderId="30" xfId="0" applyNumberFormat="1" applyFont="1" applyFill="1" applyBorder="1" applyAlignment="1">
      <alignment horizontal="center"/>
    </xf>
    <xf numFmtId="0" fontId="42" fillId="0" borderId="81" xfId="0" applyFont="1" applyFill="1" applyBorder="1" applyAlignment="1">
      <alignment horizontal="center"/>
    </xf>
    <xf numFmtId="0" fontId="42" fillId="0" borderId="56" xfId="0" applyFont="1" applyFill="1" applyBorder="1"/>
    <xf numFmtId="0" fontId="42" fillId="0" borderId="37" xfId="0" applyFont="1" applyFill="1" applyBorder="1" applyAlignment="1"/>
    <xf numFmtId="0" fontId="42" fillId="0" borderId="39" xfId="0" applyFont="1" applyFill="1" applyBorder="1" applyAlignment="1"/>
    <xf numFmtId="0" fontId="83" fillId="15" borderId="30" xfId="0" applyFont="1" applyFill="1" applyBorder="1"/>
    <xf numFmtId="0" fontId="83" fillId="15" borderId="56" xfId="0" applyFont="1" applyFill="1" applyBorder="1"/>
    <xf numFmtId="0" fontId="3" fillId="0" borderId="49" xfId="0" applyFont="1" applyFill="1" applyBorder="1" applyAlignment="1">
      <alignment horizontal="center"/>
    </xf>
    <xf numFmtId="0" fontId="83" fillId="15" borderId="55" xfId="0" applyFont="1" applyFill="1" applyBorder="1"/>
    <xf numFmtId="0" fontId="81" fillId="0" borderId="7" xfId="0" applyFont="1" applyBorder="1" applyAlignment="1">
      <alignment horizontal="center"/>
    </xf>
    <xf numFmtId="0" fontId="81" fillId="0" borderId="2" xfId="0" applyFont="1" applyBorder="1" applyAlignment="1">
      <alignment horizontal="center"/>
    </xf>
    <xf numFmtId="0" fontId="81" fillId="0" borderId="49" xfId="0" applyFont="1" applyBorder="1" applyAlignment="1">
      <alignment horizontal="center"/>
    </xf>
    <xf numFmtId="0" fontId="34" fillId="0" borderId="1" xfId="0" applyFont="1" applyBorder="1"/>
    <xf numFmtId="0" fontId="85" fillId="0" borderId="1" xfId="0" applyFont="1" applyBorder="1" applyAlignment="1">
      <alignment horizontal="center" vertical="center"/>
    </xf>
    <xf numFmtId="0" fontId="85" fillId="25" borderId="1" xfId="0" applyFont="1" applyFill="1" applyBorder="1" applyAlignment="1">
      <alignment horizontal="center" vertical="center"/>
    </xf>
    <xf numFmtId="0" fontId="85" fillId="17" borderId="1" xfId="0" applyFont="1" applyFill="1" applyBorder="1" applyAlignment="1">
      <alignment horizontal="center" vertical="center"/>
    </xf>
    <xf numFmtId="0" fontId="44" fillId="24" borderId="15" xfId="0" applyFont="1" applyFill="1" applyBorder="1" applyAlignment="1">
      <alignment horizontal="center"/>
    </xf>
    <xf numFmtId="0" fontId="86" fillId="0" borderId="30" xfId="0" applyFont="1" applyFill="1" applyBorder="1"/>
    <xf numFmtId="0" fontId="3" fillId="0" borderId="84" xfId="0" applyFont="1" applyBorder="1" applyAlignment="1"/>
    <xf numFmtId="0" fontId="0" fillId="0" borderId="6" xfId="0" applyBorder="1" applyAlignment="1">
      <alignment wrapText="1"/>
    </xf>
    <xf numFmtId="0" fontId="0" fillId="0" borderId="85" xfId="0" applyBorder="1" applyAlignment="1">
      <alignment wrapText="1"/>
    </xf>
    <xf numFmtId="0" fontId="34" fillId="0" borderId="45" xfId="0" applyFont="1" applyBorder="1"/>
    <xf numFmtId="0" fontId="34" fillId="0" borderId="46" xfId="0" applyFont="1" applyBorder="1"/>
    <xf numFmtId="0" fontId="85" fillId="25" borderId="45" xfId="0" applyFont="1" applyFill="1" applyBorder="1" applyAlignment="1">
      <alignment horizontal="center" vertical="center"/>
    </xf>
    <xf numFmtId="0" fontId="85" fillId="0" borderId="46" xfId="0" applyFont="1" applyBorder="1" applyAlignment="1">
      <alignment horizontal="center" vertical="center"/>
    </xf>
    <xf numFmtId="0" fontId="85" fillId="0" borderId="47" xfId="0" applyFont="1" applyBorder="1" applyAlignment="1">
      <alignment horizontal="center" vertical="center"/>
    </xf>
    <xf numFmtId="0" fontId="85" fillId="0" borderId="40" xfId="0" applyFont="1" applyBorder="1" applyAlignment="1">
      <alignment horizontal="center" vertical="center"/>
    </xf>
    <xf numFmtId="0" fontId="85" fillId="17" borderId="40" xfId="0" applyFont="1" applyFill="1" applyBorder="1" applyAlignment="1">
      <alignment horizontal="center" vertical="center"/>
    </xf>
    <xf numFmtId="0" fontId="85" fillId="24" borderId="40" xfId="0" applyFont="1" applyFill="1" applyBorder="1" applyAlignment="1">
      <alignment horizontal="center" vertical="center"/>
    </xf>
    <xf numFmtId="0" fontId="85" fillId="0" borderId="48" xfId="0" applyFont="1" applyBorder="1" applyAlignment="1">
      <alignment horizontal="center" vertical="center"/>
    </xf>
    <xf numFmtId="0" fontId="85" fillId="0" borderId="40" xfId="0" applyFont="1" applyFill="1" applyBorder="1" applyAlignment="1">
      <alignment horizontal="center" vertical="center"/>
    </xf>
    <xf numFmtId="0" fontId="85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11" fillId="0" borderId="85" xfId="0" applyFont="1" applyBorder="1" applyAlignment="1">
      <alignment vertical="center"/>
    </xf>
    <xf numFmtId="0" fontId="42" fillId="0" borderId="1" xfId="0" applyFont="1" applyFill="1" applyBorder="1" applyAlignment="1">
      <alignment horizontal="left" vertical="center"/>
    </xf>
    <xf numFmtId="0" fontId="14" fillId="14" borderId="1" xfId="0" applyFont="1" applyFill="1" applyBorder="1" applyAlignment="1">
      <alignment horizontal="center" vertical="center"/>
    </xf>
    <xf numFmtId="49" fontId="12" fillId="26" borderId="42" xfId="0" applyNumberFormat="1" applyFont="1" applyFill="1" applyBorder="1" applyAlignment="1">
      <alignment horizontal="center" vertical="center"/>
    </xf>
    <xf numFmtId="16" fontId="87" fillId="0" borderId="43" xfId="0" applyNumberFormat="1" applyFont="1" applyFill="1" applyBorder="1" applyAlignment="1">
      <alignment vertical="center"/>
    </xf>
    <xf numFmtId="0" fontId="43" fillId="0" borderId="43" xfId="0" applyFont="1" applyFill="1" applyBorder="1" applyAlignment="1">
      <alignment horizontal="center" vertical="center"/>
    </xf>
    <xf numFmtId="0" fontId="43" fillId="0" borderId="44" xfId="0" applyFont="1" applyFill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164" fontId="4" fillId="0" borderId="8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12" fillId="26" borderId="45" xfId="0" applyNumberFormat="1" applyFont="1" applyFill="1" applyBorder="1" applyAlignment="1">
      <alignment horizontal="center" vertical="center"/>
    </xf>
    <xf numFmtId="16" fontId="87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horizontal="center" vertical="center"/>
    </xf>
    <xf numFmtId="0" fontId="43" fillId="0" borderId="46" xfId="0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164" fontId="4" fillId="0" borderId="88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77" fillId="0" borderId="67" xfId="0" applyFont="1" applyFill="1" applyBorder="1" applyAlignment="1">
      <alignment horizontal="center" vertical="center"/>
    </xf>
    <xf numFmtId="0" fontId="13" fillId="0" borderId="89" xfId="0" applyFont="1" applyFill="1" applyBorder="1" applyAlignment="1">
      <alignment horizontal="center" vertical="center"/>
    </xf>
    <xf numFmtId="0" fontId="88" fillId="0" borderId="41" xfId="0" applyFont="1" applyFill="1" applyBorder="1" applyAlignment="1">
      <alignment horizontal="center" vertical="center"/>
    </xf>
    <xf numFmtId="16" fontId="89" fillId="0" borderId="1" xfId="0" applyNumberFormat="1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49" fontId="12" fillId="26" borderId="47" xfId="0" applyNumberFormat="1" applyFont="1" applyFill="1" applyBorder="1" applyAlignment="1">
      <alignment horizontal="center" vertical="center"/>
    </xf>
    <xf numFmtId="16" fontId="89" fillId="0" borderId="40" xfId="0" applyNumberFormat="1" applyFont="1" applyFill="1" applyBorder="1" applyAlignment="1">
      <alignment vertical="center"/>
    </xf>
    <xf numFmtId="0" fontId="43" fillId="0" borderId="40" xfId="0" applyFont="1" applyFill="1" applyBorder="1" applyAlignment="1">
      <alignment horizontal="center" vertical="center"/>
    </xf>
    <xf numFmtId="0" fontId="43" fillId="0" borderId="48" xfId="0" applyFont="1" applyFill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164" fontId="4" fillId="0" borderId="90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2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9" fillId="26" borderId="0" xfId="0" applyFont="1" applyFill="1" applyAlignment="1">
      <alignment horizontal="left" vertical="center"/>
    </xf>
    <xf numFmtId="0" fontId="29" fillId="26" borderId="0" xfId="0" applyFont="1" applyFill="1" applyAlignment="1">
      <alignment horizontal="center" vertical="center"/>
    </xf>
    <xf numFmtId="0" fontId="0" fillId="26" borderId="0" xfId="0" applyFill="1" applyAlignment="1">
      <alignment horizontal="center" vertical="center"/>
    </xf>
    <xf numFmtId="0" fontId="4" fillId="26" borderId="0" xfId="0" applyFont="1" applyFill="1" applyAlignment="1">
      <alignment horizontal="center" vertical="center"/>
    </xf>
    <xf numFmtId="0" fontId="90" fillId="0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91" xfId="0" applyFont="1" applyBorder="1" applyAlignment="1">
      <alignment horizontal="left" vertical="center"/>
    </xf>
    <xf numFmtId="0" fontId="11" fillId="0" borderId="91" xfId="0" applyFont="1" applyBorder="1" applyAlignment="1">
      <alignment vertical="center"/>
    </xf>
    <xf numFmtId="0" fontId="11" fillId="0" borderId="91" xfId="0" applyFont="1" applyBorder="1" applyAlignment="1">
      <alignment horizontal="center" vertical="center"/>
    </xf>
    <xf numFmtId="16" fontId="42" fillId="0" borderId="1" xfId="0" applyNumberFormat="1" applyFont="1" applyFill="1" applyBorder="1" applyAlignment="1">
      <alignment horizontal="left" vertical="center"/>
    </xf>
    <xf numFmtId="0" fontId="11" fillId="0" borderId="92" xfId="0" applyFont="1" applyBorder="1" applyAlignment="1">
      <alignment horizontal="center" vertical="center"/>
    </xf>
    <xf numFmtId="0" fontId="0" fillId="0" borderId="93" xfId="0" applyBorder="1" applyAlignment="1">
      <alignment vertical="center"/>
    </xf>
    <xf numFmtId="0" fontId="12" fillId="11" borderId="7" xfId="0" applyFont="1" applyFill="1" applyBorder="1" applyAlignment="1">
      <alignment horizontal="center" vertical="center"/>
    </xf>
    <xf numFmtId="0" fontId="31" fillId="11" borderId="5" xfId="0" applyFont="1" applyFill="1" applyBorder="1" applyAlignment="1">
      <alignment vertical="center"/>
    </xf>
    <xf numFmtId="0" fontId="43" fillId="11" borderId="5" xfId="0" applyFont="1" applyFill="1" applyBorder="1" applyAlignment="1">
      <alignment horizontal="center" vertical="center"/>
    </xf>
    <xf numFmtId="0" fontId="43" fillId="11" borderId="76" xfId="0" applyFont="1" applyFill="1" applyBorder="1" applyAlignment="1">
      <alignment horizontal="center" vertical="center"/>
    </xf>
    <xf numFmtId="0" fontId="4" fillId="11" borderId="57" xfId="0" applyFont="1" applyFill="1" applyBorder="1" applyAlignment="1">
      <alignment horizontal="center" vertical="center"/>
    </xf>
    <xf numFmtId="0" fontId="14" fillId="11" borderId="93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31" fillId="11" borderId="15" xfId="0" applyFont="1" applyFill="1" applyBorder="1" applyAlignment="1">
      <alignment vertical="center"/>
    </xf>
    <xf numFmtId="0" fontId="43" fillId="11" borderId="15" xfId="0" applyFont="1" applyFill="1" applyBorder="1" applyAlignment="1">
      <alignment horizontal="center" vertical="center"/>
    </xf>
    <xf numFmtId="0" fontId="43" fillId="11" borderId="27" xfId="0" applyFont="1" applyFill="1" applyBorder="1" applyAlignment="1">
      <alignment horizontal="center" vertical="center"/>
    </xf>
    <xf numFmtId="0" fontId="4" fillId="11" borderId="3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vertical="center"/>
    </xf>
    <xf numFmtId="0" fontId="43" fillId="0" borderId="15" xfId="0" applyFont="1" applyFill="1" applyBorder="1" applyAlignment="1">
      <alignment horizontal="center" vertical="center"/>
    </xf>
    <xf numFmtId="0" fontId="43" fillId="0" borderId="27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8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0" fontId="91" fillId="0" borderId="15" xfId="0" applyFont="1" applyFill="1" applyBorder="1" applyAlignment="1">
      <alignment vertical="center"/>
    </xf>
    <xf numFmtId="0" fontId="81" fillId="0" borderId="15" xfId="0" applyFont="1" applyFill="1" applyBorder="1" applyAlignment="1">
      <alignment horizontal="center" vertical="center"/>
    </xf>
    <xf numFmtId="0" fontId="81" fillId="0" borderId="27" xfId="0" applyFont="1" applyFill="1" applyBorder="1" applyAlignment="1">
      <alignment horizontal="center" vertical="center"/>
    </xf>
    <xf numFmtId="0" fontId="92" fillId="0" borderId="30" xfId="0" applyFont="1" applyFill="1" applyBorder="1" applyAlignment="1">
      <alignment horizontal="center" vertical="center"/>
    </xf>
    <xf numFmtId="0" fontId="49" fillId="0" borderId="49" xfId="0" applyFont="1" applyFill="1" applyBorder="1" applyAlignment="1">
      <alignment horizontal="center" vertical="center"/>
    </xf>
    <xf numFmtId="0" fontId="91" fillId="0" borderId="17" xfId="0" applyFont="1" applyFill="1" applyBorder="1" applyAlignment="1">
      <alignment vertical="center"/>
    </xf>
    <xf numFmtId="0" fontId="81" fillId="0" borderId="17" xfId="0" applyFont="1" applyFill="1" applyBorder="1" applyAlignment="1">
      <alignment horizontal="center" vertical="center"/>
    </xf>
    <xf numFmtId="0" fontId="81" fillId="0" borderId="75" xfId="0" applyFont="1" applyFill="1" applyBorder="1" applyAlignment="1">
      <alignment horizontal="center" vertical="center"/>
    </xf>
    <xf numFmtId="0" fontId="92" fillId="0" borderId="55" xfId="0" applyFont="1" applyFill="1" applyBorder="1" applyAlignment="1">
      <alignment horizontal="center" vertical="center"/>
    </xf>
    <xf numFmtId="164" fontId="4" fillId="11" borderId="73" xfId="0" applyNumberFormat="1" applyFont="1" applyFill="1" applyBorder="1" applyAlignment="1">
      <alignment horizontal="center" vertical="center"/>
    </xf>
    <xf numFmtId="164" fontId="4" fillId="11" borderId="36" xfId="0" applyNumberFormat="1" applyFont="1" applyFill="1" applyBorder="1" applyAlignment="1">
      <alignment horizontal="center" vertical="center"/>
    </xf>
    <xf numFmtId="164" fontId="4" fillId="0" borderId="36" xfId="0" applyNumberFormat="1" applyFont="1" applyFill="1" applyBorder="1" applyAlignment="1">
      <alignment horizontal="center" vertical="center"/>
    </xf>
    <xf numFmtId="164" fontId="92" fillId="0" borderId="36" xfId="0" applyNumberFormat="1" applyFont="1" applyFill="1" applyBorder="1" applyAlignment="1">
      <alignment horizontal="center" vertical="center"/>
    </xf>
    <xf numFmtId="164" fontId="92" fillId="0" borderId="54" xfId="0" applyNumberFormat="1" applyFont="1" applyFill="1" applyBorder="1" applyAlignment="1">
      <alignment horizontal="center" vertical="center"/>
    </xf>
    <xf numFmtId="0" fontId="22" fillId="0" borderId="0" xfId="27" applyFont="1" applyFill="1" applyAlignment="1">
      <alignment horizontal="center"/>
    </xf>
    <xf numFmtId="0" fontId="12" fillId="0" borderId="0" xfId="27" applyFont="1" applyAlignment="1">
      <alignment horizontal="center"/>
    </xf>
    <xf numFmtId="0" fontId="22" fillId="0" borderId="0" xfId="27" applyFont="1" applyFill="1" applyAlignment="1">
      <alignment horizontal="left"/>
    </xf>
    <xf numFmtId="0" fontId="12" fillId="0" borderId="0" xfId="27" applyFont="1"/>
    <xf numFmtId="49" fontId="75" fillId="11" borderId="42" xfId="27" applyNumberFormat="1" applyFont="1" applyFill="1" applyBorder="1" applyAlignment="1">
      <alignment horizontal="center"/>
    </xf>
    <xf numFmtId="0" fontId="75" fillId="11" borderId="43" xfId="27" applyFont="1" applyFill="1" applyBorder="1" applyAlignment="1">
      <alignment horizontal="left"/>
    </xf>
    <xf numFmtId="164" fontId="78" fillId="11" borderId="44" xfId="27" applyNumberFormat="1" applyFont="1" applyFill="1" applyBorder="1" applyAlignment="1">
      <alignment horizontal="center"/>
    </xf>
    <xf numFmtId="0" fontId="11" fillId="0" borderId="40" xfId="27" applyFont="1" applyFill="1" applyBorder="1" applyAlignment="1">
      <alignment horizontal="left"/>
    </xf>
    <xf numFmtId="1" fontId="11" fillId="0" borderId="40" xfId="27" applyNumberFormat="1" applyFont="1" applyFill="1" applyBorder="1" applyAlignment="1">
      <alignment horizontal="center"/>
    </xf>
    <xf numFmtId="0" fontId="11" fillId="0" borderId="40" xfId="27" applyFont="1" applyFill="1" applyBorder="1" applyAlignment="1">
      <alignment horizontal="center"/>
    </xf>
    <xf numFmtId="0" fontId="11" fillId="0" borderId="71" xfId="27" applyFont="1" applyFill="1" applyBorder="1" applyAlignment="1">
      <alignment horizontal="center"/>
    </xf>
    <xf numFmtId="0" fontId="42" fillId="17" borderId="42" xfId="27" applyFont="1" applyFill="1" applyBorder="1" applyAlignment="1">
      <alignment horizontal="center"/>
    </xf>
    <xf numFmtId="0" fontId="50" fillId="17" borderId="43" xfId="27" applyFont="1" applyFill="1" applyBorder="1" applyAlignment="1">
      <alignment horizontal="center"/>
    </xf>
    <xf numFmtId="0" fontId="42" fillId="17" borderId="43" xfId="27" applyFont="1" applyFill="1" applyBorder="1" applyAlignment="1">
      <alignment horizontal="center"/>
    </xf>
    <xf numFmtId="0" fontId="50" fillId="17" borderId="44" xfId="27" applyFont="1" applyFill="1" applyBorder="1" applyAlignment="1">
      <alignment horizontal="center" vertical="center"/>
    </xf>
    <xf numFmtId="49" fontId="75" fillId="11" borderId="45" xfId="27" applyNumberFormat="1" applyFont="1" applyFill="1" applyBorder="1" applyAlignment="1">
      <alignment horizontal="center"/>
    </xf>
    <xf numFmtId="0" fontId="75" fillId="11" borderId="1" xfId="27" applyFont="1" applyFill="1" applyBorder="1" applyAlignment="1">
      <alignment horizontal="left" wrapText="1"/>
    </xf>
    <xf numFmtId="164" fontId="78" fillId="11" borderId="46" xfId="27" applyNumberFormat="1" applyFont="1" applyFill="1" applyBorder="1" applyAlignment="1">
      <alignment horizontal="center"/>
    </xf>
    <xf numFmtId="0" fontId="12" fillId="0" borderId="42" xfId="27" applyFont="1" applyFill="1" applyBorder="1" applyAlignment="1">
      <alignment horizontal="center" wrapText="1"/>
    </xf>
    <xf numFmtId="0" fontId="12" fillId="15" borderId="43" xfId="27" applyFont="1" applyFill="1" applyBorder="1" applyAlignment="1">
      <alignment horizontal="left"/>
    </xf>
    <xf numFmtId="1" fontId="12" fillId="0" borderId="43" xfId="27" applyNumberFormat="1" applyFont="1" applyFill="1" applyBorder="1" applyAlignment="1">
      <alignment horizontal="center"/>
    </xf>
    <xf numFmtId="0" fontId="12" fillId="0" borderId="43" xfId="27" applyFont="1" applyFill="1" applyBorder="1" applyAlignment="1">
      <alignment horizontal="center"/>
    </xf>
    <xf numFmtId="0" fontId="12" fillId="14" borderId="43" xfId="27" applyFont="1" applyFill="1" applyBorder="1" applyAlignment="1">
      <alignment horizontal="center"/>
    </xf>
    <xf numFmtId="0" fontId="12" fillId="15" borderId="44" xfId="27" applyFont="1" applyFill="1" applyBorder="1" applyAlignment="1">
      <alignment horizontal="center"/>
    </xf>
    <xf numFmtId="1" fontId="12" fillId="0" borderId="64" xfId="27" applyNumberFormat="1" applyFont="1" applyFill="1" applyBorder="1" applyAlignment="1">
      <alignment horizontal="center" vertical="center"/>
    </xf>
    <xf numFmtId="0" fontId="10" fillId="0" borderId="45" xfId="27" applyFont="1" applyFill="1" applyBorder="1" applyAlignment="1">
      <alignment horizontal="left" wrapText="1"/>
    </xf>
    <xf numFmtId="0" fontId="12" fillId="17" borderId="1" xfId="27" applyFont="1" applyFill="1" applyBorder="1" applyAlignment="1">
      <alignment horizontal="center" vertical="center" wrapText="1"/>
    </xf>
    <xf numFmtId="0" fontId="10" fillId="0" borderId="1" xfId="27" applyFont="1" applyFill="1" applyBorder="1" applyAlignment="1">
      <alignment horizontal="left" wrapText="1"/>
    </xf>
    <xf numFmtId="0" fontId="12" fillId="17" borderId="46" xfId="27" applyFont="1" applyFill="1" applyBorder="1" applyAlignment="1">
      <alignment horizontal="center" vertical="center" wrapText="1"/>
    </xf>
    <xf numFmtId="0" fontId="75" fillId="11" borderId="1" xfId="27" applyFont="1" applyFill="1" applyBorder="1" applyAlignment="1">
      <alignment horizontal="left"/>
    </xf>
    <xf numFmtId="0" fontId="12" fillId="0" borderId="45" xfId="27" applyFont="1" applyFill="1" applyBorder="1" applyAlignment="1">
      <alignment horizontal="center" wrapText="1"/>
    </xf>
    <xf numFmtId="0" fontId="12" fillId="15" borderId="1" xfId="27" applyFont="1" applyFill="1" applyBorder="1" applyAlignment="1">
      <alignment horizontal="left"/>
    </xf>
    <xf numFmtId="1" fontId="12" fillId="0" borderId="1" xfId="27" applyNumberFormat="1" applyFont="1" applyFill="1" applyBorder="1" applyAlignment="1">
      <alignment horizontal="center"/>
    </xf>
    <xf numFmtId="0" fontId="12" fillId="0" borderId="1" xfId="27" applyFont="1" applyFill="1" applyBorder="1" applyAlignment="1">
      <alignment horizontal="center"/>
    </xf>
    <xf numFmtId="0" fontId="12" fillId="14" borderId="1" xfId="27" applyFont="1" applyFill="1" applyBorder="1" applyAlignment="1">
      <alignment horizontal="center"/>
    </xf>
    <xf numFmtId="0" fontId="12" fillId="15" borderId="46" xfId="27" applyFont="1" applyFill="1" applyBorder="1" applyAlignment="1">
      <alignment horizontal="center"/>
    </xf>
    <xf numFmtId="1" fontId="12" fillId="0" borderId="63" xfId="27" applyNumberFormat="1" applyFont="1" applyFill="1" applyBorder="1" applyAlignment="1">
      <alignment horizontal="center" vertical="center"/>
    </xf>
    <xf numFmtId="0" fontId="10" fillId="0" borderId="47" xfId="27" applyFont="1" applyFill="1" applyBorder="1" applyAlignment="1">
      <alignment horizontal="left" wrapText="1"/>
    </xf>
    <xf numFmtId="0" fontId="12" fillId="17" borderId="40" xfId="27" applyFont="1" applyFill="1" applyBorder="1" applyAlignment="1">
      <alignment horizontal="center" vertical="center" wrapText="1"/>
    </xf>
    <xf numFmtId="0" fontId="10" fillId="0" borderId="40" xfId="27" applyFont="1" applyFill="1" applyBorder="1" applyAlignment="1">
      <alignment horizontal="left" wrapText="1"/>
    </xf>
    <xf numFmtId="0" fontId="12" fillId="17" borderId="48" xfId="27" applyFont="1" applyFill="1" applyBorder="1" applyAlignment="1">
      <alignment horizontal="center" wrapText="1"/>
    </xf>
    <xf numFmtId="0" fontId="49" fillId="0" borderId="0" xfId="27" applyFont="1"/>
    <xf numFmtId="0" fontId="12" fillId="17" borderId="1" xfId="27" applyFont="1" applyFill="1" applyBorder="1" applyAlignment="1">
      <alignment horizontal="center" wrapText="1"/>
    </xf>
    <xf numFmtId="0" fontId="12" fillId="17" borderId="46" xfId="27" applyFont="1" applyFill="1" applyBorder="1" applyAlignment="1">
      <alignment horizontal="center" wrapText="1"/>
    </xf>
    <xf numFmtId="0" fontId="12" fillId="17" borderId="48" xfId="27" applyFont="1" applyFill="1" applyBorder="1" applyAlignment="1">
      <alignment horizontal="center" vertical="center" wrapText="1"/>
    </xf>
    <xf numFmtId="0" fontId="11" fillId="0" borderId="0" xfId="27" applyFont="1" applyAlignment="1">
      <alignment horizontal="center" vertical="center"/>
    </xf>
    <xf numFmtId="0" fontId="12" fillId="0" borderId="1" xfId="27" applyFont="1" applyFill="1" applyBorder="1" applyAlignment="1">
      <alignment horizontal="center" vertical="center"/>
    </xf>
    <xf numFmtId="0" fontId="42" fillId="17" borderId="94" xfId="27" applyFont="1" applyFill="1" applyBorder="1" applyAlignment="1">
      <alignment horizontal="center"/>
    </xf>
    <xf numFmtId="0" fontId="12" fillId="0" borderId="47" xfId="27" applyFont="1" applyFill="1" applyBorder="1" applyAlignment="1">
      <alignment horizontal="center" vertical="center" wrapText="1"/>
    </xf>
    <xf numFmtId="0" fontId="12" fillId="15" borderId="40" xfId="27" applyFont="1" applyFill="1" applyBorder="1" applyAlignment="1">
      <alignment horizontal="left" vertical="center"/>
    </xf>
    <xf numFmtId="0" fontId="12" fillId="0" borderId="40" xfId="27" applyFont="1" applyFill="1" applyBorder="1" applyAlignment="1">
      <alignment horizontal="center" vertical="center"/>
    </xf>
    <xf numFmtId="0" fontId="12" fillId="0" borderId="40" xfId="27" applyFont="1" applyFill="1" applyBorder="1" applyAlignment="1">
      <alignment horizontal="center"/>
    </xf>
    <xf numFmtId="0" fontId="12" fillId="14" borderId="40" xfId="27" applyFont="1" applyFill="1" applyBorder="1" applyAlignment="1">
      <alignment horizontal="center"/>
    </xf>
    <xf numFmtId="1" fontId="12" fillId="0" borderId="40" xfId="27" applyNumberFormat="1" applyFont="1" applyFill="1" applyBorder="1" applyAlignment="1">
      <alignment horizontal="center"/>
    </xf>
    <xf numFmtId="0" fontId="12" fillId="15" borderId="48" xfId="27" applyFont="1" applyFill="1" applyBorder="1" applyAlignment="1">
      <alignment horizontal="center"/>
    </xf>
    <xf numFmtId="1" fontId="12" fillId="0" borderId="65" xfId="27" applyNumberFormat="1" applyFont="1" applyFill="1" applyBorder="1" applyAlignment="1">
      <alignment horizontal="center" vertical="center"/>
    </xf>
    <xf numFmtId="0" fontId="10" fillId="0" borderId="94" xfId="27" applyFont="1" applyFill="1" applyBorder="1" applyAlignment="1">
      <alignment horizontal="left" wrapText="1"/>
    </xf>
    <xf numFmtId="0" fontId="12" fillId="17" borderId="43" xfId="27" applyFont="1" applyFill="1" applyBorder="1" applyAlignment="1">
      <alignment horizontal="center" vertical="center" wrapText="1"/>
    </xf>
    <xf numFmtId="0" fontId="10" fillId="0" borderId="43" xfId="27" applyFont="1" applyFill="1" applyBorder="1" applyAlignment="1">
      <alignment horizontal="left" wrapText="1"/>
    </xf>
    <xf numFmtId="0" fontId="12" fillId="17" borderId="44" xfId="27" applyFont="1" applyFill="1" applyBorder="1" applyAlignment="1">
      <alignment horizontal="center" vertical="center" wrapText="1"/>
    </xf>
    <xf numFmtId="0" fontId="11" fillId="0" borderId="0" xfId="27" applyFont="1"/>
    <xf numFmtId="0" fontId="10" fillId="0" borderId="66" xfId="27" applyFont="1" applyFill="1" applyBorder="1" applyAlignment="1">
      <alignment horizontal="left" wrapText="1"/>
    </xf>
    <xf numFmtId="49" fontId="75" fillId="11" borderId="47" xfId="27" applyNumberFormat="1" applyFont="1" applyFill="1" applyBorder="1" applyAlignment="1">
      <alignment horizontal="center"/>
    </xf>
    <xf numFmtId="0" fontId="75" fillId="11" borderId="40" xfId="27" applyFont="1" applyFill="1" applyBorder="1" applyAlignment="1">
      <alignment horizontal="left"/>
    </xf>
    <xf numFmtId="164" fontId="78" fillId="11" borderId="48" xfId="27" applyNumberFormat="1" applyFont="1" applyFill="1" applyBorder="1" applyAlignment="1">
      <alignment horizontal="center"/>
    </xf>
    <xf numFmtId="0" fontId="10" fillId="0" borderId="95" xfId="27" applyFont="1" applyFill="1" applyBorder="1" applyAlignment="1">
      <alignment horizontal="left" wrapText="1"/>
    </xf>
    <xf numFmtId="0" fontId="12" fillId="17" borderId="61" xfId="27" applyFont="1" applyFill="1" applyBorder="1" applyAlignment="1">
      <alignment horizontal="center" vertical="center" wrapText="1"/>
    </xf>
    <xf numFmtId="0" fontId="10" fillId="0" borderId="61" xfId="27" applyFont="1" applyFill="1" applyBorder="1" applyAlignment="1">
      <alignment horizontal="left" wrapText="1"/>
    </xf>
    <xf numFmtId="0" fontId="12" fillId="17" borderId="62" xfId="27" applyFont="1" applyFill="1" applyBorder="1" applyAlignment="1">
      <alignment horizontal="center" vertical="center" wrapText="1"/>
    </xf>
    <xf numFmtId="49" fontId="75" fillId="0" borderId="61" xfId="27" applyNumberFormat="1" applyFont="1" applyFill="1" applyBorder="1" applyAlignment="1">
      <alignment horizontal="center"/>
    </xf>
    <xf numFmtId="0" fontId="75" fillId="0" borderId="61" xfId="27" applyFont="1" applyFill="1" applyBorder="1" applyAlignment="1">
      <alignment horizontal="left"/>
    </xf>
    <xf numFmtId="164" fontId="78" fillId="0" borderId="61" xfId="27" applyNumberFormat="1" applyFont="1" applyFill="1" applyBorder="1" applyAlignment="1">
      <alignment horizontal="center"/>
    </xf>
    <xf numFmtId="0" fontId="11" fillId="0" borderId="67" xfId="27" applyFont="1" applyFill="1" applyBorder="1" applyAlignment="1">
      <alignment horizontal="center"/>
    </xf>
    <xf numFmtId="49" fontId="75" fillId="0" borderId="1" xfId="27" applyNumberFormat="1" applyFont="1" applyFill="1" applyBorder="1" applyAlignment="1">
      <alignment horizontal="center"/>
    </xf>
    <xf numFmtId="164" fontId="78" fillId="0" borderId="1" xfId="27" applyNumberFormat="1" applyFont="1" applyFill="1" applyBorder="1" applyAlignment="1">
      <alignment horizontal="center"/>
    </xf>
    <xf numFmtId="0" fontId="12" fillId="17" borderId="44" xfId="27" applyFont="1" applyFill="1" applyBorder="1" applyAlignment="1">
      <alignment horizontal="center"/>
    </xf>
    <xf numFmtId="0" fontId="12" fillId="17" borderId="46" xfId="27" applyFont="1" applyFill="1" applyBorder="1" applyAlignment="1">
      <alignment horizontal="center"/>
    </xf>
    <xf numFmtId="0" fontId="10" fillId="14" borderId="96" xfId="27" applyFont="1" applyFill="1" applyBorder="1" applyAlignment="1">
      <alignment horizontal="center" vertical="center" wrapText="1"/>
    </xf>
    <xf numFmtId="0" fontId="12" fillId="14" borderId="97" xfId="27" applyFont="1" applyFill="1" applyBorder="1" applyAlignment="1">
      <alignment horizontal="center" vertical="center" wrapText="1"/>
    </xf>
    <xf numFmtId="0" fontId="10" fillId="14" borderId="97" xfId="27" applyFont="1" applyFill="1" applyBorder="1" applyAlignment="1">
      <alignment horizontal="center" vertical="center" wrapText="1"/>
    </xf>
    <xf numFmtId="0" fontId="12" fillId="14" borderId="98" xfId="27" applyFont="1" applyFill="1" applyBorder="1" applyAlignment="1">
      <alignment horizontal="center" vertical="center" wrapText="1"/>
    </xf>
    <xf numFmtId="0" fontId="12" fillId="24" borderId="43" xfId="27" applyFont="1" applyFill="1" applyBorder="1" applyAlignment="1">
      <alignment horizontal="center" wrapText="1"/>
    </xf>
    <xf numFmtId="0" fontId="10" fillId="0" borderId="43" xfId="27" applyFont="1" applyFill="1" applyBorder="1" applyAlignment="1">
      <alignment wrapText="1"/>
    </xf>
    <xf numFmtId="0" fontId="12" fillId="24" borderId="44" xfId="27" applyFont="1" applyFill="1" applyBorder="1" applyAlignment="1">
      <alignment horizontal="center" wrapText="1"/>
    </xf>
    <xf numFmtId="0" fontId="10" fillId="0" borderId="99" xfId="27" applyFont="1" applyFill="1" applyBorder="1" applyAlignment="1">
      <alignment horizontal="left" wrapText="1"/>
    </xf>
    <xf numFmtId="0" fontId="12" fillId="24" borderId="1" xfId="27" applyFont="1" applyFill="1" applyBorder="1" applyAlignment="1">
      <alignment horizontal="center" wrapText="1"/>
    </xf>
    <xf numFmtId="0" fontId="10" fillId="0" borderId="1" xfId="27" applyFont="1" applyFill="1" applyBorder="1" applyAlignment="1">
      <alignment wrapText="1"/>
    </xf>
    <xf numFmtId="0" fontId="12" fillId="24" borderId="46" xfId="27" applyFont="1" applyFill="1" applyBorder="1" applyAlignment="1">
      <alignment horizontal="center" wrapText="1"/>
    </xf>
    <xf numFmtId="0" fontId="12" fillId="0" borderId="47" xfId="27" applyFont="1" applyFill="1" applyBorder="1" applyAlignment="1">
      <alignment horizontal="center" wrapText="1"/>
    </xf>
    <xf numFmtId="0" fontId="12" fillId="15" borderId="40" xfId="27" applyFont="1" applyFill="1" applyBorder="1" applyAlignment="1">
      <alignment horizontal="left"/>
    </xf>
    <xf numFmtId="0" fontId="12" fillId="17" borderId="48" xfId="27" applyFont="1" applyFill="1" applyBorder="1" applyAlignment="1">
      <alignment horizontal="center"/>
    </xf>
    <xf numFmtId="0" fontId="12" fillId="24" borderId="40" xfId="27" applyFont="1" applyFill="1" applyBorder="1" applyAlignment="1">
      <alignment horizontal="center" wrapText="1"/>
    </xf>
    <xf numFmtId="0" fontId="10" fillId="0" borderId="40" xfId="27" applyFont="1" applyFill="1" applyBorder="1" applyAlignment="1">
      <alignment wrapText="1"/>
    </xf>
    <xf numFmtId="0" fontId="12" fillId="24" borderId="48" xfId="27" applyFont="1" applyFill="1" applyBorder="1" applyAlignment="1">
      <alignment horizontal="center" wrapText="1"/>
    </xf>
    <xf numFmtId="0" fontId="78" fillId="0" borderId="0" xfId="27" applyFont="1" applyFill="1" applyBorder="1" applyAlignment="1">
      <alignment horizontal="center" wrapText="1"/>
    </xf>
    <xf numFmtId="0" fontId="75" fillId="0" borderId="0" xfId="27" applyFont="1" applyFill="1" applyBorder="1" applyAlignment="1">
      <alignment horizontal="left" wrapText="1"/>
    </xf>
    <xf numFmtId="0" fontId="75" fillId="0" borderId="0" xfId="27" applyFont="1" applyFill="1" applyBorder="1" applyAlignment="1">
      <alignment horizontal="center" wrapText="1"/>
    </xf>
    <xf numFmtId="0" fontId="75" fillId="0" borderId="0" xfId="27" applyFont="1" applyFill="1" applyBorder="1" applyAlignment="1">
      <alignment horizontal="center"/>
    </xf>
    <xf numFmtId="1" fontId="78" fillId="0" borderId="0" xfId="27" applyNumberFormat="1" applyFont="1" applyFill="1" applyBorder="1" applyAlignment="1">
      <alignment horizontal="center" wrapText="1"/>
    </xf>
    <xf numFmtId="0" fontId="11" fillId="0" borderId="0" xfId="27" applyFont="1" applyAlignment="1">
      <alignment horizontal="center" wrapText="1"/>
    </xf>
    <xf numFmtId="0" fontId="11" fillId="0" borderId="0" xfId="27" applyFont="1" applyAlignment="1">
      <alignment horizontal="center"/>
    </xf>
    <xf numFmtId="0" fontId="75" fillId="11" borderId="1" xfId="27" applyFont="1" applyFill="1" applyBorder="1"/>
    <xf numFmtId="164" fontId="78" fillId="11" borderId="1" xfId="27" applyNumberFormat="1" applyFont="1" applyFill="1" applyBorder="1" applyAlignment="1">
      <alignment horizontal="center"/>
    </xf>
    <xf numFmtId="0" fontId="72" fillId="20" borderId="96" xfId="27" applyFont="1" applyFill="1" applyBorder="1" applyAlignment="1">
      <alignment horizontal="center" wrapText="1"/>
    </xf>
    <xf numFmtId="0" fontId="78" fillId="20" borderId="97" xfId="27" applyFont="1" applyFill="1" applyBorder="1" applyAlignment="1">
      <alignment horizontal="center" wrapText="1"/>
    </xf>
    <xf numFmtId="0" fontId="72" fillId="20" borderId="97" xfId="27" applyFont="1" applyFill="1" applyBorder="1" applyAlignment="1">
      <alignment horizontal="center" wrapText="1"/>
    </xf>
    <xf numFmtId="0" fontId="78" fillId="20" borderId="98" xfId="27" applyFont="1" applyFill="1" applyBorder="1" applyAlignment="1">
      <alignment horizontal="center" wrapText="1"/>
    </xf>
    <xf numFmtId="0" fontId="73" fillId="20" borderId="5" xfId="27" applyFont="1" applyFill="1" applyBorder="1"/>
    <xf numFmtId="0" fontId="75" fillId="20" borderId="5" xfId="27" applyFont="1" applyFill="1" applyBorder="1" applyAlignment="1">
      <alignment horizontal="center"/>
    </xf>
    <xf numFmtId="0" fontId="74" fillId="0" borderId="58" xfId="27" applyFont="1" applyFill="1" applyBorder="1" applyAlignment="1">
      <alignment horizontal="left"/>
    </xf>
    <xf numFmtId="0" fontId="74" fillId="0" borderId="5" xfId="27" applyFont="1" applyFill="1" applyBorder="1" applyAlignment="1">
      <alignment horizontal="left"/>
    </xf>
    <xf numFmtId="0" fontId="75" fillId="20" borderId="14" xfId="27" applyFont="1" applyFill="1" applyBorder="1" applyAlignment="1">
      <alignment horizontal="center"/>
    </xf>
    <xf numFmtId="0" fontId="73" fillId="20" borderId="15" xfId="27" applyFont="1" applyFill="1" applyBorder="1"/>
    <xf numFmtId="0" fontId="75" fillId="20" borderId="15" xfId="27" applyFont="1" applyFill="1" applyBorder="1" applyAlignment="1">
      <alignment horizontal="center"/>
    </xf>
    <xf numFmtId="0" fontId="74" fillId="0" borderId="100" xfId="27" applyFont="1" applyFill="1" applyBorder="1" applyAlignment="1">
      <alignment horizontal="left"/>
    </xf>
    <xf numFmtId="0" fontId="75" fillId="20" borderId="38" xfId="27" applyFont="1" applyFill="1" applyBorder="1" applyAlignment="1">
      <alignment horizontal="center"/>
    </xf>
    <xf numFmtId="0" fontId="74" fillId="0" borderId="38" xfId="27" applyFont="1" applyFill="1" applyBorder="1" applyAlignment="1">
      <alignment horizontal="left"/>
    </xf>
    <xf numFmtId="0" fontId="75" fillId="20" borderId="39" xfId="27" applyFont="1" applyFill="1" applyBorder="1" applyAlignment="1">
      <alignment horizontal="center"/>
    </xf>
    <xf numFmtId="0" fontId="72" fillId="20" borderId="66" xfId="27" applyFont="1" applyFill="1" applyBorder="1" applyAlignment="1">
      <alignment horizontal="center" wrapText="1"/>
    </xf>
    <xf numFmtId="0" fontId="78" fillId="20" borderId="40" xfId="27" applyFont="1" applyFill="1" applyBorder="1" applyAlignment="1">
      <alignment horizontal="center" wrapText="1"/>
    </xf>
    <xf numFmtId="0" fontId="72" fillId="20" borderId="40" xfId="27" applyFont="1" applyFill="1" applyBorder="1" applyAlignment="1">
      <alignment horizontal="center" wrapText="1"/>
    </xf>
    <xf numFmtId="0" fontId="78" fillId="20" borderId="48" xfId="27" applyFont="1" applyFill="1" applyBorder="1" applyAlignment="1">
      <alignment horizontal="center" wrapText="1"/>
    </xf>
    <xf numFmtId="1" fontId="75" fillId="20" borderId="15" xfId="27" applyNumberFormat="1" applyFont="1" applyFill="1" applyBorder="1" applyAlignment="1">
      <alignment horizontal="center"/>
    </xf>
    <xf numFmtId="0" fontId="74" fillId="0" borderId="42" xfId="27" applyFont="1" applyFill="1" applyBorder="1" applyAlignment="1">
      <alignment horizontal="left"/>
    </xf>
    <xf numFmtId="0" fontId="75" fillId="20" borderId="43" xfId="27" applyFont="1" applyFill="1" applyBorder="1" applyAlignment="1">
      <alignment horizontal="center"/>
    </xf>
    <xf numFmtId="0" fontId="74" fillId="0" borderId="43" xfId="27" applyFont="1" applyFill="1" applyBorder="1" applyAlignment="1">
      <alignment horizontal="left"/>
    </xf>
    <xf numFmtId="0" fontId="75" fillId="20" borderId="44" xfId="27" applyFont="1" applyFill="1" applyBorder="1" applyAlignment="1">
      <alignment horizontal="center"/>
    </xf>
    <xf numFmtId="0" fontId="74" fillId="0" borderId="47" xfId="27" applyFont="1" applyFill="1" applyBorder="1" applyAlignment="1">
      <alignment horizontal="left"/>
    </xf>
    <xf numFmtId="0" fontId="75" fillId="20" borderId="40" xfId="27" applyFont="1" applyFill="1" applyBorder="1" applyAlignment="1">
      <alignment horizontal="center"/>
    </xf>
    <xf numFmtId="0" fontId="74" fillId="0" borderId="40" xfId="27" applyFont="1" applyFill="1" applyBorder="1" applyAlignment="1">
      <alignment horizontal="left"/>
    </xf>
    <xf numFmtId="0" fontId="75" fillId="20" borderId="48" xfId="27" applyFont="1" applyFill="1" applyBorder="1" applyAlignment="1">
      <alignment horizontal="center"/>
    </xf>
    <xf numFmtId="0" fontId="12" fillId="0" borderId="0" xfId="27" applyFont="1" applyFill="1" applyBorder="1" applyAlignment="1">
      <alignment horizontal="center"/>
    </xf>
    <xf numFmtId="0" fontId="73" fillId="20" borderId="17" xfId="27" applyFont="1" applyFill="1" applyBorder="1"/>
    <xf numFmtId="0" fontId="75" fillId="0" borderId="17" xfId="27" applyFont="1" applyFill="1" applyBorder="1" applyAlignment="1">
      <alignment horizontal="center"/>
    </xf>
    <xf numFmtId="1" fontId="75" fillId="20" borderId="17" xfId="27" applyNumberFormat="1" applyFont="1" applyFill="1" applyBorder="1" applyAlignment="1">
      <alignment horizontal="center"/>
    </xf>
    <xf numFmtId="1" fontId="75" fillId="0" borderId="18" xfId="27" applyNumberFormat="1" applyFont="1" applyFill="1" applyBorder="1" applyAlignment="1">
      <alignment horizontal="center"/>
    </xf>
    <xf numFmtId="0" fontId="12" fillId="0" borderId="0" xfId="27" applyFont="1" applyBorder="1" applyAlignment="1">
      <alignment horizontal="center"/>
    </xf>
    <xf numFmtId="0" fontId="12" fillId="0" borderId="0" xfId="27" applyFont="1" applyBorder="1"/>
    <xf numFmtId="0" fontId="12" fillId="0" borderId="0" xfId="27" applyFont="1" applyFill="1" applyBorder="1" applyAlignment="1">
      <alignment horizontal="left"/>
    </xf>
    <xf numFmtId="0" fontId="72" fillId="20" borderId="101" xfId="27" applyFont="1" applyFill="1" applyBorder="1" applyAlignment="1">
      <alignment horizontal="center" wrapText="1"/>
    </xf>
    <xf numFmtId="0" fontId="78" fillId="20" borderId="33" xfId="27" applyFont="1" applyFill="1" applyBorder="1" applyAlignment="1">
      <alignment horizontal="center" wrapText="1"/>
    </xf>
    <xf numFmtId="0" fontId="72" fillId="20" borderId="33" xfId="27" applyFont="1" applyFill="1" applyBorder="1" applyAlignment="1">
      <alignment horizontal="center" wrapText="1"/>
    </xf>
    <xf numFmtId="0" fontId="78" fillId="20" borderId="34" xfId="27" applyFont="1" applyFill="1" applyBorder="1" applyAlignment="1">
      <alignment horizontal="center" wrapText="1"/>
    </xf>
    <xf numFmtId="0" fontId="74" fillId="0" borderId="94" xfId="27" applyFont="1" applyFill="1" applyBorder="1" applyAlignment="1">
      <alignment horizontal="left"/>
    </xf>
    <xf numFmtId="0" fontId="74" fillId="0" borderId="66" xfId="27" applyFont="1" applyFill="1" applyBorder="1" applyAlignment="1">
      <alignment horizontal="left"/>
    </xf>
    <xf numFmtId="0" fontId="10" fillId="14" borderId="40" xfId="27" applyFont="1" applyFill="1" applyBorder="1" applyAlignment="1">
      <alignment horizontal="center" vertical="center"/>
    </xf>
    <xf numFmtId="0" fontId="12" fillId="14" borderId="40" xfId="27" applyFont="1" applyFill="1" applyBorder="1" applyAlignment="1">
      <alignment horizontal="center" vertical="center"/>
    </xf>
    <xf numFmtId="0" fontId="12" fillId="14" borderId="48" xfId="27" applyFont="1" applyFill="1" applyBorder="1" applyAlignment="1">
      <alignment horizontal="center" vertical="center"/>
    </xf>
    <xf numFmtId="0" fontId="75" fillId="24" borderId="5" xfId="27" applyFont="1" applyFill="1" applyBorder="1" applyAlignment="1">
      <alignment horizontal="center"/>
    </xf>
    <xf numFmtId="0" fontId="75" fillId="24" borderId="14" xfId="27" applyFont="1" applyFill="1" applyBorder="1" applyAlignment="1">
      <alignment horizontal="center"/>
    </xf>
    <xf numFmtId="0" fontId="12" fillId="0" borderId="0" xfId="27" applyFont="1" applyFill="1"/>
    <xf numFmtId="0" fontId="74" fillId="0" borderId="15" xfId="27" applyFont="1" applyFill="1" applyBorder="1" applyAlignment="1">
      <alignment horizontal="left"/>
    </xf>
    <xf numFmtId="0" fontId="75" fillId="24" borderId="15" xfId="27" applyFont="1" applyFill="1" applyBorder="1" applyAlignment="1">
      <alignment horizontal="center"/>
    </xf>
    <xf numFmtId="0" fontId="74" fillId="0" borderId="59" xfId="27" applyFont="1" applyFill="1" applyBorder="1" applyAlignment="1">
      <alignment horizontal="left"/>
    </xf>
    <xf numFmtId="0" fontId="75" fillId="24" borderId="16" xfId="27" applyFont="1" applyFill="1" applyBorder="1" applyAlignment="1">
      <alignment horizontal="center"/>
    </xf>
    <xf numFmtId="0" fontId="12" fillId="0" borderId="0" xfId="27" applyFont="1" applyFill="1" applyAlignment="1">
      <alignment horizontal="center"/>
    </xf>
    <xf numFmtId="0" fontId="74" fillId="0" borderId="17" xfId="27" applyFont="1" applyFill="1" applyBorder="1" applyAlignment="1">
      <alignment horizontal="left"/>
    </xf>
    <xf numFmtId="0" fontId="75" fillId="24" borderId="17" xfId="27" applyFont="1" applyFill="1" applyBorder="1" applyAlignment="1">
      <alignment horizontal="center"/>
    </xf>
    <xf numFmtId="0" fontId="74" fillId="0" borderId="60" xfId="27" applyFont="1" applyFill="1" applyBorder="1" applyAlignment="1">
      <alignment horizontal="left"/>
    </xf>
    <xf numFmtId="0" fontId="75" fillId="24" borderId="18" xfId="27" applyFont="1" applyFill="1" applyBorder="1" applyAlignment="1">
      <alignment horizontal="center"/>
    </xf>
    <xf numFmtId="0" fontId="12" fillId="0" borderId="0" xfId="27" applyFont="1" applyAlignment="1">
      <alignment horizontal="left"/>
    </xf>
    <xf numFmtId="0" fontId="79" fillId="0" borderId="40" xfId="27" applyFont="1" applyFill="1" applyBorder="1" applyAlignment="1">
      <alignment horizontal="center"/>
    </xf>
    <xf numFmtId="0" fontId="80" fillId="0" borderId="40" xfId="27" applyFont="1" applyFill="1" applyBorder="1" applyAlignment="1">
      <alignment horizontal="center"/>
    </xf>
    <xf numFmtId="0" fontId="80" fillId="0" borderId="40" xfId="27" applyFont="1" applyFill="1" applyBorder="1" applyAlignment="1">
      <alignment horizontal="center" vertical="center"/>
    </xf>
    <xf numFmtId="0" fontId="10" fillId="12" borderId="66" xfId="27" applyFont="1" applyFill="1" applyBorder="1" applyAlignment="1">
      <alignment horizontal="center" wrapText="1"/>
    </xf>
    <xf numFmtId="0" fontId="12" fillId="12" borderId="40" xfId="27" applyFont="1" applyFill="1" applyBorder="1" applyAlignment="1">
      <alignment horizontal="center" wrapText="1"/>
    </xf>
    <xf numFmtId="0" fontId="10" fillId="12" borderId="40" xfId="27" applyFont="1" applyFill="1" applyBorder="1" applyAlignment="1">
      <alignment horizontal="center" wrapText="1"/>
    </xf>
    <xf numFmtId="0" fontId="12" fillId="11" borderId="1" xfId="27" applyFont="1" applyFill="1" applyBorder="1" applyAlignment="1">
      <alignment horizontal="center"/>
    </xf>
    <xf numFmtId="0" fontId="73" fillId="11" borderId="1" xfId="27" applyFont="1" applyFill="1" applyBorder="1"/>
    <xf numFmtId="164" fontId="72" fillId="11" borderId="1" xfId="27" applyNumberFormat="1" applyFont="1" applyFill="1" applyBorder="1" applyAlignment="1">
      <alignment horizontal="center"/>
    </xf>
    <xf numFmtId="0" fontId="73" fillId="12" borderId="5" xfId="27" applyFont="1" applyFill="1" applyBorder="1"/>
    <xf numFmtId="0" fontId="10" fillId="0" borderId="58" xfId="27" applyFont="1" applyFill="1" applyBorder="1" applyAlignment="1">
      <alignment horizontal="left"/>
    </xf>
    <xf numFmtId="0" fontId="10" fillId="12" borderId="5" xfId="27" applyFont="1" applyFill="1" applyBorder="1" applyAlignment="1">
      <alignment horizontal="center"/>
    </xf>
    <xf numFmtId="0" fontId="10" fillId="0" borderId="5" xfId="27" applyFont="1" applyFill="1" applyBorder="1" applyAlignment="1">
      <alignment horizontal="left"/>
    </xf>
    <xf numFmtId="0" fontId="10" fillId="12" borderId="14" xfId="27" applyFont="1" applyFill="1" applyBorder="1" applyAlignment="1">
      <alignment horizontal="center"/>
    </xf>
    <xf numFmtId="0" fontId="75" fillId="11" borderId="1" xfId="27" applyFont="1" applyFill="1" applyBorder="1" applyAlignment="1">
      <alignment horizontal="center"/>
    </xf>
    <xf numFmtId="0" fontId="73" fillId="12" borderId="15" xfId="27" applyFont="1" applyFill="1" applyBorder="1"/>
    <xf numFmtId="0" fontId="10" fillId="0" borderId="60" xfId="27" applyFont="1" applyFill="1" applyBorder="1" applyAlignment="1">
      <alignment horizontal="left"/>
    </xf>
    <xf numFmtId="0" fontId="10" fillId="12" borderId="17" xfId="27" applyFont="1" applyFill="1" applyBorder="1" applyAlignment="1">
      <alignment horizontal="center"/>
    </xf>
    <xf numFmtId="0" fontId="10" fillId="0" borderId="17" xfId="27" applyFont="1" applyFill="1" applyBorder="1" applyAlignment="1">
      <alignment horizontal="left"/>
    </xf>
    <xf numFmtId="0" fontId="10" fillId="12" borderId="18" xfId="27" applyFont="1" applyFill="1" applyBorder="1" applyAlignment="1">
      <alignment horizontal="center"/>
    </xf>
    <xf numFmtId="164" fontId="72" fillId="0" borderId="1" xfId="27" applyNumberFormat="1" applyFont="1" applyFill="1" applyBorder="1" applyAlignment="1">
      <alignment horizontal="center"/>
    </xf>
    <xf numFmtId="0" fontId="73" fillId="12" borderId="17" xfId="27" applyFont="1" applyFill="1" applyBorder="1"/>
    <xf numFmtId="0" fontId="74" fillId="0" borderId="17" xfId="27" applyFont="1" applyFill="1" applyBorder="1" applyAlignment="1">
      <alignment horizontal="center"/>
    </xf>
    <xf numFmtId="0" fontId="49" fillId="0" borderId="0" xfId="27" applyFont="1" applyAlignment="1">
      <alignment horizontal="center"/>
    </xf>
    <xf numFmtId="0" fontId="11" fillId="0" borderId="0" xfId="27" applyFont="1" applyFill="1"/>
    <xf numFmtId="0" fontId="11" fillId="0" borderId="0" xfId="27" applyFont="1" applyFill="1" applyAlignment="1">
      <alignment horizontal="center"/>
    </xf>
    <xf numFmtId="0" fontId="75" fillId="0" borderId="0" xfId="27" applyFont="1"/>
    <xf numFmtId="0" fontId="74" fillId="0" borderId="0" xfId="27" applyFont="1"/>
    <xf numFmtId="0" fontId="78" fillId="0" borderId="0" xfId="27" applyFont="1"/>
    <xf numFmtId="0" fontId="72" fillId="12" borderId="7" xfId="27" applyFont="1" applyFill="1" applyBorder="1" applyAlignment="1">
      <alignment horizontal="center"/>
    </xf>
    <xf numFmtId="0" fontId="73" fillId="12" borderId="5" xfId="27" applyFont="1" applyFill="1" applyBorder="1" applyAlignment="1">
      <alignment horizontal="left"/>
    </xf>
    <xf numFmtId="0" fontId="75" fillId="12" borderId="5" xfId="27" applyFont="1" applyFill="1" applyBorder="1" applyAlignment="1">
      <alignment horizontal="center"/>
    </xf>
    <xf numFmtId="1" fontId="74" fillId="12" borderId="5" xfId="27" applyNumberFormat="1" applyFont="1" applyFill="1" applyBorder="1" applyAlignment="1">
      <alignment horizontal="center"/>
    </xf>
    <xf numFmtId="164" fontId="78" fillId="12" borderId="14" xfId="27" applyNumberFormat="1" applyFont="1" applyFill="1" applyBorder="1" applyAlignment="1">
      <alignment horizontal="center"/>
    </xf>
    <xf numFmtId="0" fontId="72" fillId="12" borderId="2" xfId="27" applyFont="1" applyFill="1" applyBorder="1" applyAlignment="1">
      <alignment horizontal="center"/>
    </xf>
    <xf numFmtId="0" fontId="73" fillId="12" borderId="15" xfId="27" applyFont="1" applyFill="1" applyBorder="1" applyAlignment="1">
      <alignment horizontal="left"/>
    </xf>
    <xf numFmtId="0" fontId="75" fillId="12" borderId="15" xfId="27" applyFont="1" applyFill="1" applyBorder="1" applyAlignment="1">
      <alignment horizontal="center"/>
    </xf>
    <xf numFmtId="1" fontId="74" fillId="12" borderId="15" xfId="27" applyNumberFormat="1" applyFont="1" applyFill="1" applyBorder="1" applyAlignment="1">
      <alignment horizontal="center"/>
    </xf>
    <xf numFmtId="164" fontId="78" fillId="12" borderId="16" xfId="27" applyNumberFormat="1" applyFont="1" applyFill="1" applyBorder="1" applyAlignment="1">
      <alignment horizontal="center"/>
    </xf>
    <xf numFmtId="0" fontId="74" fillId="12" borderId="0" xfId="27" applyFont="1" applyFill="1"/>
    <xf numFmtId="0" fontId="72" fillId="20" borderId="2" xfId="27" applyFont="1" applyFill="1" applyBorder="1" applyAlignment="1">
      <alignment horizontal="center"/>
    </xf>
    <xf numFmtId="0" fontId="73" fillId="20" borderId="15" xfId="27" applyFont="1" applyFill="1" applyBorder="1" applyAlignment="1">
      <alignment horizontal="left"/>
    </xf>
    <xf numFmtId="1" fontId="74" fillId="20" borderId="15" xfId="27" applyNumberFormat="1" applyFont="1" applyFill="1" applyBorder="1" applyAlignment="1">
      <alignment horizontal="center"/>
    </xf>
    <xf numFmtId="164" fontId="78" fillId="20" borderId="16" xfId="27" applyNumberFormat="1" applyFont="1" applyFill="1" applyBorder="1" applyAlignment="1">
      <alignment horizontal="center"/>
    </xf>
    <xf numFmtId="0" fontId="74" fillId="20" borderId="0" xfId="27" applyFont="1" applyFill="1"/>
    <xf numFmtId="0" fontId="60" fillId="20" borderId="15" xfId="27" applyFont="1" applyFill="1" applyBorder="1" applyAlignment="1">
      <alignment horizontal="left"/>
    </xf>
    <xf numFmtId="1" fontId="49" fillId="20" borderId="15" xfId="27" applyNumberFormat="1" applyFont="1" applyFill="1" applyBorder="1" applyAlignment="1">
      <alignment horizontal="center"/>
    </xf>
    <xf numFmtId="164" fontId="76" fillId="20" borderId="16" xfId="27" applyNumberFormat="1" applyFont="1" applyFill="1" applyBorder="1" applyAlignment="1">
      <alignment horizontal="center"/>
    </xf>
    <xf numFmtId="0" fontId="72" fillId="0" borderId="0" xfId="27" applyFont="1"/>
    <xf numFmtId="164" fontId="76" fillId="0" borderId="16" xfId="27" applyNumberFormat="1" applyFont="1" applyFill="1" applyBorder="1" applyAlignment="1">
      <alignment horizontal="center"/>
    </xf>
    <xf numFmtId="0" fontId="73" fillId="0" borderId="0" xfId="27" applyFont="1" applyBorder="1"/>
    <xf numFmtId="1" fontId="74" fillId="0" borderId="15" xfId="27" applyNumberFormat="1" applyFont="1" applyFill="1" applyBorder="1" applyAlignment="1">
      <alignment horizontal="center"/>
    </xf>
    <xf numFmtId="164" fontId="78" fillId="0" borderId="16" xfId="27" applyNumberFormat="1" applyFont="1" applyFill="1" applyBorder="1" applyAlignment="1">
      <alignment horizontal="center"/>
    </xf>
    <xf numFmtId="1" fontId="74" fillId="0" borderId="17" xfId="27" applyNumberFormat="1" applyFont="1" applyFill="1" applyBorder="1" applyAlignment="1">
      <alignment horizontal="center"/>
    </xf>
    <xf numFmtId="164" fontId="78" fillId="0" borderId="18" xfId="27" applyNumberFormat="1" applyFont="1" applyFill="1" applyBorder="1" applyAlignment="1">
      <alignment horizontal="center"/>
    </xf>
    <xf numFmtId="0" fontId="48" fillId="20" borderId="0" xfId="27" applyFont="1" applyFill="1"/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/>
    </xf>
    <xf numFmtId="1" fontId="50" fillId="0" borderId="0" xfId="0" applyNumberFormat="1" applyFont="1" applyFill="1" applyBorder="1"/>
    <xf numFmtId="0" fontId="19" fillId="0" borderId="0" xfId="0" applyFont="1" applyFill="1" applyBorder="1"/>
    <xf numFmtId="0" fontId="50" fillId="0" borderId="0" xfId="0" applyFont="1" applyFill="1" applyBorder="1"/>
    <xf numFmtId="0" fontId="50" fillId="0" borderId="0" xfId="0" applyFont="1" applyFill="1" applyBorder="1" applyAlignment="1">
      <alignment horizontal="center"/>
    </xf>
    <xf numFmtId="0" fontId="50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 vertical="center"/>
    </xf>
    <xf numFmtId="0" fontId="93" fillId="0" borderId="0" xfId="0" applyFont="1" applyFill="1" applyBorder="1"/>
    <xf numFmtId="1" fontId="49" fillId="0" borderId="0" xfId="0" applyNumberFormat="1" applyFont="1" applyFill="1" applyBorder="1"/>
    <xf numFmtId="0" fontId="42" fillId="0" borderId="0" xfId="27" applyFont="1" applyFill="1" applyBorder="1" applyAlignment="1">
      <alignment horizontal="left"/>
    </xf>
    <xf numFmtId="0" fontId="38" fillId="0" borderId="0" xfId="0" applyFont="1" applyFill="1" applyBorder="1"/>
    <xf numFmtId="0" fontId="42" fillId="0" borderId="0" xfId="0" applyFont="1" applyBorder="1" applyAlignment="1">
      <alignment horizontal="center"/>
    </xf>
    <xf numFmtId="0" fontId="42" fillId="0" borderId="0" xfId="0" applyFont="1" applyBorder="1"/>
    <xf numFmtId="0" fontId="50" fillId="0" borderId="0" xfId="0" applyFont="1" applyBorder="1"/>
    <xf numFmtId="0" fontId="50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/>
    </xf>
    <xf numFmtId="0" fontId="11" fillId="17" borderId="43" xfId="0" applyFont="1" applyFill="1" applyBorder="1" applyAlignment="1">
      <alignment horizontal="center"/>
    </xf>
    <xf numFmtId="0" fontId="57" fillId="0" borderId="43" xfId="0" applyFont="1" applyFill="1" applyBorder="1" applyAlignment="1">
      <alignment horizontal="center" vertical="center"/>
    </xf>
    <xf numFmtId="0" fontId="57" fillId="0" borderId="40" xfId="0" applyFont="1" applyFill="1" applyBorder="1" applyAlignment="1">
      <alignment horizontal="center" vertical="center"/>
    </xf>
    <xf numFmtId="0" fontId="57" fillId="0" borderId="44" xfId="0" applyFont="1" applyFill="1" applyBorder="1" applyAlignment="1">
      <alignment horizontal="center" vertical="center"/>
    </xf>
    <xf numFmtId="0" fontId="57" fillId="0" borderId="48" xfId="0" applyFont="1" applyFill="1" applyBorder="1" applyAlignment="1">
      <alignment horizontal="center" vertical="center"/>
    </xf>
    <xf numFmtId="0" fontId="57" fillId="0" borderId="41" xfId="0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horizontal="center" vertical="center"/>
    </xf>
    <xf numFmtId="0" fontId="57" fillId="0" borderId="102" xfId="0" applyFont="1" applyFill="1" applyBorder="1" applyAlignment="1">
      <alignment horizontal="center" vertical="center"/>
    </xf>
    <xf numFmtId="0" fontId="11" fillId="17" borderId="69" xfId="0" applyFont="1" applyFill="1" applyBorder="1" applyAlignment="1">
      <alignment horizontal="center"/>
    </xf>
    <xf numFmtId="0" fontId="11" fillId="17" borderId="103" xfId="0" applyFont="1" applyFill="1" applyBorder="1" applyAlignment="1">
      <alignment horizontal="center"/>
    </xf>
    <xf numFmtId="0" fontId="11" fillId="17" borderId="94" xfId="0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57" fillId="0" borderId="47" xfId="0" applyFont="1" applyFill="1" applyBorder="1" applyAlignment="1">
      <alignment horizontal="center" vertical="center"/>
    </xf>
    <xf numFmtId="0" fontId="57" fillId="0" borderId="68" xfId="0" applyFont="1" applyFill="1" applyBorder="1" applyAlignment="1">
      <alignment horizontal="center" vertical="center"/>
    </xf>
    <xf numFmtId="0" fontId="80" fillId="0" borderId="43" xfId="0" applyFont="1" applyFill="1" applyBorder="1" applyAlignment="1">
      <alignment horizontal="center" vertical="center"/>
    </xf>
    <xf numFmtId="0" fontId="80" fillId="0" borderId="40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8" xfId="0" applyFont="1" applyFill="1" applyBorder="1" applyAlignment="1">
      <alignment horizontal="center" vertical="center"/>
    </xf>
    <xf numFmtId="0" fontId="36" fillId="0" borderId="86" xfId="0" applyFont="1" applyFill="1" applyBorder="1" applyAlignment="1">
      <alignment horizontal="center" vertical="center"/>
    </xf>
    <xf numFmtId="0" fontId="36" fillId="0" borderId="104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/>
    </xf>
    <xf numFmtId="0" fontId="11" fillId="0" borderId="103" xfId="0" applyFont="1" applyFill="1" applyBorder="1" applyAlignment="1">
      <alignment horizontal="center"/>
    </xf>
    <xf numFmtId="0" fontId="11" fillId="0" borderId="94" xfId="0" applyFont="1" applyFill="1" applyBorder="1" applyAlignment="1">
      <alignment horizontal="center"/>
    </xf>
    <xf numFmtId="0" fontId="77" fillId="11" borderId="43" xfId="0" applyFont="1" applyFill="1" applyBorder="1" applyAlignment="1">
      <alignment horizontal="center"/>
    </xf>
    <xf numFmtId="0" fontId="80" fillId="0" borderId="42" xfId="0" applyFont="1" applyFill="1" applyBorder="1" applyAlignment="1">
      <alignment horizontal="center" vertical="center"/>
    </xf>
    <xf numFmtId="0" fontId="80" fillId="0" borderId="47" xfId="0" applyFont="1" applyFill="1" applyBorder="1" applyAlignment="1">
      <alignment horizontal="center" vertical="center"/>
    </xf>
    <xf numFmtId="0" fontId="72" fillId="20" borderId="86" xfId="0" applyFont="1" applyFill="1" applyBorder="1" applyAlignment="1">
      <alignment horizontal="center" wrapText="1"/>
    </xf>
    <xf numFmtId="0" fontId="72" fillId="20" borderId="104" xfId="0" applyFont="1" applyFill="1" applyBorder="1" applyAlignment="1">
      <alignment horizontal="center" wrapText="1"/>
    </xf>
    <xf numFmtId="0" fontId="22" fillId="0" borderId="0" xfId="0" applyFont="1" applyFill="1" applyAlignment="1">
      <alignment horizontal="center"/>
    </xf>
    <xf numFmtId="0" fontId="80" fillId="11" borderId="44" xfId="0" applyFont="1" applyFill="1" applyBorder="1" applyAlignment="1">
      <alignment horizontal="center" vertical="center"/>
    </xf>
    <xf numFmtId="0" fontId="80" fillId="11" borderId="48" xfId="0" applyFont="1" applyFill="1" applyBorder="1" applyAlignment="1">
      <alignment horizontal="center" vertical="center"/>
    </xf>
    <xf numFmtId="0" fontId="15" fillId="11" borderId="86" xfId="0" applyFont="1" applyFill="1" applyBorder="1" applyAlignment="1">
      <alignment horizontal="center" wrapText="1"/>
    </xf>
    <xf numFmtId="0" fontId="15" fillId="11" borderId="104" xfId="0" applyFont="1" applyFill="1" applyBorder="1" applyAlignment="1">
      <alignment horizontal="center" wrapText="1"/>
    </xf>
    <xf numFmtId="0" fontId="11" fillId="20" borderId="42" xfId="27" applyFont="1" applyFill="1" applyBorder="1" applyAlignment="1">
      <alignment horizontal="center" wrapText="1"/>
    </xf>
    <xf numFmtId="0" fontId="11" fillId="20" borderId="47" xfId="27" applyFont="1" applyFill="1" applyBorder="1" applyAlignment="1">
      <alignment horizontal="center" wrapText="1"/>
    </xf>
    <xf numFmtId="0" fontId="11" fillId="14" borderId="42" xfId="0" applyFont="1" applyFill="1" applyBorder="1" applyAlignment="1">
      <alignment horizontal="center" vertical="center" wrapText="1"/>
    </xf>
    <xf numFmtId="0" fontId="11" fillId="14" borderId="47" xfId="0" applyFont="1" applyFill="1" applyBorder="1" applyAlignment="1">
      <alignment horizontal="center" vertical="center" wrapText="1"/>
    </xf>
    <xf numFmtId="0" fontId="15" fillId="11" borderId="103" xfId="0" applyFont="1" applyFill="1" applyBorder="1" applyAlignment="1">
      <alignment horizontal="center" wrapText="1"/>
    </xf>
    <xf numFmtId="0" fontId="15" fillId="11" borderId="87" xfId="0" applyFont="1" applyFill="1" applyBorder="1" applyAlignment="1">
      <alignment horizontal="center" wrapText="1"/>
    </xf>
    <xf numFmtId="0" fontId="11" fillId="11" borderId="42" xfId="27" applyFont="1" applyFill="1" applyBorder="1" applyAlignment="1">
      <alignment horizontal="center" wrapText="1"/>
    </xf>
    <xf numFmtId="0" fontId="11" fillId="11" borderId="47" xfId="27" applyFont="1" applyFill="1" applyBorder="1" applyAlignment="1">
      <alignment horizontal="center" wrapText="1"/>
    </xf>
    <xf numFmtId="0" fontId="74" fillId="0" borderId="57" xfId="0" applyFont="1" applyFill="1" applyBorder="1" applyAlignment="1">
      <alignment horizontal="center" vertical="center"/>
    </xf>
    <xf numFmtId="0" fontId="74" fillId="0" borderId="30" xfId="0" applyFont="1" applyFill="1" applyBorder="1" applyAlignment="1">
      <alignment horizontal="center" vertical="center"/>
    </xf>
    <xf numFmtId="0" fontId="74" fillId="0" borderId="55" xfId="0" applyFont="1" applyFill="1" applyBorder="1" applyAlignment="1">
      <alignment horizontal="center" vertical="center"/>
    </xf>
    <xf numFmtId="0" fontId="11" fillId="20" borderId="43" xfId="0" applyFont="1" applyFill="1" applyBorder="1" applyAlignment="1">
      <alignment horizontal="center"/>
    </xf>
    <xf numFmtId="0" fontId="15" fillId="20" borderId="43" xfId="0" applyFont="1" applyFill="1" applyBorder="1" applyAlignment="1">
      <alignment horizontal="center"/>
    </xf>
    <xf numFmtId="0" fontId="80" fillId="20" borderId="44" xfId="0" applyFont="1" applyFill="1" applyBorder="1" applyAlignment="1">
      <alignment horizontal="center" vertical="center"/>
    </xf>
    <xf numFmtId="0" fontId="80" fillId="20" borderId="48" xfId="0" applyFont="1" applyFill="1" applyBorder="1" applyAlignment="1">
      <alignment horizontal="center" vertical="center"/>
    </xf>
    <xf numFmtId="0" fontId="74" fillId="0" borderId="86" xfId="0" applyFont="1" applyFill="1" applyBorder="1" applyAlignment="1">
      <alignment horizontal="center" vertical="center"/>
    </xf>
    <xf numFmtId="0" fontId="74" fillId="0" borderId="104" xfId="0" applyFont="1" applyFill="1" applyBorder="1" applyAlignment="1">
      <alignment horizontal="center" vertical="center"/>
    </xf>
    <xf numFmtId="0" fontId="11" fillId="14" borderId="43" xfId="0" applyFont="1" applyFill="1" applyBorder="1" applyAlignment="1">
      <alignment horizontal="center" vertical="center"/>
    </xf>
    <xf numFmtId="0" fontId="11" fillId="14" borderId="43" xfId="0" applyFont="1" applyFill="1" applyBorder="1" applyAlignment="1">
      <alignment horizontal="center" vertical="center" wrapText="1"/>
    </xf>
    <xf numFmtId="0" fontId="11" fillId="14" borderId="44" xfId="0" applyFont="1" applyFill="1" applyBorder="1" applyAlignment="1">
      <alignment horizontal="center" vertical="center" wrapText="1"/>
    </xf>
    <xf numFmtId="0" fontId="72" fillId="20" borderId="105" xfId="0" applyFont="1" applyFill="1" applyBorder="1" applyAlignment="1">
      <alignment horizontal="center" wrapText="1"/>
    </xf>
    <xf numFmtId="0" fontId="74" fillId="20" borderId="103" xfId="0" applyFont="1" applyFill="1" applyBorder="1" applyAlignment="1">
      <alignment horizontal="center" wrapText="1"/>
    </xf>
    <xf numFmtId="0" fontId="74" fillId="20" borderId="87" xfId="0" applyFont="1" applyFill="1" applyBorder="1" applyAlignment="1">
      <alignment horizontal="center" wrapText="1"/>
    </xf>
    <xf numFmtId="0" fontId="11" fillId="15" borderId="70" xfId="27" applyFont="1" applyFill="1" applyBorder="1" applyAlignment="1">
      <alignment horizontal="center"/>
    </xf>
    <xf numFmtId="0" fontId="11" fillId="15" borderId="106" xfId="27" applyFont="1" applyFill="1" applyBorder="1" applyAlignment="1">
      <alignment horizontal="center"/>
    </xf>
    <xf numFmtId="0" fontId="11" fillId="15" borderId="88" xfId="27" applyFont="1" applyFill="1" applyBorder="1" applyAlignment="1">
      <alignment horizontal="center"/>
    </xf>
    <xf numFmtId="0" fontId="11" fillId="15" borderId="69" xfId="27" applyFont="1" applyFill="1" applyBorder="1" applyAlignment="1">
      <alignment horizontal="center"/>
    </xf>
    <xf numFmtId="0" fontId="11" fillId="15" borderId="103" xfId="27" applyFont="1" applyFill="1" applyBorder="1" applyAlignment="1">
      <alignment horizontal="center"/>
    </xf>
    <xf numFmtId="0" fontId="11" fillId="15" borderId="87" xfId="27" applyFont="1" applyFill="1" applyBorder="1" applyAlignment="1">
      <alignment horizontal="center"/>
    </xf>
    <xf numFmtId="0" fontId="77" fillId="15" borderId="69" xfId="0" applyFont="1" applyFill="1" applyBorder="1" applyAlignment="1">
      <alignment horizontal="center"/>
    </xf>
    <xf numFmtId="0" fontId="77" fillId="15" borderId="103" xfId="0" applyFont="1" applyFill="1" applyBorder="1" applyAlignment="1">
      <alignment horizontal="center"/>
    </xf>
    <xf numFmtId="0" fontId="77" fillId="15" borderId="87" xfId="0" applyFont="1" applyFill="1" applyBorder="1" applyAlignment="1">
      <alignment horizontal="center"/>
    </xf>
    <xf numFmtId="0" fontId="11" fillId="15" borderId="42" xfId="27" applyFont="1" applyFill="1" applyBorder="1" applyAlignment="1">
      <alignment horizontal="center" wrapText="1"/>
    </xf>
    <xf numFmtId="0" fontId="11" fillId="15" borderId="47" xfId="27" applyFont="1" applyFill="1" applyBorder="1" applyAlignment="1">
      <alignment horizont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0" fontId="11" fillId="0" borderId="107" xfId="0" applyFont="1" applyFill="1" applyBorder="1" applyAlignment="1">
      <alignment horizontal="center" vertical="center" wrapText="1"/>
    </xf>
    <xf numFmtId="0" fontId="11" fillId="15" borderId="64" xfId="27" applyFont="1" applyFill="1" applyBorder="1" applyAlignment="1">
      <alignment horizontal="center" vertical="center"/>
    </xf>
    <xf numFmtId="0" fontId="11" fillId="15" borderId="108" xfId="27" applyFont="1" applyFill="1" applyBorder="1" applyAlignment="1">
      <alignment horizontal="center" vertical="center"/>
    </xf>
    <xf numFmtId="0" fontId="77" fillId="15" borderId="42" xfId="0" applyFont="1" applyFill="1" applyBorder="1" applyAlignment="1">
      <alignment horizontal="center" vertical="center" wrapText="1"/>
    </xf>
    <xf numFmtId="0" fontId="77" fillId="15" borderId="102" xfId="0" applyFont="1" applyFill="1" applyBorder="1" applyAlignment="1">
      <alignment horizontal="center" vertical="center" wrapText="1"/>
    </xf>
    <xf numFmtId="0" fontId="77" fillId="15" borderId="43" xfId="0" applyFont="1" applyFill="1" applyBorder="1" applyAlignment="1">
      <alignment horizontal="center"/>
    </xf>
    <xf numFmtId="0" fontId="77" fillId="15" borderId="43" xfId="27" applyFont="1" applyFill="1" applyBorder="1" applyAlignment="1">
      <alignment horizontal="center"/>
    </xf>
    <xf numFmtId="1" fontId="77" fillId="15" borderId="43" xfId="0" applyNumberFormat="1" applyFont="1" applyFill="1" applyBorder="1" applyAlignment="1">
      <alignment horizontal="center"/>
    </xf>
    <xf numFmtId="0" fontId="77" fillId="15" borderId="44" xfId="0" applyFont="1" applyFill="1" applyBorder="1" applyAlignment="1">
      <alignment horizontal="center" vertical="center"/>
    </xf>
    <xf numFmtId="0" fontId="11" fillId="15" borderId="1" xfId="27" applyFont="1" applyFill="1" applyBorder="1" applyAlignment="1">
      <alignment horizontal="center" wrapText="1"/>
    </xf>
    <xf numFmtId="0" fontId="11" fillId="15" borderId="41" xfId="27" applyFont="1" applyFill="1" applyBorder="1" applyAlignment="1">
      <alignment horizontal="center" wrapText="1"/>
    </xf>
    <xf numFmtId="0" fontId="11" fillId="15" borderId="65" xfId="27" applyFont="1" applyFill="1" applyBorder="1" applyAlignment="1">
      <alignment horizontal="center" vertical="center"/>
    </xf>
    <xf numFmtId="0" fontId="77" fillId="15" borderId="47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91" xfId="0" applyFont="1" applyBorder="1" applyAlignment="1">
      <alignment horizontal="center" vertical="center"/>
    </xf>
    <xf numFmtId="0" fontId="20" fillId="0" borderId="0" xfId="0" applyFont="1" applyAlignment="1">
      <alignment horizontal="justify" vertical="center"/>
    </xf>
    <xf numFmtId="0" fontId="17" fillId="0" borderId="109" xfId="0" applyFont="1" applyBorder="1" applyAlignment="1">
      <alignment horizontal="center"/>
    </xf>
    <xf numFmtId="0" fontId="17" fillId="0" borderId="110" xfId="0" applyFont="1" applyBorder="1" applyAlignment="1">
      <alignment horizontal="center"/>
    </xf>
    <xf numFmtId="0" fontId="51" fillId="0" borderId="111" xfId="0" applyFont="1" applyBorder="1" applyAlignment="1">
      <alignment horizontal="center" vertical="top"/>
    </xf>
    <xf numFmtId="0" fontId="51" fillId="0" borderId="112" xfId="0" applyFont="1" applyBorder="1" applyAlignment="1">
      <alignment horizontal="center" vertical="top"/>
    </xf>
    <xf numFmtId="0" fontId="17" fillId="0" borderId="113" xfId="0" applyFont="1" applyBorder="1" applyAlignment="1">
      <alignment horizontal="center"/>
    </xf>
    <xf numFmtId="0" fontId="17" fillId="0" borderId="114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86" xfId="27" applyFont="1" applyFill="1" applyBorder="1" applyAlignment="1">
      <alignment horizontal="center" vertical="center" wrapText="1"/>
    </xf>
    <xf numFmtId="0" fontId="11" fillId="0" borderId="116" xfId="27" applyFont="1" applyFill="1" applyBorder="1" applyAlignment="1">
      <alignment horizontal="center" vertical="center" wrapText="1"/>
    </xf>
    <xf numFmtId="0" fontId="11" fillId="0" borderId="104" xfId="27" applyFont="1" applyFill="1" applyBorder="1" applyAlignment="1">
      <alignment horizontal="center" vertical="center" wrapText="1"/>
    </xf>
    <xf numFmtId="0" fontId="80" fillId="0" borderId="42" xfId="27" applyFont="1" applyFill="1" applyBorder="1" applyAlignment="1">
      <alignment horizontal="center" vertical="center"/>
    </xf>
    <xf numFmtId="0" fontId="80" fillId="0" borderId="47" xfId="27" applyFont="1" applyFill="1" applyBorder="1" applyAlignment="1">
      <alignment horizontal="center" vertical="center"/>
    </xf>
    <xf numFmtId="0" fontId="11" fillId="0" borderId="69" xfId="27" applyFont="1" applyFill="1" applyBorder="1" applyAlignment="1">
      <alignment horizontal="center"/>
    </xf>
    <xf numFmtId="0" fontId="11" fillId="0" borderId="103" xfId="27" applyFont="1" applyFill="1" applyBorder="1" applyAlignment="1">
      <alignment horizontal="center"/>
    </xf>
    <xf numFmtId="0" fontId="11" fillId="0" borderId="94" xfId="27" applyFont="1" applyFill="1" applyBorder="1" applyAlignment="1">
      <alignment horizontal="center"/>
    </xf>
    <xf numFmtId="0" fontId="80" fillId="0" borderId="43" xfId="27" applyFont="1" applyFill="1" applyBorder="1" applyAlignment="1">
      <alignment horizontal="center" vertical="center"/>
    </xf>
    <xf numFmtId="0" fontId="80" fillId="0" borderId="40" xfId="27" applyFont="1" applyFill="1" applyBorder="1" applyAlignment="1">
      <alignment horizontal="center" vertical="center"/>
    </xf>
    <xf numFmtId="0" fontId="80" fillId="0" borderId="44" xfId="27" applyFont="1" applyFill="1" applyBorder="1" applyAlignment="1">
      <alignment horizontal="center" vertical="center"/>
    </xf>
    <xf numFmtId="0" fontId="80" fillId="0" borderId="48" xfId="27" applyFont="1" applyFill="1" applyBorder="1" applyAlignment="1">
      <alignment horizontal="center" vertical="center"/>
    </xf>
    <xf numFmtId="0" fontId="77" fillId="24" borderId="29" xfId="27" applyFont="1" applyFill="1" applyBorder="1" applyAlignment="1">
      <alignment horizontal="center" vertical="center" wrapText="1"/>
    </xf>
    <xf numFmtId="0" fontId="77" fillId="24" borderId="53" xfId="27" applyFont="1" applyFill="1" applyBorder="1" applyAlignment="1">
      <alignment horizontal="center" vertical="center" wrapText="1"/>
    </xf>
    <xf numFmtId="0" fontId="77" fillId="24" borderId="35" xfId="27" applyFont="1" applyFill="1" applyBorder="1" applyAlignment="1">
      <alignment horizontal="center" vertical="center" wrapText="1"/>
    </xf>
    <xf numFmtId="0" fontId="11" fillId="0" borderId="42" xfId="27" applyFont="1" applyFill="1" applyBorder="1" applyAlignment="1">
      <alignment horizontal="center" wrapText="1"/>
    </xf>
    <xf numFmtId="0" fontId="11" fillId="0" borderId="47" xfId="27" applyFont="1" applyFill="1" applyBorder="1" applyAlignment="1">
      <alignment horizontal="center" wrapText="1"/>
    </xf>
    <xf numFmtId="0" fontId="77" fillId="0" borderId="43" xfId="27" applyFont="1" applyFill="1" applyBorder="1" applyAlignment="1">
      <alignment horizontal="center"/>
    </xf>
    <xf numFmtId="0" fontId="61" fillId="0" borderId="29" xfId="27" applyFont="1" applyFill="1" applyBorder="1" applyAlignment="1">
      <alignment horizontal="center" wrapText="1"/>
    </xf>
    <xf numFmtId="0" fontId="61" fillId="0" borderId="53" xfId="27" applyFont="1" applyFill="1" applyBorder="1" applyAlignment="1">
      <alignment horizontal="center" wrapText="1"/>
    </xf>
    <xf numFmtId="0" fontId="61" fillId="0" borderId="35" xfId="27" applyFont="1" applyFill="1" applyBorder="1" applyAlignment="1">
      <alignment horizontal="center" wrapText="1"/>
    </xf>
    <xf numFmtId="0" fontId="72" fillId="0" borderId="29" xfId="27" applyFont="1" applyFill="1" applyBorder="1" applyAlignment="1">
      <alignment horizontal="center" wrapText="1"/>
    </xf>
    <xf numFmtId="0" fontId="72" fillId="0" borderId="53" xfId="27" applyFont="1" applyFill="1" applyBorder="1" applyAlignment="1">
      <alignment horizontal="center" wrapText="1"/>
    </xf>
    <xf numFmtId="0" fontId="72" fillId="0" borderId="35" xfId="27" applyFont="1" applyFill="1" applyBorder="1" applyAlignment="1">
      <alignment horizontal="center" wrapText="1"/>
    </xf>
    <xf numFmtId="0" fontId="11" fillId="0" borderId="43" xfId="27" applyFont="1" applyFill="1" applyBorder="1" applyAlignment="1">
      <alignment horizontal="center"/>
    </xf>
    <xf numFmtId="0" fontId="15" fillId="0" borderId="43" xfId="27" applyFont="1" applyFill="1" applyBorder="1" applyAlignment="1">
      <alignment horizontal="center"/>
    </xf>
    <xf numFmtId="0" fontId="74" fillId="0" borderId="86" xfId="27" applyFont="1" applyFill="1" applyBorder="1" applyAlignment="1">
      <alignment horizontal="center" vertical="center"/>
    </xf>
    <xf numFmtId="0" fontId="74" fillId="0" borderId="116" xfId="27" applyFont="1" applyFill="1" applyBorder="1" applyAlignment="1">
      <alignment horizontal="center" vertical="center"/>
    </xf>
    <xf numFmtId="0" fontId="74" fillId="0" borderId="104" xfId="27" applyFont="1" applyFill="1" applyBorder="1" applyAlignment="1">
      <alignment horizontal="center" vertical="center"/>
    </xf>
    <xf numFmtId="0" fontId="11" fillId="24" borderId="29" xfId="27" applyFont="1" applyFill="1" applyBorder="1" applyAlignment="1">
      <alignment horizontal="center" vertical="center" wrapText="1"/>
    </xf>
    <xf numFmtId="0" fontId="11" fillId="24" borderId="53" xfId="27" applyFont="1" applyFill="1" applyBorder="1" applyAlignment="1">
      <alignment horizontal="center" vertical="center" wrapText="1"/>
    </xf>
    <xf numFmtId="0" fontId="11" fillId="24" borderId="35" xfId="27" applyFont="1" applyFill="1" applyBorder="1" applyAlignment="1">
      <alignment horizontal="center" vertical="center" wrapText="1"/>
    </xf>
    <xf numFmtId="0" fontId="11" fillId="0" borderId="84" xfId="27" applyFont="1" applyFill="1" applyBorder="1" applyAlignment="1">
      <alignment horizontal="center"/>
    </xf>
    <xf numFmtId="0" fontId="11" fillId="0" borderId="6" xfId="27" applyFont="1" applyFill="1" applyBorder="1" applyAlignment="1">
      <alignment horizontal="center"/>
    </xf>
    <xf numFmtId="0" fontId="11" fillId="0" borderId="85" xfId="27" applyFont="1" applyFill="1" applyBorder="1" applyAlignment="1">
      <alignment horizontal="center"/>
    </xf>
    <xf numFmtId="0" fontId="11" fillId="0" borderId="87" xfId="27" applyFont="1" applyFill="1" applyBorder="1" applyAlignment="1">
      <alignment horizontal="center"/>
    </xf>
    <xf numFmtId="0" fontId="11" fillId="0" borderId="64" xfId="27" applyFont="1" applyFill="1" applyBorder="1" applyAlignment="1">
      <alignment horizontal="center" vertical="center"/>
    </xf>
    <xf numFmtId="0" fontId="11" fillId="0" borderId="65" xfId="27" applyFont="1" applyFill="1" applyBorder="1" applyAlignment="1">
      <alignment horizontal="center" vertical="center"/>
    </xf>
    <xf numFmtId="0" fontId="22" fillId="0" borderId="0" xfId="27" applyFont="1" applyFill="1" applyAlignment="1">
      <alignment horizontal="center"/>
    </xf>
  </cellXfs>
  <cellStyles count="29">
    <cellStyle name="Calculated Column - IBM Cognos" xfId="1"/>
    <cellStyle name="Calculated Column Name - IBM Cognos" xfId="2"/>
    <cellStyle name="Calculated Row - IBM Cognos" xfId="3"/>
    <cellStyle name="Calculated Row Name - IBM Cognos" xfId="4"/>
    <cellStyle name="Column Name - IBM Cognos" xfId="5"/>
    <cellStyle name="Column Template - IBM Cognos" xfId="6"/>
    <cellStyle name="Differs From Base - IBM Cognos" xfId="7"/>
    <cellStyle name="Group Name - IBM Cognos" xfId="8"/>
    <cellStyle name="Hold Values - IBM Cognos" xfId="9"/>
    <cellStyle name="List Name - IBM Cognos" xfId="10"/>
    <cellStyle name="Locked - IBM Cognos" xfId="11"/>
    <cellStyle name="Measure - IBM Cognos" xfId="12"/>
    <cellStyle name="Measure Header - IBM Cognos" xfId="13"/>
    <cellStyle name="Measure Name - IBM Cognos" xfId="14"/>
    <cellStyle name="Measure Summary - IBM Cognos" xfId="15"/>
    <cellStyle name="Measure Summary TM1 - IBM Cognos" xfId="16"/>
    <cellStyle name="Measure Template - IBM Cognos" xfId="17"/>
    <cellStyle name="More - IBM Cognos" xfId="18"/>
    <cellStyle name="Pending Change - IBM Cognos" xfId="19"/>
    <cellStyle name="Row Name - IBM Cognos" xfId="20"/>
    <cellStyle name="Row Template - IBM Cognos" xfId="21"/>
    <cellStyle name="Summary Column Name - IBM Cognos" xfId="22"/>
    <cellStyle name="Summary Column Name TM1 - IBM Cognos" xfId="23"/>
    <cellStyle name="Summary Row Name - IBM Cognos" xfId="24"/>
    <cellStyle name="Summary Row Name TM1 - IBM Cognos" xfId="25"/>
    <cellStyle name="Unsaved Change - IBM Cognos" xfId="26"/>
    <cellStyle name="Обычный" xfId="0" builtinId="0"/>
    <cellStyle name="Обычный 2" xfId="27"/>
    <cellStyle name="Обычный_20111106_КоммерТурнир" xfId="28"/>
  </cellStyles>
  <dxfs count="162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CC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rgb="FFC00000"/>
      </font>
    </dxf>
    <dxf>
      <font>
        <color rgb="FFC00000"/>
      </font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7" tint="0.59996337778862885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7" tint="0.59996337778862885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7" tint="0.59996337778862885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7" tint="0.59996337778862885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7" tint="0.59996337778862885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7" tint="0.59996337778862885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7" tint="0.59996337778862885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7" tint="0.59996337778862885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7" tint="0.59996337778862885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7" tint="0.59996337778862885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7" tint="0.59996337778862885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rgb="FF002060"/>
      </font>
      <fill>
        <patternFill>
          <bgColor theme="7" tint="0.59996337778862885"/>
        </patternFill>
      </fill>
    </dxf>
    <dxf>
      <font>
        <color rgb="FF002060"/>
      </font>
      <fill>
        <patternFill>
          <bgColor theme="9" tint="0.39994506668294322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"/>
  <sheetViews>
    <sheetView view="pageBreakPreview" zoomScale="70" zoomScaleNormal="80" zoomScaleSheetLayoutView="70" workbookViewId="0">
      <pane xSplit="2" ySplit="5" topLeftCell="C6" activePane="bottomRight" state="frozen"/>
      <selection activeCell="B10" sqref="B10"/>
      <selection pane="topRight" activeCell="B10" sqref="B10"/>
      <selection pane="bottomLeft" activeCell="B10" sqref="B10"/>
      <selection pane="bottomRight" activeCell="B10" sqref="B10"/>
    </sheetView>
  </sheetViews>
  <sheetFormatPr defaultRowHeight="12.75" x14ac:dyDescent="0.2"/>
  <cols>
    <col min="1" max="1" width="4.42578125" style="52" bestFit="1" customWidth="1"/>
    <col min="2" max="2" width="31" customWidth="1"/>
    <col min="3" max="3" width="8.85546875" bestFit="1" customWidth="1"/>
    <col min="4" max="4" width="11.140625" bestFit="1" customWidth="1"/>
    <col min="5" max="8" width="8.5703125" bestFit="1" customWidth="1"/>
    <col min="9" max="9" width="8.7109375" bestFit="1" customWidth="1"/>
    <col min="10" max="10" width="12.7109375" bestFit="1" customWidth="1"/>
    <col min="11" max="11" width="11.42578125" style="52" bestFit="1" customWidth="1"/>
    <col min="12" max="12" width="11.42578125" style="52" customWidth="1"/>
    <col min="13" max="13" width="6.85546875" bestFit="1" customWidth="1"/>
    <col min="16" max="16" width="6.140625" customWidth="1"/>
    <col min="17" max="20" width="6.140625" style="52" customWidth="1"/>
    <col min="21" max="21" width="6.140625" customWidth="1"/>
    <col min="22" max="25" width="6.140625" style="52" customWidth="1"/>
    <col min="26" max="26" width="9.140625" style="52"/>
  </cols>
  <sheetData>
    <row r="1" spans="1:26" ht="21" customHeight="1" x14ac:dyDescent="0.2">
      <c r="A1" s="1268" t="s">
        <v>55</v>
      </c>
      <c r="B1" s="1268"/>
      <c r="C1" s="1268"/>
      <c r="D1" s="1268"/>
      <c r="E1" s="1268"/>
      <c r="F1" s="1268"/>
      <c r="G1" s="1268"/>
      <c r="H1" s="1268"/>
      <c r="I1" s="1268"/>
      <c r="J1" s="1268"/>
      <c r="K1" s="1268"/>
      <c r="L1" s="210"/>
      <c r="M1" s="24"/>
      <c r="N1" s="24"/>
    </row>
    <row r="2" spans="1:26" ht="21" x14ac:dyDescent="0.2">
      <c r="A2" s="1269" t="s">
        <v>91</v>
      </c>
      <c r="B2" s="1269"/>
      <c r="C2" s="1269"/>
      <c r="D2" s="1269"/>
      <c r="E2" s="1269"/>
      <c r="F2" s="1269"/>
      <c r="G2" s="1269"/>
      <c r="H2" s="1269"/>
      <c r="I2" s="1269"/>
      <c r="J2" s="1269"/>
      <c r="K2" s="1269"/>
      <c r="L2" s="211"/>
      <c r="M2" s="24"/>
      <c r="N2" s="24"/>
    </row>
    <row r="3" spans="1:26" ht="21" x14ac:dyDescent="0.2">
      <c r="A3" s="1269" t="s">
        <v>90</v>
      </c>
      <c r="B3" s="1269"/>
      <c r="C3" s="1269"/>
      <c r="D3" s="1269"/>
      <c r="E3" s="1269"/>
      <c r="F3" s="1269"/>
      <c r="G3" s="1269"/>
      <c r="H3" s="1269"/>
      <c r="I3" s="1269"/>
      <c r="J3" s="1269"/>
      <c r="K3" s="1269"/>
      <c r="L3" s="211"/>
      <c r="M3" s="24"/>
      <c r="N3" s="24"/>
    </row>
    <row r="4" spans="1:26" ht="13.5" customHeight="1" thickBot="1" x14ac:dyDescent="0.25">
      <c r="A4" s="160"/>
      <c r="B4" s="42"/>
      <c r="C4" s="42"/>
      <c r="D4" s="42"/>
      <c r="E4" s="42"/>
      <c r="F4" s="42"/>
      <c r="G4" s="42"/>
      <c r="H4" s="42"/>
      <c r="I4" s="42"/>
      <c r="J4" s="42"/>
      <c r="K4" s="157"/>
      <c r="L4" s="211"/>
      <c r="M4" s="24"/>
      <c r="N4" s="24"/>
    </row>
    <row r="5" spans="1:26" s="22" customFormat="1" ht="15.75" x14ac:dyDescent="0.25">
      <c r="A5" s="221" t="s">
        <v>43</v>
      </c>
      <c r="B5" s="222" t="s">
        <v>5</v>
      </c>
      <c r="C5" s="222" t="s">
        <v>7</v>
      </c>
      <c r="D5" s="222" t="s">
        <v>8</v>
      </c>
      <c r="E5" s="222" t="s">
        <v>2</v>
      </c>
      <c r="F5" s="222" t="s">
        <v>3</v>
      </c>
      <c r="G5" s="222" t="s">
        <v>4</v>
      </c>
      <c r="H5" s="222" t="s">
        <v>10</v>
      </c>
      <c r="I5" s="222" t="s">
        <v>1</v>
      </c>
      <c r="J5" s="222" t="s">
        <v>9</v>
      </c>
      <c r="K5" s="222" t="s">
        <v>0</v>
      </c>
      <c r="L5" s="223" t="s">
        <v>11</v>
      </c>
      <c r="O5"/>
      <c r="Q5" s="271"/>
      <c r="R5" s="271"/>
      <c r="S5" s="271"/>
      <c r="T5" s="271"/>
      <c r="V5" s="271"/>
      <c r="W5" s="271"/>
      <c r="X5" s="271"/>
      <c r="Y5" s="271"/>
      <c r="Z5" s="271"/>
    </row>
    <row r="6" spans="1:26" s="56" customFormat="1" ht="23.25" customHeight="1" x14ac:dyDescent="0.25">
      <c r="A6" s="224">
        <v>1</v>
      </c>
      <c r="B6" s="14" t="s">
        <v>18</v>
      </c>
      <c r="C6" s="214">
        <v>3</v>
      </c>
      <c r="D6" s="214">
        <v>5</v>
      </c>
      <c r="E6" s="60">
        <v>199</v>
      </c>
      <c r="F6" s="60">
        <v>166</v>
      </c>
      <c r="G6" s="212">
        <v>210</v>
      </c>
      <c r="H6" s="60">
        <v>181</v>
      </c>
      <c r="I6" s="60">
        <f t="shared" ref="I6:I17" si="0">SUM(E6:H6)-MIN(E6:H6)</f>
        <v>590</v>
      </c>
      <c r="J6" s="60">
        <f t="shared" ref="J6:J17" si="1">MAX(E6:H6)</f>
        <v>210</v>
      </c>
      <c r="K6" s="212">
        <f t="shared" ref="K6:K17" si="2">ROUND(I6/3,0)</f>
        <v>197</v>
      </c>
      <c r="L6" s="225">
        <v>31</v>
      </c>
      <c r="O6" s="1270" t="s">
        <v>44</v>
      </c>
      <c r="P6" s="1271" t="s">
        <v>111</v>
      </c>
      <c r="Q6" s="1271"/>
      <c r="R6" s="1271"/>
      <c r="S6" s="1271"/>
      <c r="T6" s="1271"/>
      <c r="U6" s="1271"/>
      <c r="V6" s="1271"/>
      <c r="W6" s="1271"/>
      <c r="X6" s="1271"/>
      <c r="Y6" s="1271"/>
    </row>
    <row r="7" spans="1:26" s="56" customFormat="1" ht="23.25" customHeight="1" x14ac:dyDescent="0.25">
      <c r="A7" s="224">
        <f>A6+1</f>
        <v>2</v>
      </c>
      <c r="B7" s="14" t="s">
        <v>19</v>
      </c>
      <c r="C7" s="214">
        <v>4</v>
      </c>
      <c r="D7" s="214">
        <v>5</v>
      </c>
      <c r="E7" s="60">
        <v>175</v>
      </c>
      <c r="F7" s="60">
        <v>198</v>
      </c>
      <c r="G7" s="60">
        <v>191</v>
      </c>
      <c r="H7" s="60">
        <v>168</v>
      </c>
      <c r="I7" s="60">
        <f t="shared" si="0"/>
        <v>564</v>
      </c>
      <c r="J7" s="60">
        <f t="shared" si="1"/>
        <v>198</v>
      </c>
      <c r="K7" s="60">
        <f t="shared" si="2"/>
        <v>188</v>
      </c>
      <c r="L7" s="225">
        <v>28</v>
      </c>
      <c r="O7" s="1270"/>
      <c r="P7" s="269">
        <v>12</v>
      </c>
      <c r="Q7" s="250">
        <v>11</v>
      </c>
      <c r="R7" s="250">
        <v>10</v>
      </c>
      <c r="S7" s="250">
        <v>9</v>
      </c>
      <c r="T7" s="250">
        <v>8</v>
      </c>
      <c r="U7" s="269">
        <v>7</v>
      </c>
      <c r="V7" s="250">
        <v>6</v>
      </c>
      <c r="W7" s="250">
        <v>5</v>
      </c>
      <c r="X7" s="250">
        <v>4</v>
      </c>
      <c r="Y7" s="250">
        <v>3</v>
      </c>
    </row>
    <row r="8" spans="1:26" s="56" customFormat="1" ht="23.25" customHeight="1" x14ac:dyDescent="0.25">
      <c r="A8" s="224">
        <v>3</v>
      </c>
      <c r="B8" s="14" t="s">
        <v>33</v>
      </c>
      <c r="C8" s="214">
        <v>2</v>
      </c>
      <c r="D8" s="214">
        <v>4</v>
      </c>
      <c r="E8" s="60">
        <v>175</v>
      </c>
      <c r="F8" s="60">
        <v>185</v>
      </c>
      <c r="G8" s="60">
        <v>192</v>
      </c>
      <c r="H8" s="60">
        <v>183</v>
      </c>
      <c r="I8" s="60">
        <f t="shared" si="0"/>
        <v>560</v>
      </c>
      <c r="J8" s="60">
        <f t="shared" si="1"/>
        <v>192</v>
      </c>
      <c r="K8" s="60">
        <f t="shared" si="2"/>
        <v>187</v>
      </c>
      <c r="L8" s="225">
        <v>25</v>
      </c>
      <c r="O8" s="250">
        <v>1</v>
      </c>
      <c r="P8" s="270">
        <v>31</v>
      </c>
      <c r="Q8" s="264">
        <v>30</v>
      </c>
      <c r="R8" s="264">
        <v>29</v>
      </c>
      <c r="S8" s="264">
        <v>28</v>
      </c>
      <c r="T8" s="264">
        <v>27</v>
      </c>
      <c r="U8" s="270">
        <v>26</v>
      </c>
      <c r="V8" s="264">
        <v>25</v>
      </c>
      <c r="W8" s="264">
        <v>24</v>
      </c>
      <c r="X8" s="264">
        <v>23</v>
      </c>
      <c r="Y8" s="264">
        <v>22</v>
      </c>
    </row>
    <row r="9" spans="1:26" s="56" customFormat="1" ht="23.25" customHeight="1" x14ac:dyDescent="0.25">
      <c r="A9" s="224">
        <f>A8+1</f>
        <v>4</v>
      </c>
      <c r="B9" s="14" t="s">
        <v>107</v>
      </c>
      <c r="C9" s="214">
        <v>2</v>
      </c>
      <c r="D9" s="214">
        <v>2</v>
      </c>
      <c r="E9" s="60">
        <v>181</v>
      </c>
      <c r="F9" s="60">
        <v>174</v>
      </c>
      <c r="G9" s="60">
        <v>189</v>
      </c>
      <c r="H9" s="60">
        <v>170</v>
      </c>
      <c r="I9" s="60">
        <f t="shared" si="0"/>
        <v>544</v>
      </c>
      <c r="J9" s="60">
        <f t="shared" si="1"/>
        <v>189</v>
      </c>
      <c r="K9" s="60">
        <f t="shared" si="2"/>
        <v>181</v>
      </c>
      <c r="L9" s="225">
        <v>22</v>
      </c>
      <c r="O9" s="250">
        <v>2</v>
      </c>
      <c r="P9" s="270">
        <v>28</v>
      </c>
      <c r="Q9" s="264">
        <v>27</v>
      </c>
      <c r="R9" s="264">
        <v>26</v>
      </c>
      <c r="S9" s="264">
        <v>25</v>
      </c>
      <c r="T9" s="264">
        <v>24</v>
      </c>
      <c r="U9" s="270">
        <v>23</v>
      </c>
      <c r="V9" s="264">
        <v>22</v>
      </c>
      <c r="W9" s="264">
        <v>21</v>
      </c>
      <c r="X9" s="264">
        <v>20</v>
      </c>
      <c r="Y9" s="264">
        <v>19</v>
      </c>
    </row>
    <row r="10" spans="1:26" s="17" customFormat="1" ht="23.25" customHeight="1" x14ac:dyDescent="0.25">
      <c r="A10" s="224">
        <f t="shared" ref="A10:A17" si="3">A9+1</f>
        <v>5</v>
      </c>
      <c r="B10" s="14" t="s">
        <v>12</v>
      </c>
      <c r="C10" s="214">
        <v>4</v>
      </c>
      <c r="D10" s="214">
        <v>1</v>
      </c>
      <c r="E10" s="60">
        <v>201</v>
      </c>
      <c r="F10" s="60">
        <v>154</v>
      </c>
      <c r="G10" s="60">
        <v>180</v>
      </c>
      <c r="H10" s="60">
        <v>140</v>
      </c>
      <c r="I10" s="60">
        <f t="shared" si="0"/>
        <v>535</v>
      </c>
      <c r="J10" s="60">
        <f t="shared" si="1"/>
        <v>201</v>
      </c>
      <c r="K10" s="60">
        <f t="shared" si="2"/>
        <v>178</v>
      </c>
      <c r="L10" s="225">
        <v>19</v>
      </c>
      <c r="O10" s="250">
        <v>3</v>
      </c>
      <c r="P10" s="270">
        <v>25</v>
      </c>
      <c r="Q10" s="264">
        <v>24</v>
      </c>
      <c r="R10" s="264">
        <v>23</v>
      </c>
      <c r="S10" s="264">
        <v>22</v>
      </c>
      <c r="T10" s="264">
        <v>21</v>
      </c>
      <c r="U10" s="270">
        <v>20</v>
      </c>
      <c r="V10" s="264">
        <v>19</v>
      </c>
      <c r="W10" s="264">
        <v>18</v>
      </c>
      <c r="X10" s="264">
        <v>17</v>
      </c>
      <c r="Y10" s="264">
        <v>16</v>
      </c>
      <c r="Z10" s="56"/>
    </row>
    <row r="11" spans="1:26" s="55" customFormat="1" ht="23.25" customHeight="1" x14ac:dyDescent="0.25">
      <c r="A11" s="224">
        <f t="shared" si="3"/>
        <v>6</v>
      </c>
      <c r="B11" s="14" t="s">
        <v>61</v>
      </c>
      <c r="C11" s="214">
        <v>2</v>
      </c>
      <c r="D11" s="214">
        <v>5</v>
      </c>
      <c r="E11" s="60">
        <v>160</v>
      </c>
      <c r="F11" s="60">
        <v>175</v>
      </c>
      <c r="G11" s="60">
        <v>185</v>
      </c>
      <c r="H11" s="60">
        <v>174</v>
      </c>
      <c r="I11" s="60">
        <f t="shared" si="0"/>
        <v>534</v>
      </c>
      <c r="J11" s="60">
        <f t="shared" si="1"/>
        <v>185</v>
      </c>
      <c r="K11" s="60">
        <f t="shared" si="2"/>
        <v>178</v>
      </c>
      <c r="L11" s="225">
        <v>19</v>
      </c>
      <c r="O11" s="250">
        <v>4</v>
      </c>
      <c r="P11" s="270">
        <v>22</v>
      </c>
      <c r="Q11" s="264">
        <v>21</v>
      </c>
      <c r="R11" s="264">
        <v>20</v>
      </c>
      <c r="S11" s="264">
        <v>19</v>
      </c>
      <c r="T11" s="264">
        <v>18</v>
      </c>
      <c r="U11" s="270">
        <v>17</v>
      </c>
      <c r="V11" s="264">
        <v>16</v>
      </c>
      <c r="W11" s="264">
        <v>15</v>
      </c>
      <c r="X11" s="264">
        <v>14</v>
      </c>
      <c r="Y11" s="52"/>
    </row>
    <row r="12" spans="1:26" s="55" customFormat="1" ht="23.25" customHeight="1" x14ac:dyDescent="0.25">
      <c r="A12" s="224">
        <f t="shared" si="3"/>
        <v>7</v>
      </c>
      <c r="B12" s="14" t="s">
        <v>42</v>
      </c>
      <c r="C12" s="214">
        <v>2</v>
      </c>
      <c r="D12" s="214">
        <v>1</v>
      </c>
      <c r="E12" s="60">
        <v>187</v>
      </c>
      <c r="F12" s="60">
        <v>169</v>
      </c>
      <c r="G12" s="60">
        <v>176</v>
      </c>
      <c r="H12" s="60">
        <v>160</v>
      </c>
      <c r="I12" s="60">
        <f t="shared" si="0"/>
        <v>532</v>
      </c>
      <c r="J12" s="60">
        <f t="shared" si="1"/>
        <v>187</v>
      </c>
      <c r="K12" s="60">
        <f t="shared" si="2"/>
        <v>177</v>
      </c>
      <c r="L12" s="225">
        <v>13</v>
      </c>
      <c r="O12" s="250">
        <v>5</v>
      </c>
      <c r="P12" s="270">
        <v>19</v>
      </c>
      <c r="Q12" s="264">
        <v>18</v>
      </c>
      <c r="R12" s="264">
        <v>17</v>
      </c>
      <c r="S12" s="264">
        <v>16</v>
      </c>
      <c r="T12" s="264">
        <v>15</v>
      </c>
      <c r="U12" s="270">
        <v>14</v>
      </c>
      <c r="V12" s="264">
        <v>13</v>
      </c>
      <c r="W12" s="264">
        <v>12</v>
      </c>
      <c r="X12" s="52"/>
      <c r="Y12" s="52"/>
    </row>
    <row r="13" spans="1:26" s="55" customFormat="1" ht="23.25" customHeight="1" x14ac:dyDescent="0.25">
      <c r="A13" s="224">
        <f t="shared" si="3"/>
        <v>8</v>
      </c>
      <c r="B13" s="14" t="s">
        <v>106</v>
      </c>
      <c r="C13" s="214">
        <v>1</v>
      </c>
      <c r="D13" s="214">
        <v>1</v>
      </c>
      <c r="E13" s="60">
        <v>113</v>
      </c>
      <c r="F13" s="60">
        <v>187</v>
      </c>
      <c r="G13" s="60">
        <v>178</v>
      </c>
      <c r="H13" s="60">
        <v>148</v>
      </c>
      <c r="I13" s="60">
        <f t="shared" si="0"/>
        <v>513</v>
      </c>
      <c r="J13" s="60">
        <f t="shared" si="1"/>
        <v>187</v>
      </c>
      <c r="K13" s="60">
        <f t="shared" si="2"/>
        <v>171</v>
      </c>
      <c r="L13" s="225">
        <v>10</v>
      </c>
      <c r="O13" s="250">
        <v>6</v>
      </c>
      <c r="P13" s="270">
        <v>16</v>
      </c>
      <c r="Q13" s="264">
        <v>15</v>
      </c>
      <c r="R13" s="264">
        <v>14</v>
      </c>
      <c r="S13" s="264">
        <v>13</v>
      </c>
      <c r="T13" s="264">
        <v>12</v>
      </c>
      <c r="U13" s="270">
        <v>11</v>
      </c>
      <c r="V13" s="264">
        <v>10</v>
      </c>
      <c r="W13" s="9"/>
      <c r="X13" s="9"/>
      <c r="Y13" s="9"/>
    </row>
    <row r="14" spans="1:26" s="55" customFormat="1" ht="23.25" customHeight="1" x14ac:dyDescent="0.25">
      <c r="A14" s="224">
        <f t="shared" si="3"/>
        <v>9</v>
      </c>
      <c r="B14" s="14" t="s">
        <v>16</v>
      </c>
      <c r="C14" s="214">
        <v>3</v>
      </c>
      <c r="D14" s="214">
        <v>4</v>
      </c>
      <c r="E14" s="60">
        <v>162</v>
      </c>
      <c r="F14" s="60">
        <v>154</v>
      </c>
      <c r="G14" s="60">
        <v>161</v>
      </c>
      <c r="H14" s="60">
        <v>176</v>
      </c>
      <c r="I14" s="60">
        <f t="shared" si="0"/>
        <v>499</v>
      </c>
      <c r="J14" s="60">
        <f t="shared" si="1"/>
        <v>176</v>
      </c>
      <c r="K14" s="60">
        <f t="shared" si="2"/>
        <v>166</v>
      </c>
      <c r="L14" s="225">
        <v>8</v>
      </c>
      <c r="O14" s="250">
        <v>7</v>
      </c>
      <c r="P14" s="270">
        <v>13</v>
      </c>
      <c r="Q14" s="264">
        <v>12</v>
      </c>
      <c r="R14" s="264">
        <v>11</v>
      </c>
      <c r="S14" s="264">
        <v>10</v>
      </c>
      <c r="T14" s="264">
        <v>9</v>
      </c>
      <c r="U14" s="270">
        <v>8</v>
      </c>
      <c r="V14" s="217"/>
      <c r="W14" s="217"/>
      <c r="X14" s="217"/>
      <c r="Y14" s="217"/>
    </row>
    <row r="15" spans="1:26" ht="21" customHeight="1" x14ac:dyDescent="0.25">
      <c r="A15" s="224">
        <f t="shared" si="3"/>
        <v>10</v>
      </c>
      <c r="B15" s="14" t="s">
        <v>104</v>
      </c>
      <c r="C15" s="214">
        <v>1</v>
      </c>
      <c r="D15" s="214">
        <v>2</v>
      </c>
      <c r="E15" s="60">
        <v>149</v>
      </c>
      <c r="F15" s="60">
        <v>163</v>
      </c>
      <c r="G15" s="60">
        <v>114</v>
      </c>
      <c r="H15" s="60">
        <v>153</v>
      </c>
      <c r="I15" s="60">
        <f t="shared" si="0"/>
        <v>465</v>
      </c>
      <c r="J15" s="60">
        <f t="shared" si="1"/>
        <v>163</v>
      </c>
      <c r="K15" s="60">
        <f t="shared" si="2"/>
        <v>155</v>
      </c>
      <c r="L15" s="226">
        <v>6</v>
      </c>
      <c r="O15" s="250">
        <v>8</v>
      </c>
      <c r="P15" s="270">
        <v>10</v>
      </c>
      <c r="Q15" s="264">
        <v>9</v>
      </c>
      <c r="R15" s="264">
        <v>8</v>
      </c>
      <c r="S15" s="264">
        <v>7</v>
      </c>
      <c r="T15" s="264">
        <v>6</v>
      </c>
      <c r="U15" s="9"/>
      <c r="V15" s="9"/>
      <c r="W15" s="9"/>
      <c r="X15" s="9"/>
      <c r="Y15" s="9"/>
    </row>
    <row r="16" spans="1:26" s="21" customFormat="1" ht="23.25" customHeight="1" x14ac:dyDescent="0.25">
      <c r="A16" s="224">
        <f t="shared" si="3"/>
        <v>11</v>
      </c>
      <c r="B16" s="14" t="s">
        <v>82</v>
      </c>
      <c r="C16" s="214">
        <v>1</v>
      </c>
      <c r="D16" s="214">
        <v>3</v>
      </c>
      <c r="E16" s="60">
        <v>105</v>
      </c>
      <c r="F16" s="60">
        <v>106</v>
      </c>
      <c r="G16" s="60">
        <v>111</v>
      </c>
      <c r="H16" s="60">
        <v>191</v>
      </c>
      <c r="I16" s="60">
        <f t="shared" si="0"/>
        <v>408</v>
      </c>
      <c r="J16" s="60">
        <f t="shared" si="1"/>
        <v>191</v>
      </c>
      <c r="K16" s="60">
        <f t="shared" si="2"/>
        <v>136</v>
      </c>
      <c r="L16" s="226">
        <v>4</v>
      </c>
      <c r="O16" s="250">
        <v>9</v>
      </c>
      <c r="P16" s="270">
        <v>8</v>
      </c>
      <c r="Q16" s="264">
        <v>7</v>
      </c>
      <c r="R16" s="264">
        <v>6</v>
      </c>
      <c r="S16" s="264">
        <v>5</v>
      </c>
      <c r="T16" s="9"/>
      <c r="U16" s="9"/>
      <c r="V16" s="9"/>
      <c r="W16" s="9"/>
      <c r="X16" s="9"/>
      <c r="Y16" s="9"/>
      <c r="Z16" s="55"/>
    </row>
    <row r="17" spans="1:26" s="21" customFormat="1" ht="23.25" customHeight="1" thickBot="1" x14ac:dyDescent="0.3">
      <c r="A17" s="227">
        <f t="shared" si="3"/>
        <v>12</v>
      </c>
      <c r="B17" s="228" t="s">
        <v>105</v>
      </c>
      <c r="C17" s="229">
        <v>4</v>
      </c>
      <c r="D17" s="229">
        <v>3</v>
      </c>
      <c r="E17" s="230">
        <v>98</v>
      </c>
      <c r="F17" s="230">
        <v>123</v>
      </c>
      <c r="G17" s="230">
        <v>113</v>
      </c>
      <c r="H17" s="230">
        <v>117</v>
      </c>
      <c r="I17" s="230">
        <f t="shared" si="0"/>
        <v>353</v>
      </c>
      <c r="J17" s="230">
        <f t="shared" si="1"/>
        <v>123</v>
      </c>
      <c r="K17" s="230">
        <f t="shared" si="2"/>
        <v>118</v>
      </c>
      <c r="L17" s="231">
        <v>2</v>
      </c>
      <c r="O17" s="250">
        <v>10</v>
      </c>
      <c r="P17" s="270">
        <v>6</v>
      </c>
      <c r="Q17" s="264">
        <v>5</v>
      </c>
      <c r="R17" s="264">
        <v>4</v>
      </c>
      <c r="S17" s="9"/>
      <c r="T17" s="9"/>
      <c r="U17" s="9"/>
      <c r="V17" s="9"/>
      <c r="W17" s="9"/>
      <c r="X17" s="9"/>
      <c r="Y17" s="268"/>
      <c r="Z17" s="55"/>
    </row>
    <row r="18" spans="1:26" ht="21" x14ac:dyDescent="0.2">
      <c r="L18" s="211"/>
      <c r="O18" s="250">
        <v>11</v>
      </c>
      <c r="P18" s="270">
        <v>4</v>
      </c>
      <c r="Q18" s="264">
        <v>3</v>
      </c>
      <c r="R18" s="9"/>
      <c r="S18" s="9"/>
      <c r="T18" s="9"/>
      <c r="U18" s="9"/>
      <c r="V18" s="9"/>
      <c r="W18" s="9"/>
      <c r="X18" s="9"/>
      <c r="Y18" s="9"/>
    </row>
    <row r="19" spans="1:26" s="2" customFormat="1" ht="21" x14ac:dyDescent="0.35">
      <c r="A19" s="215"/>
      <c r="B19" s="33" t="str">
        <f>B6</f>
        <v>Пушкарев Александр</v>
      </c>
      <c r="C19" s="10" t="s">
        <v>49</v>
      </c>
      <c r="D19" s="78">
        <f>J6</f>
        <v>210</v>
      </c>
      <c r="E19" s="34" t="s">
        <v>47</v>
      </c>
      <c r="F19" s="35"/>
      <c r="G19" s="27"/>
      <c r="H19" s="27"/>
      <c r="I19" s="27"/>
      <c r="J19" s="10"/>
      <c r="K19" s="57"/>
      <c r="L19" s="211"/>
      <c r="O19" s="250">
        <v>12</v>
      </c>
      <c r="P19" s="270">
        <v>2</v>
      </c>
      <c r="Q19" s="9"/>
      <c r="R19" s="9"/>
      <c r="S19" s="9"/>
      <c r="T19" s="9"/>
      <c r="U19" s="9"/>
      <c r="V19" s="9"/>
      <c r="W19" s="9"/>
      <c r="X19" s="9"/>
      <c r="Y19" s="9"/>
      <c r="Z19" s="215"/>
    </row>
    <row r="20" spans="1:26" s="29" customFormat="1" ht="21" x14ac:dyDescent="0.35">
      <c r="A20" s="216"/>
      <c r="B20" s="30" t="str">
        <f>B6</f>
        <v>Пушкарев Александр</v>
      </c>
      <c r="C20" s="32" t="s">
        <v>49</v>
      </c>
      <c r="D20" s="78">
        <f>K6</f>
        <v>197</v>
      </c>
      <c r="E20" s="28" t="s">
        <v>48</v>
      </c>
      <c r="F20" s="31"/>
      <c r="G20" s="31"/>
      <c r="H20" s="31"/>
      <c r="I20" s="31"/>
      <c r="J20" s="32"/>
      <c r="K20" s="58"/>
      <c r="L20" s="211"/>
      <c r="O20" s="9"/>
      <c r="P20" s="8"/>
      <c r="Q20" s="9"/>
      <c r="R20" s="9"/>
      <c r="S20" s="9"/>
      <c r="T20" s="9"/>
      <c r="U20" s="9"/>
      <c r="V20" s="9"/>
      <c r="W20" s="9"/>
      <c r="X20" s="9"/>
      <c r="Y20" s="9"/>
      <c r="Z20" s="216"/>
    </row>
    <row r="21" spans="1:26" s="29" customFormat="1" ht="21.75" thickBot="1" x14ac:dyDescent="0.4">
      <c r="A21" s="216"/>
      <c r="B21" s="30"/>
      <c r="C21" s="32"/>
      <c r="D21" s="156"/>
      <c r="E21" s="28"/>
      <c r="F21" s="31"/>
      <c r="G21" s="31"/>
      <c r="H21" s="31"/>
      <c r="I21" s="31"/>
      <c r="J21" s="32"/>
      <c r="K21" s="58"/>
      <c r="L21" s="211"/>
      <c r="O21" s="9"/>
      <c r="P21" s="8"/>
      <c r="Q21" s="9"/>
      <c r="R21" s="9"/>
      <c r="S21" s="9"/>
      <c r="T21" s="9"/>
      <c r="U21" s="9"/>
      <c r="V21" s="9"/>
      <c r="W21" s="9"/>
      <c r="X21" s="9"/>
      <c r="Y21" s="9"/>
      <c r="Z21" s="216"/>
    </row>
    <row r="22" spans="1:26" s="22" customFormat="1" ht="15.75" x14ac:dyDescent="0.25">
      <c r="A22" s="221" t="s">
        <v>43</v>
      </c>
      <c r="B22" s="232" t="s">
        <v>5</v>
      </c>
      <c r="C22" s="232" t="s">
        <v>7</v>
      </c>
      <c r="D22" s="232" t="s">
        <v>8</v>
      </c>
      <c r="E22" s="232" t="s">
        <v>2</v>
      </c>
      <c r="F22" s="232" t="s">
        <v>3</v>
      </c>
      <c r="G22" s="232" t="s">
        <v>4</v>
      </c>
      <c r="H22" s="232" t="s">
        <v>10</v>
      </c>
      <c r="I22" s="232" t="s">
        <v>1</v>
      </c>
      <c r="J22" s="232" t="s">
        <v>9</v>
      </c>
      <c r="K22" s="222" t="s">
        <v>0</v>
      </c>
      <c r="L22" s="223" t="s">
        <v>11</v>
      </c>
      <c r="O22" s="9"/>
      <c r="P22" s="8"/>
      <c r="Q22" s="9"/>
      <c r="R22" s="9"/>
      <c r="S22" s="9"/>
      <c r="T22" s="9"/>
      <c r="U22" s="9"/>
      <c r="V22" s="9"/>
      <c r="W22" s="9"/>
      <c r="X22" s="9"/>
      <c r="Y22" s="9"/>
      <c r="Z22" s="271"/>
    </row>
    <row r="23" spans="1:26" s="55" customFormat="1" ht="23.25" customHeight="1" x14ac:dyDescent="0.25">
      <c r="A23" s="233">
        <v>1</v>
      </c>
      <c r="B23" s="18" t="s">
        <v>15</v>
      </c>
      <c r="C23" s="61">
        <v>4</v>
      </c>
      <c r="D23" s="61">
        <v>4</v>
      </c>
      <c r="E23" s="62">
        <v>164</v>
      </c>
      <c r="F23" s="62">
        <v>176</v>
      </c>
      <c r="G23" s="62">
        <v>134</v>
      </c>
      <c r="H23" s="62">
        <v>221</v>
      </c>
      <c r="I23" s="62">
        <f t="shared" ref="I23:I29" si="4">SUM(E23:H23)-MIN(E23:H23)</f>
        <v>561</v>
      </c>
      <c r="J23" s="62">
        <f t="shared" ref="J23:J29" si="5">MAX(E23:H23)</f>
        <v>221</v>
      </c>
      <c r="K23" s="213">
        <f t="shared" ref="K23:K29" si="6">ROUND(I23/3,0)</f>
        <v>187</v>
      </c>
      <c r="L23" s="234">
        <v>26</v>
      </c>
      <c r="O23" s="9"/>
      <c r="P23" s="8"/>
      <c r="Q23" s="9"/>
      <c r="R23" s="9"/>
      <c r="S23" s="9"/>
      <c r="T23" s="9"/>
      <c r="U23" s="9"/>
      <c r="V23" s="9"/>
      <c r="W23" s="9"/>
      <c r="X23" s="9"/>
      <c r="Y23" s="9"/>
    </row>
    <row r="24" spans="1:26" s="55" customFormat="1" ht="23.25" customHeight="1" x14ac:dyDescent="0.25">
      <c r="A24" s="233">
        <f t="shared" ref="A24:A29" si="7">A23+1</f>
        <v>2</v>
      </c>
      <c r="B24" s="18" t="s">
        <v>13</v>
      </c>
      <c r="C24" s="61">
        <v>4</v>
      </c>
      <c r="D24" s="61">
        <v>2</v>
      </c>
      <c r="E24" s="62">
        <v>176</v>
      </c>
      <c r="F24" s="62">
        <v>139</v>
      </c>
      <c r="G24" s="213">
        <v>222</v>
      </c>
      <c r="H24" s="62">
        <v>145</v>
      </c>
      <c r="I24" s="62">
        <f t="shared" si="4"/>
        <v>543</v>
      </c>
      <c r="J24" s="62">
        <f t="shared" si="5"/>
        <v>222</v>
      </c>
      <c r="K24" s="62">
        <f t="shared" si="6"/>
        <v>181</v>
      </c>
      <c r="L24" s="234">
        <v>23</v>
      </c>
      <c r="O24" s="9"/>
      <c r="P24" s="8"/>
      <c r="Q24" s="9"/>
      <c r="R24" s="9"/>
      <c r="S24" s="9"/>
      <c r="T24" s="9"/>
      <c r="U24" s="9"/>
      <c r="V24" s="9"/>
      <c r="W24" s="9"/>
      <c r="X24" s="9"/>
      <c r="Y24" s="9"/>
    </row>
    <row r="25" spans="1:26" s="55" customFormat="1" ht="23.25" customHeight="1" x14ac:dyDescent="0.25">
      <c r="A25" s="233">
        <f t="shared" si="7"/>
        <v>3</v>
      </c>
      <c r="B25" s="18" t="s">
        <v>20</v>
      </c>
      <c r="C25" s="61">
        <v>3</v>
      </c>
      <c r="D25" s="61">
        <v>1</v>
      </c>
      <c r="E25" s="62">
        <v>126</v>
      </c>
      <c r="F25" s="62">
        <v>149</v>
      </c>
      <c r="G25" s="62">
        <v>180</v>
      </c>
      <c r="H25" s="62">
        <v>196</v>
      </c>
      <c r="I25" s="62">
        <f t="shared" si="4"/>
        <v>525</v>
      </c>
      <c r="J25" s="62">
        <f t="shared" si="5"/>
        <v>196</v>
      </c>
      <c r="K25" s="62">
        <f t="shared" si="6"/>
        <v>175</v>
      </c>
      <c r="L25" s="234">
        <v>20</v>
      </c>
      <c r="O25" s="9"/>
      <c r="P25" s="8"/>
      <c r="Q25" s="9"/>
      <c r="R25" s="9"/>
      <c r="S25" s="9"/>
      <c r="T25" s="9"/>
      <c r="U25" s="9"/>
      <c r="V25" s="9"/>
      <c r="W25" s="9"/>
      <c r="X25" s="9"/>
      <c r="Y25" s="9"/>
    </row>
    <row r="26" spans="1:26" s="55" customFormat="1" ht="23.25" customHeight="1" x14ac:dyDescent="0.25">
      <c r="A26" s="233">
        <f t="shared" si="7"/>
        <v>4</v>
      </c>
      <c r="B26" s="18" t="s">
        <v>77</v>
      </c>
      <c r="C26" s="61">
        <v>2</v>
      </c>
      <c r="D26" s="61">
        <v>3</v>
      </c>
      <c r="E26" s="62">
        <v>168</v>
      </c>
      <c r="F26" s="62">
        <v>181</v>
      </c>
      <c r="G26" s="62">
        <v>151</v>
      </c>
      <c r="H26" s="62">
        <v>158</v>
      </c>
      <c r="I26" s="62">
        <f t="shared" si="4"/>
        <v>507</v>
      </c>
      <c r="J26" s="62">
        <f t="shared" si="5"/>
        <v>181</v>
      </c>
      <c r="K26" s="62">
        <f t="shared" si="6"/>
        <v>169</v>
      </c>
      <c r="L26" s="234">
        <v>17</v>
      </c>
      <c r="O26" s="9"/>
      <c r="P26" s="8"/>
      <c r="Q26" s="9"/>
      <c r="R26" s="9"/>
      <c r="S26" s="9"/>
      <c r="T26" s="9"/>
      <c r="U26" s="9"/>
      <c r="V26" s="9"/>
      <c r="W26" s="9"/>
      <c r="X26" s="9"/>
      <c r="Y26" s="9"/>
    </row>
    <row r="27" spans="1:26" s="55" customFormat="1" ht="23.25" customHeight="1" x14ac:dyDescent="0.25">
      <c r="A27" s="233">
        <f t="shared" si="7"/>
        <v>5</v>
      </c>
      <c r="B27" s="18" t="s">
        <v>17</v>
      </c>
      <c r="C27" s="61">
        <v>1</v>
      </c>
      <c r="D27" s="61">
        <v>4</v>
      </c>
      <c r="E27" s="62">
        <v>138</v>
      </c>
      <c r="F27" s="62">
        <v>155</v>
      </c>
      <c r="G27" s="62">
        <v>133</v>
      </c>
      <c r="H27" s="62">
        <v>150</v>
      </c>
      <c r="I27" s="62">
        <f t="shared" si="4"/>
        <v>443</v>
      </c>
      <c r="J27" s="62">
        <f t="shared" si="5"/>
        <v>155</v>
      </c>
      <c r="K27" s="62">
        <f t="shared" si="6"/>
        <v>148</v>
      </c>
      <c r="L27" s="234">
        <v>14</v>
      </c>
      <c r="O27" s="9"/>
      <c r="P27" s="8"/>
      <c r="Q27" s="9"/>
      <c r="R27" s="9"/>
      <c r="S27" s="9"/>
      <c r="T27" s="9"/>
      <c r="U27" s="9"/>
      <c r="V27" s="9"/>
      <c r="W27" s="9"/>
      <c r="X27" s="9"/>
      <c r="Y27" s="9"/>
    </row>
    <row r="28" spans="1:26" s="55" customFormat="1" ht="23.25" customHeight="1" x14ac:dyDescent="0.25">
      <c r="A28" s="233">
        <f t="shared" si="7"/>
        <v>6</v>
      </c>
      <c r="B28" s="18" t="s">
        <v>75</v>
      </c>
      <c r="C28" s="61">
        <v>3</v>
      </c>
      <c r="D28" s="61">
        <v>2</v>
      </c>
      <c r="E28" s="62">
        <v>154</v>
      </c>
      <c r="F28" s="62">
        <v>149</v>
      </c>
      <c r="G28" s="62">
        <v>137</v>
      </c>
      <c r="H28" s="62">
        <v>125</v>
      </c>
      <c r="I28" s="62">
        <f t="shared" si="4"/>
        <v>440</v>
      </c>
      <c r="J28" s="62">
        <f t="shared" si="5"/>
        <v>154</v>
      </c>
      <c r="K28" s="62">
        <f t="shared" si="6"/>
        <v>147</v>
      </c>
      <c r="L28" s="234">
        <v>11</v>
      </c>
      <c r="O28" s="52"/>
    </row>
    <row r="29" spans="1:26" s="55" customFormat="1" ht="23.25" customHeight="1" thickBot="1" x14ac:dyDescent="0.3">
      <c r="A29" s="235">
        <f t="shared" si="7"/>
        <v>7</v>
      </c>
      <c r="B29" s="236" t="s">
        <v>108</v>
      </c>
      <c r="C29" s="237">
        <v>3</v>
      </c>
      <c r="D29" s="237">
        <v>3</v>
      </c>
      <c r="E29" s="238">
        <v>133</v>
      </c>
      <c r="F29" s="238">
        <v>112</v>
      </c>
      <c r="G29" s="238">
        <v>147</v>
      </c>
      <c r="H29" s="238">
        <v>137</v>
      </c>
      <c r="I29" s="238">
        <f t="shared" si="4"/>
        <v>417</v>
      </c>
      <c r="J29" s="238">
        <f t="shared" si="5"/>
        <v>147</v>
      </c>
      <c r="K29" s="238">
        <f t="shared" si="6"/>
        <v>139</v>
      </c>
      <c r="L29" s="239">
        <v>8</v>
      </c>
      <c r="O29" s="52"/>
    </row>
    <row r="30" spans="1:26" ht="21" x14ac:dyDescent="0.2">
      <c r="L30" s="211"/>
    </row>
    <row r="31" spans="1:26" ht="21" x14ac:dyDescent="0.35">
      <c r="B31" s="162" t="str">
        <f>B24</f>
        <v>Чуруксаева Людмила</v>
      </c>
      <c r="C31" s="10" t="s">
        <v>49</v>
      </c>
      <c r="D31" s="156">
        <f>J24</f>
        <v>222</v>
      </c>
      <c r="E31" s="163" t="s">
        <v>47</v>
      </c>
      <c r="F31" s="35"/>
      <c r="G31" s="27"/>
      <c r="H31" s="27"/>
      <c r="L31" s="211"/>
    </row>
    <row r="32" spans="1:26" ht="21" x14ac:dyDescent="0.35">
      <c r="B32" s="240" t="str">
        <f>B23</f>
        <v>Дикушникова Ольга</v>
      </c>
      <c r="C32" s="32" t="s">
        <v>49</v>
      </c>
      <c r="D32" s="156">
        <f>K23</f>
        <v>187</v>
      </c>
      <c r="E32" s="241" t="s">
        <v>48</v>
      </c>
      <c r="F32" s="31"/>
      <c r="G32" s="31"/>
      <c r="H32" s="31"/>
    </row>
  </sheetData>
  <mergeCells count="5">
    <mergeCell ref="A1:K1"/>
    <mergeCell ref="A2:K2"/>
    <mergeCell ref="A3:K3"/>
    <mergeCell ref="O6:O7"/>
    <mergeCell ref="P6:Y6"/>
  </mergeCells>
  <phoneticPr fontId="2" type="noConversion"/>
  <pageMargins left="0.75" right="0.75" top="1" bottom="1" header="0.5" footer="0.5"/>
  <pageSetup paperSize="9" scale="6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view="pageBreakPreview" zoomScale="70" zoomScaleNormal="70" zoomScaleSheetLayoutView="70" workbookViewId="0">
      <pane xSplit="2" ySplit="5" topLeftCell="C6" activePane="bottomRight" state="frozen"/>
      <selection activeCell="B10" sqref="B10"/>
      <selection pane="topRight" activeCell="B10" sqref="B10"/>
      <selection pane="bottomLeft" activeCell="B10" sqref="B10"/>
      <selection pane="bottomRight" activeCell="B10" sqref="B10"/>
    </sheetView>
  </sheetViews>
  <sheetFormatPr defaultRowHeight="12.75" x14ac:dyDescent="0.2"/>
  <cols>
    <col min="1" max="1" width="4.42578125" bestFit="1" customWidth="1"/>
    <col min="2" max="2" width="31" bestFit="1" customWidth="1"/>
    <col min="3" max="3" width="8.85546875" customWidth="1"/>
    <col min="4" max="4" width="11.140625" bestFit="1" customWidth="1"/>
    <col min="5" max="8" width="8.5703125" bestFit="1" customWidth="1"/>
    <col min="9" max="9" width="8.7109375" bestFit="1" customWidth="1"/>
    <col min="10" max="10" width="12.7109375" bestFit="1" customWidth="1"/>
    <col min="11" max="11" width="11.42578125" style="52" bestFit="1" customWidth="1"/>
    <col min="12" max="12" width="6.85546875" bestFit="1" customWidth="1"/>
    <col min="17" max="30" width="6.85546875" customWidth="1"/>
  </cols>
  <sheetData>
    <row r="1" spans="1:29" ht="21" customHeight="1" x14ac:dyDescent="0.2">
      <c r="A1" s="1268" t="s">
        <v>55</v>
      </c>
      <c r="B1" s="1268"/>
      <c r="C1" s="1268"/>
      <c r="D1" s="1268"/>
      <c r="E1" s="1268"/>
      <c r="F1" s="1268"/>
      <c r="G1" s="1268"/>
      <c r="H1" s="1268"/>
      <c r="I1" s="1268"/>
      <c r="J1" s="1268"/>
      <c r="K1" s="1268"/>
      <c r="L1" s="24"/>
      <c r="M1" s="24"/>
    </row>
    <row r="2" spans="1:29" ht="21" x14ac:dyDescent="0.2">
      <c r="A2" s="1269" t="s">
        <v>91</v>
      </c>
      <c r="B2" s="1269"/>
      <c r="C2" s="1269"/>
      <c r="D2" s="1269"/>
      <c r="E2" s="1269"/>
      <c r="F2" s="1269"/>
      <c r="G2" s="1269"/>
      <c r="H2" s="1269"/>
      <c r="I2" s="1269"/>
      <c r="J2" s="1269"/>
      <c r="K2" s="1269"/>
      <c r="L2" s="24"/>
      <c r="M2" s="24"/>
    </row>
    <row r="3" spans="1:29" ht="21" x14ac:dyDescent="0.2">
      <c r="A3" s="1269" t="s">
        <v>92</v>
      </c>
      <c r="B3" s="1269"/>
      <c r="C3" s="1269"/>
      <c r="D3" s="1269"/>
      <c r="E3" s="1269"/>
      <c r="F3" s="1269"/>
      <c r="G3" s="1269"/>
      <c r="H3" s="1269"/>
      <c r="I3" s="1269"/>
      <c r="J3" s="1269"/>
      <c r="K3" s="1269"/>
      <c r="L3" s="24"/>
      <c r="M3" s="24"/>
    </row>
    <row r="4" spans="1:29" ht="13.5" customHeight="1" x14ac:dyDescent="0.2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60"/>
      <c r="L4" s="24"/>
      <c r="M4" s="24"/>
    </row>
    <row r="5" spans="1:29" s="22" customFormat="1" ht="18.75" x14ac:dyDescent="0.25">
      <c r="A5" s="22" t="s">
        <v>43</v>
      </c>
      <c r="B5" s="1" t="s">
        <v>5</v>
      </c>
      <c r="C5" s="1" t="s">
        <v>7</v>
      </c>
      <c r="D5" s="1" t="s">
        <v>8</v>
      </c>
      <c r="E5" s="1" t="s">
        <v>2</v>
      </c>
      <c r="F5" s="1" t="s">
        <v>3</v>
      </c>
      <c r="G5" s="1" t="s">
        <v>4</v>
      </c>
      <c r="H5" s="1" t="s">
        <v>10</v>
      </c>
      <c r="I5" s="1" t="s">
        <v>1</v>
      </c>
      <c r="J5" s="1" t="s">
        <v>9</v>
      </c>
      <c r="K5" s="93" t="s">
        <v>0</v>
      </c>
      <c r="L5" s="1" t="s">
        <v>11</v>
      </c>
      <c r="O5"/>
      <c r="P5" s="1270" t="s">
        <v>44</v>
      </c>
      <c r="Q5" s="1271" t="s">
        <v>111</v>
      </c>
      <c r="R5" s="1271"/>
      <c r="S5" s="1271"/>
      <c r="T5" s="1271"/>
      <c r="U5" s="1271"/>
      <c r="V5" s="1271"/>
      <c r="W5" s="1271"/>
      <c r="X5" s="1271"/>
      <c r="Y5" s="1271"/>
      <c r="Z5" s="1271"/>
      <c r="AA5" s="1271"/>
      <c r="AB5" s="1271"/>
      <c r="AC5" s="1271"/>
    </row>
    <row r="6" spans="1:29" s="17" customFormat="1" ht="23.25" customHeight="1" x14ac:dyDescent="0.25">
      <c r="A6" s="13">
        <v>1</v>
      </c>
      <c r="B6" s="14" t="s">
        <v>61</v>
      </c>
      <c r="C6" s="15">
        <v>4</v>
      </c>
      <c r="D6" s="15">
        <v>4</v>
      </c>
      <c r="E6" s="16">
        <v>198</v>
      </c>
      <c r="F6" s="16">
        <v>183</v>
      </c>
      <c r="G6" s="16">
        <v>178</v>
      </c>
      <c r="H6" s="16">
        <v>169</v>
      </c>
      <c r="I6" s="16">
        <f>SUM(E6:H6)-MIN(E6:H6)</f>
        <v>559</v>
      </c>
      <c r="J6" s="16">
        <f>MAX(E6:H6)</f>
        <v>198</v>
      </c>
      <c r="K6" s="763">
        <f>ROUND(I6/3,0)</f>
        <v>186</v>
      </c>
      <c r="L6" s="13">
        <v>23</v>
      </c>
      <c r="O6"/>
      <c r="P6" s="1270"/>
      <c r="Q6" s="263">
        <v>15</v>
      </c>
      <c r="R6" s="263">
        <v>14</v>
      </c>
      <c r="S6" s="263">
        <v>13</v>
      </c>
      <c r="T6" s="263">
        <v>12</v>
      </c>
      <c r="U6" s="263">
        <v>11</v>
      </c>
      <c r="V6" s="263">
        <v>10</v>
      </c>
      <c r="W6" s="263">
        <v>9</v>
      </c>
      <c r="X6" s="263">
        <v>8</v>
      </c>
      <c r="Y6" s="263">
        <v>7</v>
      </c>
      <c r="Z6" s="263">
        <v>6</v>
      </c>
      <c r="AA6" s="263">
        <v>5</v>
      </c>
      <c r="AB6" s="263">
        <v>4</v>
      </c>
      <c r="AC6" s="263">
        <v>3</v>
      </c>
    </row>
    <row r="7" spans="1:29" s="17" customFormat="1" ht="23.25" customHeight="1" x14ac:dyDescent="0.25">
      <c r="A7" s="13">
        <f>A6+1</f>
        <v>2</v>
      </c>
      <c r="B7" s="14" t="s">
        <v>107</v>
      </c>
      <c r="C7" s="15">
        <v>3</v>
      </c>
      <c r="D7" s="15">
        <v>3</v>
      </c>
      <c r="E7" s="16">
        <v>161</v>
      </c>
      <c r="F7" s="16">
        <v>155</v>
      </c>
      <c r="G7" s="16">
        <v>167</v>
      </c>
      <c r="H7" s="16">
        <v>166</v>
      </c>
      <c r="I7" s="16">
        <f>SUM(E7:H7)-MIN(E7:H7)</f>
        <v>494</v>
      </c>
      <c r="J7" s="16">
        <f>MAX(E7:H7)</f>
        <v>167</v>
      </c>
      <c r="K7" s="60">
        <f>ROUND(I7/3,0)</f>
        <v>165</v>
      </c>
      <c r="L7" s="13">
        <v>20</v>
      </c>
      <c r="O7"/>
      <c r="P7" s="263">
        <v>1</v>
      </c>
      <c r="Q7" s="264">
        <v>34</v>
      </c>
      <c r="R7" s="265">
        <v>33</v>
      </c>
      <c r="S7" s="264">
        <v>32</v>
      </c>
      <c r="T7" s="265">
        <v>31</v>
      </c>
      <c r="U7" s="264">
        <v>30</v>
      </c>
      <c r="V7" s="265">
        <v>29</v>
      </c>
      <c r="W7" s="264">
        <v>28</v>
      </c>
      <c r="X7" s="265">
        <v>27</v>
      </c>
      <c r="Y7" s="264">
        <v>26</v>
      </c>
      <c r="Z7" s="265">
        <v>25</v>
      </c>
      <c r="AA7" s="264">
        <v>24</v>
      </c>
      <c r="AB7" s="265">
        <v>23</v>
      </c>
      <c r="AC7" s="264">
        <v>22</v>
      </c>
    </row>
    <row r="8" spans="1:29" s="17" customFormat="1" ht="23.25" customHeight="1" x14ac:dyDescent="0.25">
      <c r="A8" s="13">
        <f>A7+1</f>
        <v>3</v>
      </c>
      <c r="B8" s="14" t="s">
        <v>12</v>
      </c>
      <c r="C8" s="15">
        <v>2</v>
      </c>
      <c r="D8" s="15">
        <v>2</v>
      </c>
      <c r="E8" s="16">
        <v>152</v>
      </c>
      <c r="F8" s="16">
        <v>179</v>
      </c>
      <c r="G8" s="16">
        <v>154</v>
      </c>
      <c r="H8" s="16">
        <v>156</v>
      </c>
      <c r="I8" s="16">
        <f>SUM(E8:H8)-MIN(E8:H8)</f>
        <v>489</v>
      </c>
      <c r="J8" s="16">
        <f>MAX(E8:H8)</f>
        <v>179</v>
      </c>
      <c r="K8" s="60">
        <f>ROUND(I8/3,0)</f>
        <v>163</v>
      </c>
      <c r="L8" s="13">
        <v>17</v>
      </c>
      <c r="O8"/>
      <c r="P8" s="263">
        <v>2</v>
      </c>
      <c r="Q8" s="264">
        <v>31</v>
      </c>
      <c r="R8" s="265">
        <v>30</v>
      </c>
      <c r="S8" s="264">
        <v>29</v>
      </c>
      <c r="T8" s="265">
        <v>28</v>
      </c>
      <c r="U8" s="264">
        <v>27</v>
      </c>
      <c r="V8" s="265">
        <v>26</v>
      </c>
      <c r="W8" s="264">
        <v>25</v>
      </c>
      <c r="X8" s="265">
        <v>24</v>
      </c>
      <c r="Y8" s="264">
        <v>23</v>
      </c>
      <c r="Z8" s="265">
        <v>22</v>
      </c>
      <c r="AA8" s="264">
        <v>21</v>
      </c>
      <c r="AB8" s="265">
        <v>20</v>
      </c>
      <c r="AC8" s="264">
        <v>19</v>
      </c>
    </row>
    <row r="9" spans="1:29" s="17" customFormat="1" ht="23.25" customHeight="1" x14ac:dyDescent="0.25">
      <c r="A9" s="13">
        <f>A8+1</f>
        <v>4</v>
      </c>
      <c r="B9" s="14" t="s">
        <v>78</v>
      </c>
      <c r="C9" s="15">
        <v>1</v>
      </c>
      <c r="D9" s="15">
        <v>1</v>
      </c>
      <c r="E9" s="16">
        <v>130</v>
      </c>
      <c r="F9" s="16">
        <v>200</v>
      </c>
      <c r="G9" s="16">
        <v>141</v>
      </c>
      <c r="H9" s="16">
        <v>130</v>
      </c>
      <c r="I9" s="16">
        <f>SUM(E9:H9)-MIN(E9:H9)</f>
        <v>471</v>
      </c>
      <c r="J9" s="763">
        <f>MAX(E9:H9)</f>
        <v>200</v>
      </c>
      <c r="K9" s="60">
        <f>ROUND(I9/3,0)</f>
        <v>157</v>
      </c>
      <c r="L9" s="13">
        <v>14</v>
      </c>
      <c r="O9"/>
      <c r="P9" s="263">
        <v>3</v>
      </c>
      <c r="Q9" s="264">
        <v>28</v>
      </c>
      <c r="R9" s="265">
        <v>27</v>
      </c>
      <c r="S9" s="264">
        <v>26</v>
      </c>
      <c r="T9" s="265">
        <v>25</v>
      </c>
      <c r="U9" s="264">
        <v>24</v>
      </c>
      <c r="V9" s="265">
        <v>23</v>
      </c>
      <c r="W9" s="264">
        <v>22</v>
      </c>
      <c r="X9" s="265">
        <v>21</v>
      </c>
      <c r="Y9" s="264">
        <v>20</v>
      </c>
      <c r="Z9" s="265">
        <v>19</v>
      </c>
      <c r="AA9" s="264">
        <v>18</v>
      </c>
      <c r="AB9" s="265">
        <v>17</v>
      </c>
      <c r="AC9" s="264">
        <v>16</v>
      </c>
    </row>
    <row r="10" spans="1:29" s="21" customFormat="1" ht="23.25" customHeight="1" x14ac:dyDescent="0.25">
      <c r="O10"/>
      <c r="P10" s="263">
        <v>4</v>
      </c>
      <c r="Q10" s="264">
        <v>25</v>
      </c>
      <c r="R10" s="265">
        <v>24</v>
      </c>
      <c r="S10" s="264">
        <v>23</v>
      </c>
      <c r="T10" s="265">
        <v>22</v>
      </c>
      <c r="U10" s="264">
        <v>21</v>
      </c>
      <c r="V10" s="265">
        <v>20</v>
      </c>
      <c r="W10" s="264">
        <v>19</v>
      </c>
      <c r="X10" s="265">
        <v>18</v>
      </c>
      <c r="Y10" s="264">
        <v>17</v>
      </c>
      <c r="Z10" s="265">
        <v>16</v>
      </c>
      <c r="AA10" s="264">
        <v>15</v>
      </c>
      <c r="AB10" s="265">
        <v>14</v>
      </c>
      <c r="AC10" s="52"/>
    </row>
    <row r="11" spans="1:29" s="21" customFormat="1" ht="23.25" customHeight="1" x14ac:dyDescent="0.25">
      <c r="B11" s="55"/>
      <c r="O11"/>
      <c r="P11" s="263">
        <v>5</v>
      </c>
      <c r="Q11" s="264">
        <v>22</v>
      </c>
      <c r="R11" s="265">
        <v>21</v>
      </c>
      <c r="S11" s="264">
        <v>20</v>
      </c>
      <c r="T11" s="265">
        <v>19</v>
      </c>
      <c r="U11" s="264">
        <v>18</v>
      </c>
      <c r="V11" s="265">
        <v>17</v>
      </c>
      <c r="W11" s="264">
        <v>16</v>
      </c>
      <c r="X11" s="265">
        <v>15</v>
      </c>
      <c r="Y11" s="264">
        <v>14</v>
      </c>
      <c r="Z11" s="265">
        <v>13</v>
      </c>
      <c r="AA11" s="264">
        <v>12</v>
      </c>
      <c r="AB11"/>
      <c r="AC11" s="52"/>
    </row>
    <row r="12" spans="1:29" s="21" customFormat="1" ht="23.25" customHeight="1" x14ac:dyDescent="0.35">
      <c r="A12" s="2"/>
      <c r="B12" s="765" t="str">
        <f>B8</f>
        <v>Степанов Андрей</v>
      </c>
      <c r="C12" s="10" t="s">
        <v>49</v>
      </c>
      <c r="D12" s="159">
        <f>J9</f>
        <v>200</v>
      </c>
      <c r="E12" s="34" t="s">
        <v>47</v>
      </c>
      <c r="F12" s="35"/>
      <c r="G12" s="27"/>
      <c r="H12" s="27"/>
      <c r="I12" s="27"/>
      <c r="J12" s="10"/>
      <c r="K12" s="57"/>
      <c r="L12" s="2"/>
      <c r="O12"/>
      <c r="P12" s="263">
        <v>6</v>
      </c>
      <c r="Q12" s="264">
        <v>19</v>
      </c>
      <c r="R12" s="265">
        <v>18</v>
      </c>
      <c r="S12" s="264">
        <v>17</v>
      </c>
      <c r="T12" s="265">
        <v>16</v>
      </c>
      <c r="U12" s="264">
        <v>15</v>
      </c>
      <c r="V12" s="265">
        <v>14</v>
      </c>
      <c r="W12" s="264">
        <v>13</v>
      </c>
      <c r="X12" s="265">
        <v>12</v>
      </c>
      <c r="Y12" s="264">
        <v>11</v>
      </c>
      <c r="Z12" s="265">
        <v>10</v>
      </c>
      <c r="AA12" s="9"/>
      <c r="AB12" s="8"/>
      <c r="AC12" s="9"/>
    </row>
    <row r="13" spans="1:29" s="21" customFormat="1" ht="23.25" customHeight="1" x14ac:dyDescent="0.35">
      <c r="A13" s="29"/>
      <c r="B13" s="766" t="str">
        <f>B9</f>
        <v>Захаров Андрей</v>
      </c>
      <c r="C13" s="32" t="s">
        <v>49</v>
      </c>
      <c r="D13" s="159">
        <f>K6</f>
        <v>186</v>
      </c>
      <c r="E13" s="28" t="s">
        <v>48</v>
      </c>
      <c r="F13" s="31"/>
      <c r="G13" s="31"/>
      <c r="H13" s="31"/>
      <c r="I13" s="31"/>
      <c r="J13" s="32"/>
      <c r="K13" s="58"/>
      <c r="L13" s="29"/>
      <c r="O13"/>
      <c r="P13" s="263">
        <v>7</v>
      </c>
      <c r="Q13" s="264">
        <v>16</v>
      </c>
      <c r="R13" s="265">
        <v>15</v>
      </c>
      <c r="S13" s="264">
        <v>14</v>
      </c>
      <c r="T13" s="265">
        <v>13</v>
      </c>
      <c r="U13" s="264">
        <v>12</v>
      </c>
      <c r="V13" s="265">
        <v>11</v>
      </c>
      <c r="W13" s="264">
        <v>10</v>
      </c>
      <c r="X13" s="265">
        <v>9</v>
      </c>
      <c r="Y13" s="264">
        <v>8</v>
      </c>
      <c r="Z13" s="6"/>
      <c r="AA13" s="217"/>
      <c r="AB13" s="6"/>
      <c r="AC13" s="217"/>
    </row>
    <row r="14" spans="1:29" s="21" customFormat="1" ht="23.25" customHeight="1" x14ac:dyDescent="0.25">
      <c r="B14" s="55"/>
      <c r="O14"/>
      <c r="P14" s="263">
        <v>8</v>
      </c>
      <c r="Q14" s="264">
        <v>13</v>
      </c>
      <c r="R14" s="265">
        <v>12</v>
      </c>
      <c r="S14" s="264">
        <v>11</v>
      </c>
      <c r="T14" s="265">
        <v>10</v>
      </c>
      <c r="U14" s="264">
        <v>9</v>
      </c>
      <c r="V14" s="265">
        <v>8</v>
      </c>
      <c r="W14" s="264">
        <v>7</v>
      </c>
      <c r="X14" s="265">
        <v>6</v>
      </c>
      <c r="Y14" s="9"/>
      <c r="Z14" s="8"/>
      <c r="AA14" s="9"/>
      <c r="AB14" s="8"/>
      <c r="AC14" s="9"/>
    </row>
    <row r="15" spans="1:29" s="21" customFormat="1" ht="23.25" customHeight="1" x14ac:dyDescent="0.25">
      <c r="A15" s="22" t="s">
        <v>43</v>
      </c>
      <c r="B15" s="93" t="s">
        <v>5</v>
      </c>
      <c r="C15" s="1" t="s">
        <v>7</v>
      </c>
      <c r="D15" s="1" t="s">
        <v>8</v>
      </c>
      <c r="E15" s="1" t="s">
        <v>2</v>
      </c>
      <c r="F15" s="1" t="s">
        <v>3</v>
      </c>
      <c r="G15" s="1" t="s">
        <v>4</v>
      </c>
      <c r="H15" s="1" t="s">
        <v>10</v>
      </c>
      <c r="I15" s="1" t="s">
        <v>1</v>
      </c>
      <c r="J15" s="1" t="s">
        <v>9</v>
      </c>
      <c r="K15" s="93" t="s">
        <v>0</v>
      </c>
      <c r="L15" s="1" t="s">
        <v>11</v>
      </c>
      <c r="O15"/>
      <c r="P15" s="263">
        <v>9</v>
      </c>
      <c r="Q15" s="264">
        <v>11</v>
      </c>
      <c r="R15" s="265">
        <v>10</v>
      </c>
      <c r="S15" s="264">
        <v>9</v>
      </c>
      <c r="T15" s="265">
        <v>8</v>
      </c>
      <c r="U15" s="264">
        <v>7</v>
      </c>
      <c r="V15" s="265">
        <v>6</v>
      </c>
      <c r="W15" s="264">
        <v>5</v>
      </c>
      <c r="X15" s="8"/>
      <c r="Y15" s="9"/>
      <c r="Z15" s="8"/>
      <c r="AA15" s="9"/>
      <c r="AB15" s="8"/>
      <c r="AC15" s="9"/>
    </row>
    <row r="16" spans="1:29" s="21" customFormat="1" ht="18.75" x14ac:dyDescent="0.25">
      <c r="A16" s="161">
        <v>1</v>
      </c>
      <c r="B16" s="18" t="s">
        <v>20</v>
      </c>
      <c r="C16" s="61"/>
      <c r="D16" s="61">
        <v>1</v>
      </c>
      <c r="E16" s="62">
        <v>162</v>
      </c>
      <c r="F16" s="62">
        <v>138</v>
      </c>
      <c r="G16" s="62">
        <v>158</v>
      </c>
      <c r="H16" s="62">
        <v>204</v>
      </c>
      <c r="I16" s="62">
        <f t="shared" ref="I16:I22" si="0">SUM(E16:H16)-MIN(E16:H16)</f>
        <v>524</v>
      </c>
      <c r="J16" s="764">
        <f t="shared" ref="J16:J22" si="1">MAX(E16:H16)</f>
        <v>204</v>
      </c>
      <c r="K16" s="764">
        <f t="shared" ref="K16:K22" si="2">ROUND(I16/3,0)</f>
        <v>175</v>
      </c>
      <c r="L16" s="61">
        <v>26</v>
      </c>
      <c r="O16"/>
      <c r="P16" s="263">
        <v>10</v>
      </c>
      <c r="Q16" s="264">
        <v>9</v>
      </c>
      <c r="R16" s="265">
        <v>8</v>
      </c>
      <c r="S16" s="264">
        <v>7</v>
      </c>
      <c r="T16" s="265">
        <v>6</v>
      </c>
      <c r="U16" s="264">
        <v>5</v>
      </c>
      <c r="V16" s="265">
        <v>4</v>
      </c>
      <c r="W16" s="9"/>
      <c r="X16" s="8"/>
      <c r="Y16" s="9"/>
      <c r="Z16" s="8"/>
      <c r="AA16" s="9"/>
      <c r="AB16" s="8"/>
      <c r="AC16" s="268"/>
    </row>
    <row r="17" spans="1:29" s="21" customFormat="1" ht="18.75" x14ac:dyDescent="0.25">
      <c r="A17" s="161">
        <f t="shared" ref="A17:A22" si="3">A16+1</f>
        <v>2</v>
      </c>
      <c r="B17" s="18" t="s">
        <v>81</v>
      </c>
      <c r="C17" s="19"/>
      <c r="D17" s="19">
        <v>1</v>
      </c>
      <c r="E17" s="20">
        <v>146</v>
      </c>
      <c r="F17" s="20">
        <v>171</v>
      </c>
      <c r="G17" s="20">
        <v>138</v>
      </c>
      <c r="H17" s="20">
        <v>156</v>
      </c>
      <c r="I17" s="20">
        <f t="shared" si="0"/>
        <v>473</v>
      </c>
      <c r="J17" s="20">
        <f t="shared" si="1"/>
        <v>171</v>
      </c>
      <c r="K17" s="62">
        <f t="shared" si="2"/>
        <v>158</v>
      </c>
      <c r="L17" s="61">
        <v>23</v>
      </c>
      <c r="O17"/>
      <c r="P17" s="263">
        <v>11</v>
      </c>
      <c r="Q17" s="264">
        <v>7</v>
      </c>
      <c r="R17" s="265">
        <v>6</v>
      </c>
      <c r="S17" s="264">
        <v>5</v>
      </c>
      <c r="T17" s="265">
        <v>4</v>
      </c>
      <c r="U17" s="264">
        <v>3</v>
      </c>
      <c r="V17" s="8"/>
      <c r="W17" s="9"/>
      <c r="X17" s="8"/>
      <c r="Y17" s="9"/>
      <c r="Z17" s="8"/>
      <c r="AA17" s="9"/>
      <c r="AB17" s="8"/>
      <c r="AC17" s="9"/>
    </row>
    <row r="18" spans="1:29" s="21" customFormat="1" ht="18.75" x14ac:dyDescent="0.25">
      <c r="A18" s="161">
        <f t="shared" si="3"/>
        <v>3</v>
      </c>
      <c r="B18" s="18" t="s">
        <v>108</v>
      </c>
      <c r="C18" s="61"/>
      <c r="D18" s="61">
        <v>2</v>
      </c>
      <c r="E18" s="62">
        <v>115</v>
      </c>
      <c r="F18" s="62">
        <v>123</v>
      </c>
      <c r="G18" s="62">
        <v>160</v>
      </c>
      <c r="H18" s="62">
        <v>160</v>
      </c>
      <c r="I18" s="62">
        <f t="shared" si="0"/>
        <v>443</v>
      </c>
      <c r="J18" s="62">
        <f t="shared" si="1"/>
        <v>160</v>
      </c>
      <c r="K18" s="62">
        <f t="shared" si="2"/>
        <v>148</v>
      </c>
      <c r="L18" s="61">
        <v>20</v>
      </c>
      <c r="O18"/>
      <c r="P18" s="263">
        <v>12</v>
      </c>
      <c r="Q18" s="264">
        <v>5</v>
      </c>
      <c r="R18" s="265">
        <v>4</v>
      </c>
      <c r="S18" s="264">
        <v>3</v>
      </c>
      <c r="T18" s="265">
        <v>2</v>
      </c>
      <c r="U18" s="9"/>
      <c r="V18" s="8"/>
      <c r="W18" s="9"/>
      <c r="X18" s="8"/>
      <c r="Y18" s="9"/>
      <c r="Z18" s="8"/>
      <c r="AA18" s="9"/>
      <c r="AB18" s="8"/>
      <c r="AC18" s="9"/>
    </row>
    <row r="19" spans="1:29" ht="18.75" x14ac:dyDescent="0.25">
      <c r="A19" s="161">
        <f t="shared" si="3"/>
        <v>4</v>
      </c>
      <c r="B19" s="18" t="s">
        <v>14</v>
      </c>
      <c r="C19" s="61"/>
      <c r="D19" s="61">
        <v>3</v>
      </c>
      <c r="E19" s="62">
        <v>155</v>
      </c>
      <c r="F19" s="62">
        <v>158</v>
      </c>
      <c r="G19" s="62">
        <v>109</v>
      </c>
      <c r="H19" s="62">
        <v>128</v>
      </c>
      <c r="I19" s="62">
        <f t="shared" si="0"/>
        <v>441</v>
      </c>
      <c r="J19" s="62">
        <f t="shared" si="1"/>
        <v>158</v>
      </c>
      <c r="K19" s="62">
        <f t="shared" si="2"/>
        <v>147</v>
      </c>
      <c r="L19" s="61">
        <v>17</v>
      </c>
      <c r="P19" s="263">
        <v>13</v>
      </c>
      <c r="Q19" s="264">
        <v>3</v>
      </c>
      <c r="R19" s="265">
        <v>2</v>
      </c>
      <c r="S19" s="264">
        <v>1</v>
      </c>
      <c r="T19" s="8"/>
      <c r="U19" s="9"/>
      <c r="V19" s="8"/>
      <c r="W19" s="9"/>
      <c r="X19" s="8"/>
      <c r="Y19" s="9"/>
      <c r="Z19" s="8"/>
      <c r="AA19" s="9"/>
      <c r="AB19" s="8"/>
      <c r="AC19" s="9"/>
    </row>
    <row r="20" spans="1:29" s="2" customFormat="1" ht="18.75" x14ac:dyDescent="0.25">
      <c r="A20" s="161">
        <f t="shared" si="3"/>
        <v>5</v>
      </c>
      <c r="B20" s="18" t="s">
        <v>13</v>
      </c>
      <c r="C20" s="61"/>
      <c r="D20" s="61">
        <v>1</v>
      </c>
      <c r="E20" s="62">
        <v>140</v>
      </c>
      <c r="F20" s="62">
        <v>129</v>
      </c>
      <c r="G20" s="62">
        <v>155</v>
      </c>
      <c r="H20" s="62">
        <v>94</v>
      </c>
      <c r="I20" s="62">
        <f t="shared" si="0"/>
        <v>424</v>
      </c>
      <c r="J20" s="62">
        <f t="shared" si="1"/>
        <v>155</v>
      </c>
      <c r="K20" s="62">
        <f t="shared" si="2"/>
        <v>141</v>
      </c>
      <c r="L20" s="61">
        <v>14</v>
      </c>
      <c r="O20"/>
      <c r="P20" s="263">
        <v>14</v>
      </c>
      <c r="Q20" s="264">
        <v>2</v>
      </c>
      <c r="R20" s="265">
        <v>1</v>
      </c>
      <c r="S20" s="9"/>
      <c r="T20" s="8"/>
      <c r="U20" s="9"/>
      <c r="V20" s="8"/>
      <c r="W20" s="9"/>
      <c r="X20" s="8"/>
      <c r="Y20" s="9"/>
      <c r="Z20" s="8"/>
      <c r="AA20" s="9"/>
      <c r="AB20" s="8"/>
      <c r="AC20" s="9"/>
    </row>
    <row r="21" spans="1:29" s="29" customFormat="1" ht="18.75" x14ac:dyDescent="0.25">
      <c r="A21" s="161">
        <f t="shared" si="3"/>
        <v>6</v>
      </c>
      <c r="B21" s="18" t="s">
        <v>15</v>
      </c>
      <c r="C21" s="19"/>
      <c r="D21" s="19">
        <v>3</v>
      </c>
      <c r="E21" s="20">
        <v>136</v>
      </c>
      <c r="F21" s="20">
        <v>131</v>
      </c>
      <c r="G21" s="20">
        <v>127</v>
      </c>
      <c r="H21" s="20">
        <v>128</v>
      </c>
      <c r="I21" s="20">
        <f t="shared" si="0"/>
        <v>395</v>
      </c>
      <c r="J21" s="20">
        <f t="shared" si="1"/>
        <v>136</v>
      </c>
      <c r="K21" s="62">
        <f t="shared" si="2"/>
        <v>132</v>
      </c>
      <c r="L21" s="61">
        <v>11</v>
      </c>
      <c r="O21"/>
      <c r="P21" s="263">
        <v>15</v>
      </c>
      <c r="Q21" s="264">
        <v>1</v>
      </c>
      <c r="R21" s="8"/>
      <c r="S21" s="9"/>
      <c r="T21" s="8"/>
      <c r="U21" s="9"/>
      <c r="V21" s="8"/>
      <c r="W21" s="9"/>
      <c r="X21" s="8"/>
      <c r="Y21" s="9"/>
      <c r="Z21" s="8"/>
      <c r="AA21" s="9"/>
      <c r="AB21" s="8"/>
      <c r="AC21" s="9"/>
    </row>
    <row r="22" spans="1:29" s="29" customFormat="1" ht="18" x14ac:dyDescent="0.25">
      <c r="A22" s="161">
        <f t="shared" si="3"/>
        <v>7</v>
      </c>
      <c r="B22" s="18" t="s">
        <v>46</v>
      </c>
      <c r="C22" s="61"/>
      <c r="D22" s="61">
        <v>2</v>
      </c>
      <c r="E22" s="62">
        <v>109</v>
      </c>
      <c r="F22" s="62">
        <v>116</v>
      </c>
      <c r="G22" s="62">
        <v>131</v>
      </c>
      <c r="H22" s="62">
        <v>127</v>
      </c>
      <c r="I22" s="62">
        <f t="shared" si="0"/>
        <v>374</v>
      </c>
      <c r="J22" s="62">
        <f t="shared" si="1"/>
        <v>131</v>
      </c>
      <c r="K22" s="62">
        <f t="shared" si="2"/>
        <v>125</v>
      </c>
      <c r="L22" s="61">
        <v>8</v>
      </c>
      <c r="O22"/>
      <c r="P22"/>
    </row>
    <row r="23" spans="1:29" s="21" customFormat="1" ht="18" x14ac:dyDescent="0.25">
      <c r="A23"/>
      <c r="B23"/>
      <c r="C23"/>
      <c r="D23"/>
      <c r="E23"/>
      <c r="F23"/>
      <c r="G23"/>
      <c r="H23"/>
      <c r="I23"/>
      <c r="J23"/>
      <c r="K23" s="52"/>
      <c r="L23"/>
      <c r="O23" s="6"/>
      <c r="P23" s="6"/>
    </row>
    <row r="24" spans="1:29" s="21" customFormat="1" ht="23.25" customHeight="1" x14ac:dyDescent="0.35">
      <c r="A24"/>
      <c r="B24" s="162" t="str">
        <f>B16</f>
        <v>Кравченко Оксана</v>
      </c>
      <c r="C24" s="10" t="s">
        <v>49</v>
      </c>
      <c r="D24" s="159">
        <f>J16</f>
        <v>204</v>
      </c>
      <c r="E24" s="163" t="s">
        <v>47</v>
      </c>
      <c r="F24" s="35"/>
      <c r="G24" s="27"/>
      <c r="H24" s="27"/>
      <c r="I24"/>
      <c r="J24"/>
      <c r="K24" s="52"/>
      <c r="L24"/>
      <c r="O24" s="6"/>
      <c r="P24" s="6"/>
    </row>
    <row r="25" spans="1:29" s="21" customFormat="1" ht="23.25" customHeight="1" x14ac:dyDescent="0.35">
      <c r="A25"/>
      <c r="B25" s="164" t="str">
        <f>B16</f>
        <v>Кравченко Оксана</v>
      </c>
      <c r="C25" s="32" t="s">
        <v>49</v>
      </c>
      <c r="D25" s="159">
        <f>K16</f>
        <v>175</v>
      </c>
      <c r="E25" s="165" t="s">
        <v>48</v>
      </c>
      <c r="F25" s="31"/>
      <c r="G25" s="31"/>
      <c r="H25" s="31"/>
      <c r="I25"/>
      <c r="J25"/>
      <c r="K25" s="52"/>
      <c r="L25"/>
      <c r="O25" s="6"/>
      <c r="P25" s="6"/>
    </row>
    <row r="26" spans="1:29" s="21" customFormat="1" ht="23.25" customHeight="1" x14ac:dyDescent="0.25">
      <c r="O26" s="6"/>
      <c r="P26" s="6"/>
    </row>
    <row r="27" spans="1:29" s="21" customFormat="1" ht="23.25" customHeight="1" x14ac:dyDescent="0.25">
      <c r="O27" s="6"/>
      <c r="P27" s="6"/>
    </row>
    <row r="28" spans="1:29" s="21" customFormat="1" ht="23.25" customHeight="1" x14ac:dyDescent="0.25">
      <c r="O28" s="6"/>
      <c r="P28" s="6"/>
    </row>
    <row r="29" spans="1:29" s="21" customFormat="1" ht="23.25" customHeight="1" x14ac:dyDescent="0.25">
      <c r="O29" s="6"/>
      <c r="P29" s="6"/>
    </row>
    <row r="30" spans="1:29" s="21" customFormat="1" ht="23.25" customHeight="1" x14ac:dyDescent="0.25">
      <c r="O30" s="6"/>
      <c r="P30" s="6"/>
    </row>
  </sheetData>
  <mergeCells count="5">
    <mergeCell ref="A1:K1"/>
    <mergeCell ref="A2:K2"/>
    <mergeCell ref="A3:K3"/>
    <mergeCell ref="P5:P6"/>
    <mergeCell ref="Q5:AC5"/>
  </mergeCells>
  <pageMargins left="0.25" right="0.25" top="0.75" bottom="0.75" header="0.3" footer="0.3"/>
  <pageSetup paperSize="9" scale="74" orientation="portrait" r:id="rId1"/>
  <headerFooter alignWithMargins="0"/>
  <colBreaks count="1" manualBreakCount="1">
    <brk id="12" max="2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view="pageBreakPreview" zoomScale="70" zoomScaleNormal="70" zoomScaleSheetLayoutView="70" workbookViewId="0">
      <pane xSplit="2" ySplit="5" topLeftCell="C6" activePane="bottomRight" state="frozen"/>
      <selection activeCell="B10" sqref="B10"/>
      <selection pane="topRight" activeCell="B10" sqref="B10"/>
      <selection pane="bottomLeft" activeCell="B10" sqref="B10"/>
      <selection pane="bottomRight" activeCell="B10" sqref="B10"/>
    </sheetView>
  </sheetViews>
  <sheetFormatPr defaultRowHeight="12.75" x14ac:dyDescent="0.2"/>
  <cols>
    <col min="1" max="1" width="4.42578125" bestFit="1" customWidth="1"/>
    <col min="2" max="2" width="31" bestFit="1" customWidth="1"/>
    <col min="3" max="3" width="8.85546875" customWidth="1"/>
    <col min="4" max="4" width="16.7109375" bestFit="1" customWidth="1"/>
    <col min="5" max="8" width="8.5703125" bestFit="1" customWidth="1"/>
    <col min="9" max="9" width="8.7109375" bestFit="1" customWidth="1"/>
    <col min="10" max="10" width="12.7109375" bestFit="1" customWidth="1"/>
    <col min="11" max="11" width="11.42578125" style="52" bestFit="1" customWidth="1"/>
    <col min="12" max="12" width="6.85546875" bestFit="1" customWidth="1"/>
    <col min="17" max="30" width="6.85546875" customWidth="1"/>
  </cols>
  <sheetData>
    <row r="1" spans="1:29" ht="21" customHeight="1" x14ac:dyDescent="0.2">
      <c r="A1" s="1268" t="s">
        <v>55</v>
      </c>
      <c r="B1" s="1268"/>
      <c r="C1" s="1268"/>
      <c r="D1" s="1268"/>
      <c r="E1" s="1268"/>
      <c r="F1" s="1268"/>
      <c r="G1" s="1268"/>
      <c r="H1" s="1268"/>
      <c r="I1" s="1268"/>
      <c r="J1" s="1268"/>
      <c r="K1" s="1268"/>
      <c r="L1" s="24"/>
      <c r="M1" s="24"/>
    </row>
    <row r="2" spans="1:29" ht="21" x14ac:dyDescent="0.2">
      <c r="A2" s="1269" t="s">
        <v>91</v>
      </c>
      <c r="B2" s="1269"/>
      <c r="C2" s="1269"/>
      <c r="D2" s="1269"/>
      <c r="E2" s="1269"/>
      <c r="F2" s="1269"/>
      <c r="G2" s="1269"/>
      <c r="H2" s="1269"/>
      <c r="I2" s="1269"/>
      <c r="J2" s="1269"/>
      <c r="K2" s="1269"/>
      <c r="L2" s="24"/>
      <c r="M2" s="24"/>
    </row>
    <row r="3" spans="1:29" ht="21" x14ac:dyDescent="0.2">
      <c r="A3" s="1269" t="s">
        <v>166</v>
      </c>
      <c r="B3" s="1269"/>
      <c r="C3" s="1269"/>
      <c r="D3" s="1269"/>
      <c r="E3" s="1269"/>
      <c r="F3" s="1269"/>
      <c r="G3" s="1269"/>
      <c r="H3" s="1269"/>
      <c r="I3" s="1269"/>
      <c r="J3" s="1269"/>
      <c r="K3" s="1269"/>
      <c r="L3" s="24"/>
      <c r="M3" s="24"/>
    </row>
    <row r="4" spans="1:29" ht="13.5" customHeight="1" x14ac:dyDescent="0.2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60"/>
      <c r="L4" s="24"/>
      <c r="M4" s="24"/>
    </row>
    <row r="5" spans="1:29" s="22" customFormat="1" ht="18.75" x14ac:dyDescent="0.25">
      <c r="A5" s="22" t="s">
        <v>43</v>
      </c>
      <c r="B5" s="1" t="s">
        <v>5</v>
      </c>
      <c r="C5" s="1" t="s">
        <v>7</v>
      </c>
      <c r="D5" s="1" t="s">
        <v>8</v>
      </c>
      <c r="E5" s="1" t="s">
        <v>2</v>
      </c>
      <c r="F5" s="1" t="s">
        <v>3</v>
      </c>
      <c r="G5" s="1" t="s">
        <v>4</v>
      </c>
      <c r="H5" s="1" t="s">
        <v>10</v>
      </c>
      <c r="I5" s="1" t="s">
        <v>1</v>
      </c>
      <c r="J5" s="1" t="s">
        <v>9</v>
      </c>
      <c r="K5" s="93" t="s">
        <v>0</v>
      </c>
      <c r="L5" s="1" t="s">
        <v>11</v>
      </c>
      <c r="O5"/>
      <c r="P5" s="1270" t="s">
        <v>44</v>
      </c>
      <c r="Q5" s="1271" t="s">
        <v>111</v>
      </c>
      <c r="R5" s="1271"/>
      <c r="S5" s="1271"/>
      <c r="T5" s="1271"/>
      <c r="U5" s="1271"/>
      <c r="V5" s="1271"/>
      <c r="W5" s="1271"/>
      <c r="X5" s="1271"/>
      <c r="Y5" s="1271"/>
      <c r="Z5" s="1271"/>
      <c r="AA5" s="1271"/>
      <c r="AB5" s="1271"/>
      <c r="AC5" s="1271"/>
    </row>
    <row r="6" spans="1:29" s="17" customFormat="1" ht="23.25" customHeight="1" x14ac:dyDescent="0.25">
      <c r="A6" s="13">
        <v>1</v>
      </c>
      <c r="B6" s="14" t="s">
        <v>61</v>
      </c>
      <c r="C6" s="15">
        <v>3</v>
      </c>
      <c r="D6" s="15">
        <v>3</v>
      </c>
      <c r="E6" s="16">
        <v>172</v>
      </c>
      <c r="F6" s="16">
        <v>210</v>
      </c>
      <c r="G6" s="16">
        <v>171</v>
      </c>
      <c r="H6" s="16">
        <v>204</v>
      </c>
      <c r="I6" s="16">
        <f t="shared" ref="I6:I12" si="0">SUM(E6:H6)-MIN(E6:H6)</f>
        <v>586</v>
      </c>
      <c r="J6" s="212">
        <f t="shared" ref="J6:J12" si="1">MAX(E6:H6)</f>
        <v>210</v>
      </c>
      <c r="K6" s="212">
        <f t="shared" ref="K6:K12" si="2">ROUND(I6/3,0)</f>
        <v>195</v>
      </c>
      <c r="L6" s="13">
        <v>26</v>
      </c>
      <c r="O6"/>
      <c r="P6" s="1270"/>
      <c r="Q6" s="263">
        <v>15</v>
      </c>
      <c r="R6" s="263">
        <v>14</v>
      </c>
      <c r="S6" s="263">
        <v>13</v>
      </c>
      <c r="T6" s="263">
        <v>12</v>
      </c>
      <c r="U6" s="263">
        <v>11</v>
      </c>
      <c r="V6" s="263">
        <v>10</v>
      </c>
      <c r="W6" s="263">
        <v>9</v>
      </c>
      <c r="X6" s="263">
        <v>8</v>
      </c>
      <c r="Y6" s="263">
        <v>7</v>
      </c>
      <c r="Z6" s="263">
        <v>6</v>
      </c>
      <c r="AA6" s="263">
        <v>5</v>
      </c>
      <c r="AB6" s="263">
        <v>4</v>
      </c>
      <c r="AC6" s="263">
        <v>3</v>
      </c>
    </row>
    <row r="7" spans="1:29" s="17" customFormat="1" ht="23.25" customHeight="1" x14ac:dyDescent="0.25">
      <c r="A7" s="13">
        <f t="shared" ref="A7:A12" si="3">A6+1</f>
        <v>2</v>
      </c>
      <c r="B7" s="14" t="s">
        <v>12</v>
      </c>
      <c r="C7" s="15">
        <v>4</v>
      </c>
      <c r="D7" s="15">
        <v>3</v>
      </c>
      <c r="E7" s="16">
        <v>170</v>
      </c>
      <c r="F7" s="16">
        <v>173</v>
      </c>
      <c r="G7" s="16">
        <v>205</v>
      </c>
      <c r="H7" s="16">
        <v>167</v>
      </c>
      <c r="I7" s="16">
        <f t="shared" si="0"/>
        <v>548</v>
      </c>
      <c r="J7" s="16">
        <f t="shared" si="1"/>
        <v>205</v>
      </c>
      <c r="K7" s="60">
        <f t="shared" si="2"/>
        <v>183</v>
      </c>
      <c r="L7" s="13">
        <v>23</v>
      </c>
      <c r="O7"/>
      <c r="P7" s="263">
        <v>1</v>
      </c>
      <c r="Q7" s="264">
        <v>34</v>
      </c>
      <c r="R7" s="265">
        <v>33</v>
      </c>
      <c r="S7" s="264">
        <v>32</v>
      </c>
      <c r="T7" s="265">
        <v>31</v>
      </c>
      <c r="U7" s="264">
        <v>30</v>
      </c>
      <c r="V7" s="265">
        <v>29</v>
      </c>
      <c r="W7" s="264">
        <v>28</v>
      </c>
      <c r="X7" s="265">
        <v>27</v>
      </c>
      <c r="Y7" s="264">
        <v>26</v>
      </c>
      <c r="Z7" s="265">
        <v>25</v>
      </c>
      <c r="AA7" s="264">
        <v>24</v>
      </c>
      <c r="AB7" s="265">
        <v>23</v>
      </c>
      <c r="AC7" s="264">
        <v>22</v>
      </c>
    </row>
    <row r="8" spans="1:29" s="17" customFormat="1" ht="23.25" customHeight="1" x14ac:dyDescent="0.25">
      <c r="A8" s="13">
        <f t="shared" si="3"/>
        <v>3</v>
      </c>
      <c r="B8" s="14" t="s">
        <v>18</v>
      </c>
      <c r="C8" s="15">
        <v>1</v>
      </c>
      <c r="D8" s="15">
        <v>3</v>
      </c>
      <c r="E8" s="16">
        <v>198</v>
      </c>
      <c r="F8" s="16">
        <v>166</v>
      </c>
      <c r="G8" s="16">
        <v>175</v>
      </c>
      <c r="H8" s="16">
        <v>146</v>
      </c>
      <c r="I8" s="16">
        <f t="shared" si="0"/>
        <v>539</v>
      </c>
      <c r="J8" s="16">
        <f t="shared" si="1"/>
        <v>198</v>
      </c>
      <c r="K8" s="60">
        <f t="shared" si="2"/>
        <v>180</v>
      </c>
      <c r="L8" s="13">
        <v>20</v>
      </c>
      <c r="O8"/>
      <c r="P8" s="263">
        <v>2</v>
      </c>
      <c r="Q8" s="264">
        <v>31</v>
      </c>
      <c r="R8" s="265">
        <v>30</v>
      </c>
      <c r="S8" s="264">
        <v>29</v>
      </c>
      <c r="T8" s="265">
        <v>28</v>
      </c>
      <c r="U8" s="264">
        <v>27</v>
      </c>
      <c r="V8" s="265">
        <v>26</v>
      </c>
      <c r="W8" s="264">
        <v>25</v>
      </c>
      <c r="X8" s="265">
        <v>24</v>
      </c>
      <c r="Y8" s="264">
        <v>23</v>
      </c>
      <c r="Z8" s="265">
        <v>22</v>
      </c>
      <c r="AA8" s="264">
        <v>21</v>
      </c>
      <c r="AB8" s="265">
        <v>20</v>
      </c>
      <c r="AC8" s="264">
        <v>19</v>
      </c>
    </row>
    <row r="9" spans="1:29" s="17" customFormat="1" ht="23.25" customHeight="1" x14ac:dyDescent="0.25">
      <c r="A9" s="13">
        <f t="shared" si="3"/>
        <v>4</v>
      </c>
      <c r="B9" s="14" t="s">
        <v>42</v>
      </c>
      <c r="C9" s="15">
        <v>2</v>
      </c>
      <c r="D9" s="15">
        <v>2</v>
      </c>
      <c r="E9" s="16">
        <v>166</v>
      </c>
      <c r="F9" s="16">
        <v>172</v>
      </c>
      <c r="G9" s="16">
        <v>138</v>
      </c>
      <c r="H9" s="16">
        <v>175</v>
      </c>
      <c r="I9" s="16">
        <f t="shared" si="0"/>
        <v>513</v>
      </c>
      <c r="J9" s="16">
        <f t="shared" si="1"/>
        <v>175</v>
      </c>
      <c r="K9" s="60">
        <f t="shared" si="2"/>
        <v>171</v>
      </c>
      <c r="L9" s="13">
        <v>17</v>
      </c>
      <c r="O9"/>
      <c r="P9" s="263">
        <v>3</v>
      </c>
      <c r="Q9" s="264">
        <v>28</v>
      </c>
      <c r="R9" s="265">
        <v>27</v>
      </c>
      <c r="S9" s="264">
        <v>26</v>
      </c>
      <c r="T9" s="265">
        <v>25</v>
      </c>
      <c r="U9" s="264">
        <v>24</v>
      </c>
      <c r="V9" s="265">
        <v>23</v>
      </c>
      <c r="W9" s="264">
        <v>22</v>
      </c>
      <c r="X9" s="265">
        <v>21</v>
      </c>
      <c r="Y9" s="264">
        <v>20</v>
      </c>
      <c r="Z9" s="265">
        <v>19</v>
      </c>
      <c r="AA9" s="264">
        <v>18</v>
      </c>
      <c r="AB9" s="265">
        <v>17</v>
      </c>
      <c r="AC9" s="264">
        <v>16</v>
      </c>
    </row>
    <row r="10" spans="1:29" s="21" customFormat="1" ht="23.25" customHeight="1" x14ac:dyDescent="0.25">
      <c r="A10" s="13">
        <f t="shared" si="3"/>
        <v>5</v>
      </c>
      <c r="B10" s="14" t="s">
        <v>107</v>
      </c>
      <c r="C10" s="15">
        <v>2</v>
      </c>
      <c r="D10" s="15">
        <v>1</v>
      </c>
      <c r="E10" s="16">
        <v>166</v>
      </c>
      <c r="F10" s="16">
        <v>161</v>
      </c>
      <c r="G10" s="16">
        <v>161</v>
      </c>
      <c r="H10" s="16">
        <v>184</v>
      </c>
      <c r="I10" s="16">
        <f t="shared" si="0"/>
        <v>511</v>
      </c>
      <c r="J10" s="16">
        <f t="shared" si="1"/>
        <v>184</v>
      </c>
      <c r="K10" s="60">
        <f t="shared" si="2"/>
        <v>170</v>
      </c>
      <c r="L10" s="13">
        <v>14</v>
      </c>
      <c r="O10"/>
      <c r="P10" s="263">
        <v>4</v>
      </c>
      <c r="Q10" s="264">
        <v>25</v>
      </c>
      <c r="R10" s="265">
        <v>24</v>
      </c>
      <c r="S10" s="264">
        <v>23</v>
      </c>
      <c r="T10" s="265">
        <v>22</v>
      </c>
      <c r="U10" s="264">
        <v>21</v>
      </c>
      <c r="V10" s="265">
        <v>20</v>
      </c>
      <c r="W10" s="264">
        <v>19</v>
      </c>
      <c r="X10" s="265">
        <v>18</v>
      </c>
      <c r="Y10" s="264">
        <v>17</v>
      </c>
      <c r="Z10" s="265">
        <v>16</v>
      </c>
      <c r="AA10" s="264">
        <v>15</v>
      </c>
      <c r="AB10" s="265">
        <v>14</v>
      </c>
      <c r="AC10" s="52"/>
    </row>
    <row r="11" spans="1:29" s="21" customFormat="1" ht="23.25" customHeight="1" x14ac:dyDescent="0.25">
      <c r="A11" s="13">
        <f t="shared" si="3"/>
        <v>6</v>
      </c>
      <c r="B11" s="14" t="s">
        <v>78</v>
      </c>
      <c r="C11" s="15">
        <v>1</v>
      </c>
      <c r="D11" s="15">
        <v>1</v>
      </c>
      <c r="E11" s="16">
        <v>156</v>
      </c>
      <c r="F11" s="16">
        <v>156</v>
      </c>
      <c r="G11" s="16">
        <v>176</v>
      </c>
      <c r="H11" s="16">
        <v>127</v>
      </c>
      <c r="I11" s="16">
        <f t="shared" si="0"/>
        <v>488</v>
      </c>
      <c r="J11" s="16">
        <f t="shared" si="1"/>
        <v>176</v>
      </c>
      <c r="K11" s="60">
        <f t="shared" si="2"/>
        <v>163</v>
      </c>
      <c r="L11" s="13">
        <v>11</v>
      </c>
      <c r="O11"/>
      <c r="P11" s="263">
        <v>5</v>
      </c>
      <c r="Q11" s="264">
        <v>22</v>
      </c>
      <c r="R11" s="265">
        <v>21</v>
      </c>
      <c r="S11" s="264">
        <v>20</v>
      </c>
      <c r="T11" s="265">
        <v>19</v>
      </c>
      <c r="U11" s="264">
        <v>18</v>
      </c>
      <c r="V11" s="265">
        <v>17</v>
      </c>
      <c r="W11" s="264">
        <v>16</v>
      </c>
      <c r="X11" s="265">
        <v>15</v>
      </c>
      <c r="Y11" s="264">
        <v>14</v>
      </c>
      <c r="Z11" s="265">
        <v>13</v>
      </c>
      <c r="AA11" s="264">
        <v>12</v>
      </c>
      <c r="AB11"/>
      <c r="AC11" s="52"/>
    </row>
    <row r="12" spans="1:29" s="21" customFormat="1" ht="23.25" customHeight="1" x14ac:dyDescent="0.25">
      <c r="A12" s="13">
        <f t="shared" si="3"/>
        <v>7</v>
      </c>
      <c r="B12" s="14" t="s">
        <v>19</v>
      </c>
      <c r="C12" s="15">
        <v>4</v>
      </c>
      <c r="D12" s="15">
        <v>2</v>
      </c>
      <c r="E12" s="16">
        <v>127</v>
      </c>
      <c r="F12" s="16">
        <v>168</v>
      </c>
      <c r="G12" s="16">
        <v>124</v>
      </c>
      <c r="H12" s="16">
        <v>175</v>
      </c>
      <c r="I12" s="16">
        <f t="shared" si="0"/>
        <v>470</v>
      </c>
      <c r="J12" s="16">
        <f t="shared" si="1"/>
        <v>175</v>
      </c>
      <c r="K12" s="60">
        <f t="shared" si="2"/>
        <v>157</v>
      </c>
      <c r="L12" s="13">
        <v>8</v>
      </c>
      <c r="O12"/>
      <c r="P12" s="263">
        <v>6</v>
      </c>
      <c r="Q12" s="264">
        <v>19</v>
      </c>
      <c r="R12" s="265">
        <v>18</v>
      </c>
      <c r="S12" s="264">
        <v>17</v>
      </c>
      <c r="T12" s="265">
        <v>16</v>
      </c>
      <c r="U12" s="264">
        <v>15</v>
      </c>
      <c r="V12" s="265">
        <v>14</v>
      </c>
      <c r="W12" s="264">
        <v>13</v>
      </c>
      <c r="X12" s="265">
        <v>12</v>
      </c>
      <c r="Y12" s="264">
        <v>11</v>
      </c>
      <c r="Z12" s="265">
        <v>10</v>
      </c>
      <c r="AA12" s="9"/>
      <c r="AB12" s="8"/>
      <c r="AC12" s="9"/>
    </row>
    <row r="13" spans="1:29" s="21" customFormat="1" ht="23.25" customHeight="1" x14ac:dyDescent="0.25">
      <c r="A13"/>
      <c r="B13"/>
      <c r="C13"/>
      <c r="D13"/>
      <c r="E13"/>
      <c r="F13"/>
      <c r="G13"/>
      <c r="H13"/>
      <c r="I13"/>
      <c r="J13"/>
      <c r="K13" s="52"/>
      <c r="L13"/>
      <c r="O13"/>
      <c r="P13" s="263">
        <v>7</v>
      </c>
      <c r="Q13" s="264">
        <v>16</v>
      </c>
      <c r="R13" s="265">
        <v>15</v>
      </c>
      <c r="S13" s="264">
        <v>14</v>
      </c>
      <c r="T13" s="265">
        <v>13</v>
      </c>
      <c r="U13" s="264">
        <v>12</v>
      </c>
      <c r="V13" s="265">
        <v>11</v>
      </c>
      <c r="W13" s="264">
        <v>10</v>
      </c>
      <c r="X13" s="265">
        <v>9</v>
      </c>
      <c r="Y13" s="264">
        <v>8</v>
      </c>
      <c r="Z13" s="6"/>
      <c r="AA13" s="217"/>
      <c r="AB13" s="6"/>
      <c r="AC13" s="217"/>
    </row>
    <row r="14" spans="1:29" s="21" customFormat="1" ht="23.25" customHeight="1" x14ac:dyDescent="0.35">
      <c r="A14" s="2"/>
      <c r="B14" s="33" t="str">
        <f>B6</f>
        <v>Черный Сергей</v>
      </c>
      <c r="C14" s="10" t="s">
        <v>49</v>
      </c>
      <c r="D14" s="159">
        <f>J6</f>
        <v>210</v>
      </c>
      <c r="E14" s="34" t="s">
        <v>47</v>
      </c>
      <c r="F14" s="35"/>
      <c r="G14" s="27"/>
      <c r="H14" s="27"/>
      <c r="I14" s="27"/>
      <c r="J14" s="10"/>
      <c r="K14" s="57"/>
      <c r="L14" s="2"/>
      <c r="O14"/>
      <c r="P14" s="263">
        <v>8</v>
      </c>
      <c r="Q14" s="264">
        <v>13</v>
      </c>
      <c r="R14" s="265">
        <v>12</v>
      </c>
      <c r="S14" s="264">
        <v>11</v>
      </c>
      <c r="T14" s="265">
        <v>10</v>
      </c>
      <c r="U14" s="264">
        <v>9</v>
      </c>
      <c r="V14" s="265">
        <v>8</v>
      </c>
      <c r="W14" s="264">
        <v>7</v>
      </c>
      <c r="X14" s="265">
        <v>6</v>
      </c>
      <c r="Y14" s="9"/>
      <c r="Z14" s="8"/>
      <c r="AA14" s="9"/>
      <c r="AB14" s="8"/>
      <c r="AC14" s="9"/>
    </row>
    <row r="15" spans="1:29" s="21" customFormat="1" ht="23.25" customHeight="1" x14ac:dyDescent="0.35">
      <c r="A15" s="29"/>
      <c r="B15" s="30" t="str">
        <f>B6</f>
        <v>Черный Сергей</v>
      </c>
      <c r="C15" s="32" t="s">
        <v>49</v>
      </c>
      <c r="D15" s="159">
        <f>K6</f>
        <v>195</v>
      </c>
      <c r="E15" s="28" t="s">
        <v>48</v>
      </c>
      <c r="F15" s="31"/>
      <c r="G15" s="31"/>
      <c r="H15" s="31"/>
      <c r="I15" s="31"/>
      <c r="J15" s="32"/>
      <c r="K15" s="58"/>
      <c r="L15" s="29"/>
      <c r="O15"/>
      <c r="P15" s="263">
        <v>9</v>
      </c>
      <c r="Q15" s="264">
        <v>11</v>
      </c>
      <c r="R15" s="265">
        <v>10</v>
      </c>
      <c r="S15" s="264">
        <v>9</v>
      </c>
      <c r="T15" s="265">
        <v>8</v>
      </c>
      <c r="U15" s="264">
        <v>7</v>
      </c>
      <c r="V15" s="265">
        <v>6</v>
      </c>
      <c r="W15" s="264">
        <v>5</v>
      </c>
      <c r="X15" s="8"/>
      <c r="Y15" s="9"/>
      <c r="Z15" s="8"/>
      <c r="AA15" s="9"/>
      <c r="AB15" s="8"/>
      <c r="AC15" s="9"/>
    </row>
    <row r="16" spans="1:29" s="21" customFormat="1" ht="23.25" customHeight="1" x14ac:dyDescent="0.35">
      <c r="A16" s="29"/>
      <c r="B16" s="30"/>
      <c r="C16" s="32"/>
      <c r="D16" s="159"/>
      <c r="E16" s="28"/>
      <c r="F16" s="31"/>
      <c r="G16" s="31"/>
      <c r="H16" s="31"/>
      <c r="I16" s="31"/>
      <c r="J16" s="32"/>
      <c r="K16" s="58"/>
      <c r="L16" s="29"/>
      <c r="O16"/>
      <c r="P16" s="263">
        <v>10</v>
      </c>
      <c r="Q16" s="264">
        <v>9</v>
      </c>
      <c r="R16" s="265">
        <v>8</v>
      </c>
      <c r="S16" s="264">
        <v>7</v>
      </c>
      <c r="T16" s="265">
        <v>6</v>
      </c>
      <c r="U16" s="264">
        <v>5</v>
      </c>
      <c r="V16" s="265">
        <v>4</v>
      </c>
      <c r="W16" s="9"/>
      <c r="X16" s="8"/>
      <c r="Y16" s="9"/>
      <c r="Z16" s="8"/>
      <c r="AA16" s="9"/>
      <c r="AB16" s="8"/>
      <c r="AC16" s="268"/>
    </row>
    <row r="17" spans="1:29" s="21" customFormat="1" ht="23.25" customHeight="1" x14ac:dyDescent="0.25">
      <c r="A17" s="22" t="s">
        <v>43</v>
      </c>
      <c r="B17" s="1" t="s">
        <v>5</v>
      </c>
      <c r="C17" s="1" t="s">
        <v>7</v>
      </c>
      <c r="D17" s="1" t="s">
        <v>8</v>
      </c>
      <c r="E17" s="1" t="s">
        <v>2</v>
      </c>
      <c r="F17" s="1" t="s">
        <v>3</v>
      </c>
      <c r="G17" s="1" t="s">
        <v>4</v>
      </c>
      <c r="H17" s="1" t="s">
        <v>10</v>
      </c>
      <c r="I17" s="1" t="s">
        <v>1</v>
      </c>
      <c r="J17" s="1" t="s">
        <v>9</v>
      </c>
      <c r="K17" s="93" t="s">
        <v>0</v>
      </c>
      <c r="L17" s="1" t="s">
        <v>11</v>
      </c>
      <c r="O17"/>
      <c r="P17" s="263">
        <v>11</v>
      </c>
      <c r="Q17" s="264">
        <v>7</v>
      </c>
      <c r="R17" s="265">
        <v>6</v>
      </c>
      <c r="S17" s="264">
        <v>5</v>
      </c>
      <c r="T17" s="265">
        <v>4</v>
      </c>
      <c r="U17" s="264">
        <v>3</v>
      </c>
      <c r="V17" s="8"/>
      <c r="W17" s="9"/>
      <c r="X17" s="8"/>
      <c r="Y17" s="9"/>
      <c r="Z17" s="8"/>
      <c r="AA17" s="9"/>
      <c r="AB17" s="8"/>
      <c r="AC17" s="9"/>
    </row>
    <row r="18" spans="1:29" s="21" customFormat="1" ht="23.25" customHeight="1" x14ac:dyDescent="0.25">
      <c r="A18" s="161">
        <v>1</v>
      </c>
      <c r="B18" s="18" t="s">
        <v>75</v>
      </c>
      <c r="C18" s="19">
        <v>3</v>
      </c>
      <c r="D18" s="19">
        <v>2</v>
      </c>
      <c r="E18" s="20">
        <v>137</v>
      </c>
      <c r="F18" s="20">
        <v>167</v>
      </c>
      <c r="G18" s="20">
        <v>154</v>
      </c>
      <c r="H18" s="20">
        <v>187</v>
      </c>
      <c r="I18" s="20">
        <f>SUM(E18:H18)-MIN(E18:H18)</f>
        <v>508</v>
      </c>
      <c r="J18" s="213">
        <f>MAX(E18:H18)</f>
        <v>187</v>
      </c>
      <c r="K18" s="213">
        <f>ROUND(I18/3,0)</f>
        <v>169</v>
      </c>
      <c r="L18" s="61">
        <v>24</v>
      </c>
      <c r="O18"/>
      <c r="P18" s="263">
        <v>12</v>
      </c>
      <c r="Q18" s="264">
        <v>5</v>
      </c>
      <c r="R18" s="265">
        <v>4</v>
      </c>
      <c r="S18" s="264">
        <v>3</v>
      </c>
      <c r="T18" s="265">
        <v>2</v>
      </c>
      <c r="U18" s="9"/>
      <c r="V18" s="8"/>
      <c r="W18" s="9"/>
      <c r="X18" s="8"/>
      <c r="Y18" s="9"/>
      <c r="Z18" s="8"/>
      <c r="AA18" s="9"/>
      <c r="AB18" s="8"/>
      <c r="AC18" s="9"/>
    </row>
    <row r="19" spans="1:29" ht="18.75" x14ac:dyDescent="0.25">
      <c r="A19" s="161">
        <f>A18+1</f>
        <v>2</v>
      </c>
      <c r="B19" s="18" t="s">
        <v>15</v>
      </c>
      <c r="C19" s="19">
        <v>2</v>
      </c>
      <c r="D19" s="19">
        <v>3</v>
      </c>
      <c r="E19" s="20">
        <v>169</v>
      </c>
      <c r="F19" s="20">
        <v>103</v>
      </c>
      <c r="G19" s="20">
        <v>150</v>
      </c>
      <c r="H19" s="20">
        <v>135</v>
      </c>
      <c r="I19" s="20">
        <f>SUM(E19:H19)-MIN(E19:H19)</f>
        <v>454</v>
      </c>
      <c r="J19" s="20">
        <f>MAX(E19:H19)</f>
        <v>169</v>
      </c>
      <c r="K19" s="62">
        <f>ROUND(I19/3,0)</f>
        <v>151</v>
      </c>
      <c r="L19" s="61">
        <v>21</v>
      </c>
      <c r="P19" s="263">
        <v>13</v>
      </c>
      <c r="Q19" s="264">
        <v>3</v>
      </c>
      <c r="R19" s="265">
        <v>2</v>
      </c>
      <c r="S19" s="264">
        <v>1</v>
      </c>
      <c r="T19" s="8"/>
      <c r="U19" s="9"/>
      <c r="V19" s="8"/>
      <c r="W19" s="9"/>
      <c r="X19" s="8"/>
      <c r="Y19" s="9"/>
      <c r="Z19" s="8"/>
      <c r="AA19" s="9"/>
      <c r="AB19" s="8"/>
      <c r="AC19" s="9"/>
    </row>
    <row r="20" spans="1:29" s="2" customFormat="1" ht="18.75" x14ac:dyDescent="0.25">
      <c r="A20" s="161">
        <f>A19+1</f>
        <v>3</v>
      </c>
      <c r="B20" s="18" t="s">
        <v>13</v>
      </c>
      <c r="C20" s="61">
        <v>3</v>
      </c>
      <c r="D20" s="61">
        <v>1</v>
      </c>
      <c r="E20" s="62">
        <v>108</v>
      </c>
      <c r="F20" s="62">
        <v>150</v>
      </c>
      <c r="G20" s="62">
        <v>162</v>
      </c>
      <c r="H20" s="62">
        <v>140</v>
      </c>
      <c r="I20" s="62">
        <f>SUM(E20:H20)-MIN(E20:H20)</f>
        <v>452</v>
      </c>
      <c r="J20" s="62">
        <f>MAX(E20:H20)</f>
        <v>162</v>
      </c>
      <c r="K20" s="62">
        <f>ROUND(I20/3,0)</f>
        <v>151</v>
      </c>
      <c r="L20" s="61">
        <v>18</v>
      </c>
      <c r="O20"/>
      <c r="P20" s="263">
        <v>14</v>
      </c>
      <c r="Q20" s="264">
        <v>2</v>
      </c>
      <c r="R20" s="265">
        <v>1</v>
      </c>
      <c r="S20" s="9"/>
      <c r="T20" s="8"/>
      <c r="U20" s="9"/>
      <c r="V20" s="8"/>
      <c r="W20" s="9"/>
      <c r="X20" s="8"/>
      <c r="Y20" s="9"/>
      <c r="Z20" s="8"/>
      <c r="AA20" s="9"/>
      <c r="AB20" s="8"/>
      <c r="AC20" s="9"/>
    </row>
    <row r="21" spans="1:29" s="29" customFormat="1" ht="18.75" x14ac:dyDescent="0.25">
      <c r="A21" s="161">
        <f>A20+1</f>
        <v>4</v>
      </c>
      <c r="B21" s="18" t="s">
        <v>20</v>
      </c>
      <c r="C21" s="61">
        <v>1</v>
      </c>
      <c r="D21" s="61">
        <v>2</v>
      </c>
      <c r="E21" s="62">
        <v>131</v>
      </c>
      <c r="F21" s="62">
        <v>151</v>
      </c>
      <c r="G21" s="62">
        <v>144</v>
      </c>
      <c r="H21" s="62">
        <v>156</v>
      </c>
      <c r="I21" s="62">
        <f>SUM(E21:H21)-MIN(E21:H21)</f>
        <v>451</v>
      </c>
      <c r="J21" s="62">
        <f>MAX(E21:H21)</f>
        <v>156</v>
      </c>
      <c r="K21" s="62">
        <f>ROUND(I21/3,0)</f>
        <v>150</v>
      </c>
      <c r="L21" s="61">
        <v>15</v>
      </c>
      <c r="O21"/>
      <c r="P21" s="263">
        <v>15</v>
      </c>
      <c r="Q21" s="264">
        <v>1</v>
      </c>
      <c r="R21" s="8"/>
      <c r="S21" s="9"/>
      <c r="T21" s="8"/>
      <c r="U21" s="9"/>
      <c r="V21" s="8"/>
      <c r="W21" s="9"/>
      <c r="X21" s="8"/>
      <c r="Y21" s="9"/>
      <c r="Z21" s="8"/>
      <c r="AA21" s="9"/>
      <c r="AB21" s="8"/>
      <c r="AC21" s="9"/>
    </row>
    <row r="22" spans="1:29" s="29" customFormat="1" ht="18" x14ac:dyDescent="0.25">
      <c r="A22" s="161">
        <f>A21+1</f>
        <v>5</v>
      </c>
      <c r="B22" s="18" t="s">
        <v>108</v>
      </c>
      <c r="C22" s="61">
        <v>4</v>
      </c>
      <c r="D22" s="61">
        <v>1</v>
      </c>
      <c r="E22" s="62">
        <v>129</v>
      </c>
      <c r="F22" s="62">
        <v>177</v>
      </c>
      <c r="G22" s="62">
        <v>98</v>
      </c>
      <c r="H22" s="62">
        <v>121</v>
      </c>
      <c r="I22" s="62">
        <f>SUM(E22:H22)-MIN(E22:H22)</f>
        <v>427</v>
      </c>
      <c r="J22" s="62">
        <f>MAX(E22:H22)</f>
        <v>177</v>
      </c>
      <c r="K22" s="62">
        <f>ROUND(I22/3,0)</f>
        <v>142</v>
      </c>
      <c r="L22" s="61">
        <v>12</v>
      </c>
      <c r="O22"/>
      <c r="P22"/>
    </row>
    <row r="23" spans="1:29" s="21" customFormat="1" ht="23.25" customHeight="1" x14ac:dyDescent="0.25">
      <c r="A23"/>
      <c r="B23"/>
      <c r="C23"/>
      <c r="D23"/>
      <c r="E23"/>
      <c r="F23"/>
      <c r="G23"/>
      <c r="H23"/>
      <c r="I23"/>
      <c r="J23"/>
      <c r="K23" s="52"/>
      <c r="L23"/>
      <c r="O23" s="6"/>
      <c r="P23" s="6"/>
    </row>
    <row r="24" spans="1:29" s="21" customFormat="1" ht="23.25" customHeight="1" x14ac:dyDescent="0.35">
      <c r="A24"/>
      <c r="B24" s="162" t="str">
        <f>B18</f>
        <v>Адаева Наталья</v>
      </c>
      <c r="C24" s="10" t="s">
        <v>49</v>
      </c>
      <c r="D24" s="159">
        <f>J18</f>
        <v>187</v>
      </c>
      <c r="E24" s="163" t="s">
        <v>47</v>
      </c>
      <c r="F24" s="35"/>
      <c r="G24" s="27"/>
      <c r="H24" s="27"/>
      <c r="I24"/>
      <c r="J24"/>
      <c r="K24" s="52"/>
      <c r="L24"/>
      <c r="O24" s="6"/>
      <c r="P24" s="6"/>
    </row>
    <row r="25" spans="1:29" s="21" customFormat="1" ht="23.25" customHeight="1" x14ac:dyDescent="0.35">
      <c r="A25"/>
      <c r="B25" s="164" t="str">
        <f>B18</f>
        <v>Адаева Наталья</v>
      </c>
      <c r="C25" s="32" t="s">
        <v>49</v>
      </c>
      <c r="D25" s="159">
        <f>K18</f>
        <v>169</v>
      </c>
      <c r="E25" s="165" t="s">
        <v>48</v>
      </c>
      <c r="F25" s="31"/>
      <c r="G25" s="31"/>
      <c r="H25" s="31"/>
      <c r="I25"/>
      <c r="J25"/>
      <c r="K25" s="52"/>
      <c r="L25"/>
      <c r="O25" s="6"/>
      <c r="P25" s="6"/>
    </row>
    <row r="26" spans="1:29" s="21" customFormat="1" ht="23.25" customHeight="1" x14ac:dyDescent="0.25">
      <c r="O26" s="6"/>
      <c r="P26" s="6"/>
    </row>
    <row r="27" spans="1:29" s="21" customFormat="1" ht="23.25" customHeight="1" x14ac:dyDescent="0.25">
      <c r="O27" s="6"/>
      <c r="P27" s="6"/>
    </row>
    <row r="28" spans="1:29" s="21" customFormat="1" ht="23.25" customHeight="1" x14ac:dyDescent="0.25">
      <c r="O28" s="6"/>
      <c r="P28" s="6"/>
    </row>
  </sheetData>
  <mergeCells count="5">
    <mergeCell ref="A1:K1"/>
    <mergeCell ref="A2:K2"/>
    <mergeCell ref="A3:K3"/>
    <mergeCell ref="P5:P6"/>
    <mergeCell ref="Q5:AC5"/>
  </mergeCells>
  <pageMargins left="0.75" right="0.75" top="1" bottom="1" header="0.5" footer="0.5"/>
  <pageSetup paperSize="9" scale="6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view="pageBreakPreview" zoomScale="70" zoomScaleNormal="70" zoomScaleSheetLayoutView="70" workbookViewId="0">
      <pane xSplit="2" ySplit="5" topLeftCell="C6" activePane="bottomRight" state="frozen"/>
      <selection activeCell="B10" sqref="B10"/>
      <selection pane="topRight" activeCell="B10" sqref="B10"/>
      <selection pane="bottomLeft" activeCell="B10" sqref="B10"/>
      <selection pane="bottomRight" activeCell="B10" sqref="B10"/>
    </sheetView>
  </sheetViews>
  <sheetFormatPr defaultRowHeight="12.75" x14ac:dyDescent="0.2"/>
  <cols>
    <col min="1" max="1" width="4.42578125" bestFit="1" customWidth="1"/>
    <col min="2" max="2" width="31" bestFit="1" customWidth="1"/>
    <col min="3" max="3" width="9.140625" bestFit="1" customWidth="1"/>
    <col min="4" max="4" width="11.140625" bestFit="1" customWidth="1"/>
    <col min="5" max="8" width="8.5703125" bestFit="1" customWidth="1"/>
    <col min="9" max="9" width="8.7109375" bestFit="1" customWidth="1"/>
    <col min="10" max="10" width="12.7109375" bestFit="1" customWidth="1"/>
    <col min="11" max="11" width="11.42578125" style="52" bestFit="1" customWidth="1"/>
    <col min="12" max="12" width="6.85546875" bestFit="1" customWidth="1"/>
    <col min="17" max="30" width="6.85546875" customWidth="1"/>
  </cols>
  <sheetData>
    <row r="1" spans="1:29" ht="21" customHeight="1" x14ac:dyDescent="0.2">
      <c r="A1" s="1268" t="s">
        <v>55</v>
      </c>
      <c r="B1" s="1268"/>
      <c r="C1" s="1268"/>
      <c r="D1" s="1268"/>
      <c r="E1" s="1268"/>
      <c r="F1" s="1268"/>
      <c r="G1" s="1268"/>
      <c r="H1" s="1268"/>
      <c r="I1" s="1268"/>
      <c r="J1" s="1268"/>
      <c r="K1" s="1268"/>
      <c r="L1" s="24"/>
      <c r="M1" s="24"/>
    </row>
    <row r="2" spans="1:29" ht="21" x14ac:dyDescent="0.2">
      <c r="A2" s="1269" t="s">
        <v>91</v>
      </c>
      <c r="B2" s="1269"/>
      <c r="C2" s="1269"/>
      <c r="D2" s="1269"/>
      <c r="E2" s="1269"/>
      <c r="F2" s="1269"/>
      <c r="G2" s="1269"/>
      <c r="H2" s="1269"/>
      <c r="I2" s="1269"/>
      <c r="J2" s="1269"/>
      <c r="K2" s="1269"/>
      <c r="L2" s="24"/>
      <c r="M2" s="24"/>
    </row>
    <row r="3" spans="1:29" ht="21" x14ac:dyDescent="0.2">
      <c r="A3" s="1269" t="s">
        <v>167</v>
      </c>
      <c r="B3" s="1269"/>
      <c r="C3" s="1269"/>
      <c r="D3" s="1269"/>
      <c r="E3" s="1269"/>
      <c r="F3" s="1269"/>
      <c r="G3" s="1269"/>
      <c r="H3" s="1269"/>
      <c r="I3" s="1269"/>
      <c r="J3" s="1269"/>
      <c r="K3" s="1269"/>
      <c r="L3" s="24"/>
      <c r="M3" s="24"/>
    </row>
    <row r="4" spans="1:29" ht="13.5" customHeight="1" x14ac:dyDescent="0.2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60"/>
      <c r="L4" s="24"/>
      <c r="M4" s="24"/>
    </row>
    <row r="5" spans="1:29" s="22" customFormat="1" ht="18.75" x14ac:dyDescent="0.25">
      <c r="A5" s="22" t="s">
        <v>43</v>
      </c>
      <c r="B5" s="1" t="s">
        <v>5</v>
      </c>
      <c r="C5" s="1" t="s">
        <v>7</v>
      </c>
      <c r="D5" s="1" t="s">
        <v>8</v>
      </c>
      <c r="E5" s="1" t="s">
        <v>2</v>
      </c>
      <c r="F5" s="1" t="s">
        <v>3</v>
      </c>
      <c r="G5" s="1" t="s">
        <v>4</v>
      </c>
      <c r="H5" s="1" t="s">
        <v>10</v>
      </c>
      <c r="I5" s="1" t="s">
        <v>1</v>
      </c>
      <c r="J5" s="1" t="s">
        <v>9</v>
      </c>
      <c r="K5" s="93" t="s">
        <v>0</v>
      </c>
      <c r="L5" s="1" t="s">
        <v>11</v>
      </c>
      <c r="O5"/>
      <c r="P5" s="1270" t="s">
        <v>44</v>
      </c>
      <c r="Q5" s="1271" t="s">
        <v>111</v>
      </c>
      <c r="R5" s="1271"/>
      <c r="S5" s="1271"/>
      <c r="T5" s="1271"/>
      <c r="U5" s="1271"/>
      <c r="V5" s="1271"/>
      <c r="W5" s="1271"/>
      <c r="X5" s="1271"/>
      <c r="Y5" s="1271"/>
      <c r="Z5" s="1271"/>
      <c r="AA5" s="1271"/>
      <c r="AB5" s="1271"/>
      <c r="AC5" s="1271"/>
    </row>
    <row r="6" spans="1:29" s="17" customFormat="1" ht="23.25" customHeight="1" x14ac:dyDescent="0.25">
      <c r="A6" s="13">
        <v>1</v>
      </c>
      <c r="B6" s="14" t="s">
        <v>33</v>
      </c>
      <c r="C6" s="15">
        <v>3</v>
      </c>
      <c r="D6" s="15">
        <v>4</v>
      </c>
      <c r="E6" s="16">
        <v>142</v>
      </c>
      <c r="F6" s="16">
        <v>170</v>
      </c>
      <c r="G6" s="16">
        <v>207</v>
      </c>
      <c r="H6" s="16">
        <v>236</v>
      </c>
      <c r="I6" s="16">
        <f t="shared" ref="I6:I15" si="0">SUM(E6:H6)-MIN(E6:H6)</f>
        <v>613</v>
      </c>
      <c r="J6" s="16">
        <f t="shared" ref="J6:J15" si="1">MAX(E6:H6)</f>
        <v>236</v>
      </c>
      <c r="K6" s="60">
        <f t="shared" ref="K6:K15" si="2">ROUND(I6/3,0)</f>
        <v>204</v>
      </c>
      <c r="L6" s="13">
        <v>29</v>
      </c>
      <c r="O6"/>
      <c r="P6" s="1270"/>
      <c r="Q6" s="263">
        <v>15</v>
      </c>
      <c r="R6" s="263">
        <v>14</v>
      </c>
      <c r="S6" s="263">
        <v>13</v>
      </c>
      <c r="T6" s="263">
        <v>12</v>
      </c>
      <c r="U6" s="263">
        <v>11</v>
      </c>
      <c r="V6" s="263">
        <v>10</v>
      </c>
      <c r="W6" s="263">
        <v>9</v>
      </c>
      <c r="X6" s="263">
        <v>8</v>
      </c>
      <c r="Y6" s="263">
        <v>7</v>
      </c>
      <c r="Z6" s="263">
        <v>6</v>
      </c>
      <c r="AA6" s="263">
        <v>5</v>
      </c>
      <c r="AB6" s="263">
        <v>4</v>
      </c>
      <c r="AC6" s="263">
        <v>3</v>
      </c>
    </row>
    <row r="7" spans="1:29" s="17" customFormat="1" ht="23.25" customHeight="1" x14ac:dyDescent="0.25">
      <c r="A7" s="13">
        <f>A6+1</f>
        <v>2</v>
      </c>
      <c r="B7" s="14" t="s">
        <v>74</v>
      </c>
      <c r="C7" s="15">
        <v>4</v>
      </c>
      <c r="D7" s="15">
        <v>3</v>
      </c>
      <c r="E7" s="16">
        <v>180</v>
      </c>
      <c r="F7" s="16">
        <v>216</v>
      </c>
      <c r="G7" s="16">
        <v>169</v>
      </c>
      <c r="H7" s="16">
        <v>151</v>
      </c>
      <c r="I7" s="16">
        <f t="shared" si="0"/>
        <v>565</v>
      </c>
      <c r="J7" s="16">
        <f t="shared" si="1"/>
        <v>216</v>
      </c>
      <c r="K7" s="60">
        <f t="shared" si="2"/>
        <v>188</v>
      </c>
      <c r="L7" s="13">
        <v>26</v>
      </c>
      <c r="O7"/>
      <c r="P7" s="263">
        <v>1</v>
      </c>
      <c r="Q7" s="264">
        <v>34</v>
      </c>
      <c r="R7" s="265">
        <v>33</v>
      </c>
      <c r="S7" s="264">
        <v>32</v>
      </c>
      <c r="T7" s="265">
        <v>31</v>
      </c>
      <c r="U7" s="264">
        <v>30</v>
      </c>
      <c r="V7" s="265">
        <v>29</v>
      </c>
      <c r="W7" s="264">
        <v>28</v>
      </c>
      <c r="X7" s="265">
        <v>27</v>
      </c>
      <c r="Y7" s="264">
        <v>26</v>
      </c>
      <c r="Z7" s="265">
        <v>25</v>
      </c>
      <c r="AA7" s="264">
        <v>24</v>
      </c>
      <c r="AB7" s="265">
        <v>23</v>
      </c>
      <c r="AC7" s="264">
        <v>22</v>
      </c>
    </row>
    <row r="8" spans="1:29" s="17" customFormat="1" ht="23.25" customHeight="1" x14ac:dyDescent="0.25">
      <c r="A8" s="13">
        <f t="shared" ref="A8:A15" si="3">A7+1</f>
        <v>3</v>
      </c>
      <c r="B8" s="14" t="s">
        <v>18</v>
      </c>
      <c r="C8" s="15">
        <v>1</v>
      </c>
      <c r="D8" s="15">
        <v>2</v>
      </c>
      <c r="E8" s="16">
        <v>179</v>
      </c>
      <c r="F8" s="16">
        <v>192</v>
      </c>
      <c r="G8" s="16">
        <v>127</v>
      </c>
      <c r="H8" s="16">
        <v>188</v>
      </c>
      <c r="I8" s="16">
        <f t="shared" si="0"/>
        <v>559</v>
      </c>
      <c r="J8" s="16">
        <f t="shared" si="1"/>
        <v>192</v>
      </c>
      <c r="K8" s="60">
        <f t="shared" si="2"/>
        <v>186</v>
      </c>
      <c r="L8" s="13">
        <v>23</v>
      </c>
      <c r="O8"/>
      <c r="P8" s="263">
        <v>2</v>
      </c>
      <c r="Q8" s="264">
        <v>31</v>
      </c>
      <c r="R8" s="265">
        <v>30</v>
      </c>
      <c r="S8" s="264">
        <v>29</v>
      </c>
      <c r="T8" s="265">
        <v>28</v>
      </c>
      <c r="U8" s="264">
        <v>27</v>
      </c>
      <c r="V8" s="265">
        <v>26</v>
      </c>
      <c r="W8" s="264">
        <v>25</v>
      </c>
      <c r="X8" s="265">
        <v>24</v>
      </c>
      <c r="Y8" s="264">
        <v>23</v>
      </c>
      <c r="Z8" s="265">
        <v>22</v>
      </c>
      <c r="AA8" s="264">
        <v>21</v>
      </c>
      <c r="AB8" s="265">
        <v>20</v>
      </c>
      <c r="AC8" s="264">
        <v>19</v>
      </c>
    </row>
    <row r="9" spans="1:29" s="17" customFormat="1" ht="23.25" customHeight="1" x14ac:dyDescent="0.25">
      <c r="A9" s="13">
        <f t="shared" si="3"/>
        <v>4</v>
      </c>
      <c r="B9" s="14" t="s">
        <v>107</v>
      </c>
      <c r="C9" s="15">
        <v>2</v>
      </c>
      <c r="D9" s="15">
        <v>3</v>
      </c>
      <c r="E9" s="16">
        <v>144</v>
      </c>
      <c r="F9" s="16">
        <v>112</v>
      </c>
      <c r="G9" s="16">
        <v>204</v>
      </c>
      <c r="H9" s="16">
        <v>199</v>
      </c>
      <c r="I9" s="16">
        <f t="shared" si="0"/>
        <v>547</v>
      </c>
      <c r="J9" s="16">
        <f t="shared" si="1"/>
        <v>204</v>
      </c>
      <c r="K9" s="60">
        <f t="shared" si="2"/>
        <v>182</v>
      </c>
      <c r="L9" s="13">
        <v>20</v>
      </c>
      <c r="O9"/>
      <c r="P9" s="263">
        <v>3</v>
      </c>
      <c r="Q9" s="264">
        <v>28</v>
      </c>
      <c r="R9" s="265">
        <v>27</v>
      </c>
      <c r="S9" s="264">
        <v>26</v>
      </c>
      <c r="T9" s="265">
        <v>25</v>
      </c>
      <c r="U9" s="264">
        <v>24</v>
      </c>
      <c r="V9" s="265">
        <v>23</v>
      </c>
      <c r="W9" s="264">
        <v>22</v>
      </c>
      <c r="X9" s="265">
        <v>21</v>
      </c>
      <c r="Y9" s="264">
        <v>20</v>
      </c>
      <c r="Z9" s="265">
        <v>19</v>
      </c>
      <c r="AA9" s="264">
        <v>18</v>
      </c>
      <c r="AB9" s="265">
        <v>17</v>
      </c>
      <c r="AC9" s="264">
        <v>16</v>
      </c>
    </row>
    <row r="10" spans="1:29" s="21" customFormat="1" ht="23.25" customHeight="1" x14ac:dyDescent="0.25">
      <c r="A10" s="13">
        <f t="shared" si="3"/>
        <v>5</v>
      </c>
      <c r="B10" s="14" t="s">
        <v>61</v>
      </c>
      <c r="C10" s="15">
        <v>4</v>
      </c>
      <c r="D10" s="15">
        <v>2</v>
      </c>
      <c r="E10" s="16">
        <v>162</v>
      </c>
      <c r="F10" s="16">
        <v>210</v>
      </c>
      <c r="G10" s="16">
        <v>156</v>
      </c>
      <c r="H10" s="16">
        <v>169</v>
      </c>
      <c r="I10" s="16">
        <f t="shared" si="0"/>
        <v>541</v>
      </c>
      <c r="J10" s="16">
        <f t="shared" si="1"/>
        <v>210</v>
      </c>
      <c r="K10" s="60">
        <f t="shared" si="2"/>
        <v>180</v>
      </c>
      <c r="L10" s="13">
        <v>17</v>
      </c>
      <c r="O10"/>
      <c r="P10" s="263">
        <v>4</v>
      </c>
      <c r="Q10" s="264">
        <v>25</v>
      </c>
      <c r="R10" s="265">
        <v>24</v>
      </c>
      <c r="S10" s="264">
        <v>23</v>
      </c>
      <c r="T10" s="265">
        <v>22</v>
      </c>
      <c r="U10" s="264">
        <v>21</v>
      </c>
      <c r="V10" s="265">
        <v>20</v>
      </c>
      <c r="W10" s="264">
        <v>19</v>
      </c>
      <c r="X10" s="265">
        <v>18</v>
      </c>
      <c r="Y10" s="264">
        <v>17</v>
      </c>
      <c r="Z10" s="265">
        <v>16</v>
      </c>
      <c r="AA10" s="264">
        <v>15</v>
      </c>
      <c r="AB10" s="265">
        <v>14</v>
      </c>
      <c r="AC10" s="52"/>
    </row>
    <row r="11" spans="1:29" s="21" customFormat="1" ht="23.25" customHeight="1" x14ac:dyDescent="0.25">
      <c r="A11" s="13">
        <f t="shared" si="3"/>
        <v>6</v>
      </c>
      <c r="B11" s="14" t="s">
        <v>78</v>
      </c>
      <c r="C11" s="15">
        <v>1</v>
      </c>
      <c r="D11" s="16">
        <v>1</v>
      </c>
      <c r="E11" s="16">
        <v>157</v>
      </c>
      <c r="F11" s="16">
        <v>199</v>
      </c>
      <c r="G11" s="16">
        <v>177</v>
      </c>
      <c r="H11" s="16">
        <v>119</v>
      </c>
      <c r="I11" s="16">
        <f t="shared" si="0"/>
        <v>533</v>
      </c>
      <c r="J11" s="16">
        <f t="shared" si="1"/>
        <v>199</v>
      </c>
      <c r="K11" s="60">
        <f t="shared" si="2"/>
        <v>178</v>
      </c>
      <c r="L11" s="13">
        <v>14</v>
      </c>
      <c r="O11"/>
      <c r="P11" s="263">
        <v>5</v>
      </c>
      <c r="Q11" s="264">
        <v>22</v>
      </c>
      <c r="R11" s="265">
        <v>21</v>
      </c>
      <c r="S11" s="264">
        <v>20</v>
      </c>
      <c r="T11" s="265">
        <v>19</v>
      </c>
      <c r="U11" s="264">
        <v>18</v>
      </c>
      <c r="V11" s="265">
        <v>17</v>
      </c>
      <c r="W11" s="264">
        <v>16</v>
      </c>
      <c r="X11" s="265">
        <v>15</v>
      </c>
      <c r="Y11" s="264">
        <v>14</v>
      </c>
      <c r="Z11" s="265">
        <v>13</v>
      </c>
      <c r="AA11" s="264">
        <v>12</v>
      </c>
      <c r="AB11"/>
      <c r="AC11" s="52"/>
    </row>
    <row r="12" spans="1:29" s="21" customFormat="1" ht="23.25" customHeight="1" x14ac:dyDescent="0.25">
      <c r="A12" s="13">
        <f t="shared" si="3"/>
        <v>7</v>
      </c>
      <c r="B12" s="14" t="s">
        <v>19</v>
      </c>
      <c r="C12" s="15">
        <v>2</v>
      </c>
      <c r="D12" s="15">
        <v>1</v>
      </c>
      <c r="E12" s="16">
        <v>171</v>
      </c>
      <c r="F12" s="16">
        <v>141</v>
      </c>
      <c r="G12" s="16">
        <v>170</v>
      </c>
      <c r="H12" s="16">
        <v>154</v>
      </c>
      <c r="I12" s="16">
        <f t="shared" si="0"/>
        <v>495</v>
      </c>
      <c r="J12" s="16">
        <f t="shared" si="1"/>
        <v>171</v>
      </c>
      <c r="K12" s="60">
        <f t="shared" si="2"/>
        <v>165</v>
      </c>
      <c r="L12" s="13">
        <v>11</v>
      </c>
      <c r="O12"/>
      <c r="P12" s="263">
        <v>6</v>
      </c>
      <c r="Q12" s="264">
        <v>19</v>
      </c>
      <c r="R12" s="265">
        <v>18</v>
      </c>
      <c r="S12" s="264">
        <v>17</v>
      </c>
      <c r="T12" s="265">
        <v>16</v>
      </c>
      <c r="U12" s="264">
        <v>15</v>
      </c>
      <c r="V12" s="265">
        <v>14</v>
      </c>
      <c r="W12" s="264">
        <v>13</v>
      </c>
      <c r="X12" s="265">
        <v>12</v>
      </c>
      <c r="Y12" s="264">
        <v>11</v>
      </c>
      <c r="Z12" s="265">
        <v>10</v>
      </c>
      <c r="AA12" s="9"/>
      <c r="AB12" s="8"/>
      <c r="AC12" s="9"/>
    </row>
    <row r="13" spans="1:29" s="21" customFormat="1" ht="23.25" customHeight="1" x14ac:dyDescent="0.25">
      <c r="A13" s="13">
        <f t="shared" si="3"/>
        <v>8</v>
      </c>
      <c r="B13" s="14" t="s">
        <v>110</v>
      </c>
      <c r="C13" s="15">
        <v>2</v>
      </c>
      <c r="D13" s="15">
        <v>5</v>
      </c>
      <c r="E13" s="16">
        <v>113</v>
      </c>
      <c r="F13" s="16">
        <v>120</v>
      </c>
      <c r="G13" s="16">
        <v>166</v>
      </c>
      <c r="H13" s="16">
        <v>188</v>
      </c>
      <c r="I13" s="16">
        <f t="shared" si="0"/>
        <v>474</v>
      </c>
      <c r="J13" s="16">
        <f t="shared" si="1"/>
        <v>188</v>
      </c>
      <c r="K13" s="60">
        <f t="shared" si="2"/>
        <v>158</v>
      </c>
      <c r="L13" s="13">
        <v>8</v>
      </c>
      <c r="O13"/>
      <c r="P13" s="263">
        <v>7</v>
      </c>
      <c r="Q13" s="264">
        <v>16</v>
      </c>
      <c r="R13" s="265">
        <v>15</v>
      </c>
      <c r="S13" s="264">
        <v>14</v>
      </c>
      <c r="T13" s="265">
        <v>13</v>
      </c>
      <c r="U13" s="264">
        <v>12</v>
      </c>
      <c r="V13" s="265">
        <v>11</v>
      </c>
      <c r="W13" s="264">
        <v>10</v>
      </c>
      <c r="X13" s="265">
        <v>9</v>
      </c>
      <c r="Y13" s="264">
        <v>8</v>
      </c>
      <c r="Z13" s="6"/>
      <c r="AA13" s="217"/>
      <c r="AB13" s="6"/>
      <c r="AC13" s="217"/>
    </row>
    <row r="14" spans="1:29" s="21" customFormat="1" ht="23.25" customHeight="1" x14ac:dyDescent="0.25">
      <c r="A14" s="13">
        <f t="shared" si="3"/>
        <v>9</v>
      </c>
      <c r="B14" s="14" t="s">
        <v>42</v>
      </c>
      <c r="C14" s="15">
        <v>2</v>
      </c>
      <c r="D14" s="15">
        <v>2</v>
      </c>
      <c r="E14" s="16">
        <v>146</v>
      </c>
      <c r="F14" s="16">
        <v>139</v>
      </c>
      <c r="G14" s="16">
        <v>135</v>
      </c>
      <c r="H14" s="16">
        <v>184</v>
      </c>
      <c r="I14" s="16">
        <f t="shared" si="0"/>
        <v>469</v>
      </c>
      <c r="J14" s="16">
        <f t="shared" si="1"/>
        <v>184</v>
      </c>
      <c r="K14" s="60">
        <f t="shared" si="2"/>
        <v>156</v>
      </c>
      <c r="L14" s="13">
        <v>6</v>
      </c>
      <c r="O14"/>
      <c r="P14" s="263">
        <v>8</v>
      </c>
      <c r="Q14" s="264">
        <v>13</v>
      </c>
      <c r="R14" s="265">
        <v>12</v>
      </c>
      <c r="S14" s="264">
        <v>11</v>
      </c>
      <c r="T14" s="265">
        <v>10</v>
      </c>
      <c r="U14" s="264">
        <v>9</v>
      </c>
      <c r="V14" s="265">
        <v>8</v>
      </c>
      <c r="W14" s="264">
        <v>7</v>
      </c>
      <c r="X14" s="265">
        <v>6</v>
      </c>
      <c r="Y14" s="9"/>
      <c r="Z14" s="8"/>
      <c r="AA14" s="9"/>
      <c r="AB14" s="8"/>
      <c r="AC14" s="9"/>
    </row>
    <row r="15" spans="1:29" s="21" customFormat="1" ht="23.25" customHeight="1" x14ac:dyDescent="0.25">
      <c r="A15" s="13">
        <f t="shared" si="3"/>
        <v>10</v>
      </c>
      <c r="B15" s="14" t="s">
        <v>82</v>
      </c>
      <c r="C15" s="15">
        <v>4</v>
      </c>
      <c r="D15" s="15">
        <v>1</v>
      </c>
      <c r="E15" s="16">
        <v>107</v>
      </c>
      <c r="F15" s="16">
        <v>152</v>
      </c>
      <c r="G15" s="16">
        <v>104</v>
      </c>
      <c r="H15" s="16">
        <v>139</v>
      </c>
      <c r="I15" s="16">
        <f t="shared" si="0"/>
        <v>398</v>
      </c>
      <c r="J15" s="16">
        <f t="shared" si="1"/>
        <v>152</v>
      </c>
      <c r="K15" s="60">
        <f t="shared" si="2"/>
        <v>133</v>
      </c>
      <c r="L15" s="13">
        <v>4</v>
      </c>
      <c r="O15"/>
      <c r="P15" s="263">
        <v>9</v>
      </c>
      <c r="Q15" s="264">
        <v>11</v>
      </c>
      <c r="R15" s="265">
        <v>10</v>
      </c>
      <c r="S15" s="264">
        <v>9</v>
      </c>
      <c r="T15" s="265">
        <v>8</v>
      </c>
      <c r="U15" s="264">
        <v>7</v>
      </c>
      <c r="V15" s="265">
        <v>6</v>
      </c>
      <c r="W15" s="264">
        <v>5</v>
      </c>
      <c r="X15" s="8"/>
      <c r="Y15" s="9"/>
      <c r="Z15" s="8"/>
      <c r="AA15" s="9"/>
      <c r="AB15" s="8"/>
      <c r="AC15" s="9"/>
    </row>
    <row r="16" spans="1:29" s="21" customFormat="1" ht="23.25" customHeight="1" x14ac:dyDescent="0.25">
      <c r="O16"/>
      <c r="P16" s="263">
        <v>10</v>
      </c>
      <c r="Q16" s="264">
        <v>9</v>
      </c>
      <c r="R16" s="265">
        <v>8</v>
      </c>
      <c r="S16" s="264">
        <v>7</v>
      </c>
      <c r="T16" s="265">
        <v>6</v>
      </c>
      <c r="U16" s="264">
        <v>5</v>
      </c>
      <c r="V16" s="265">
        <v>4</v>
      </c>
      <c r="W16" s="9"/>
      <c r="X16" s="8"/>
      <c r="Y16" s="9"/>
      <c r="Z16" s="8"/>
      <c r="AA16" s="9"/>
      <c r="AB16" s="8"/>
      <c r="AC16" s="268"/>
    </row>
    <row r="17" spans="1:29" s="21" customFormat="1" ht="23.25" customHeight="1" x14ac:dyDescent="0.35">
      <c r="B17" s="33" t="str">
        <f>B6</f>
        <v>Гамов Евгений</v>
      </c>
      <c r="C17" s="10" t="s">
        <v>49</v>
      </c>
      <c r="D17" s="159">
        <f>J6</f>
        <v>236</v>
      </c>
      <c r="E17" s="34" t="s">
        <v>47</v>
      </c>
      <c r="F17" s="35"/>
      <c r="G17" s="27"/>
      <c r="H17" s="27"/>
      <c r="I17" s="27"/>
      <c r="O17"/>
      <c r="P17" s="263">
        <v>11</v>
      </c>
      <c r="Q17" s="264">
        <v>7</v>
      </c>
      <c r="R17" s="265">
        <v>6</v>
      </c>
      <c r="S17" s="264">
        <v>5</v>
      </c>
      <c r="T17" s="265">
        <v>4</v>
      </c>
      <c r="U17" s="264">
        <v>3</v>
      </c>
      <c r="V17" s="8"/>
      <c r="W17" s="9"/>
      <c r="X17" s="8"/>
      <c r="Y17" s="9"/>
      <c r="Z17" s="8"/>
      <c r="AA17" s="9"/>
      <c r="AB17" s="8"/>
      <c r="AC17" s="9"/>
    </row>
    <row r="18" spans="1:29" s="21" customFormat="1" ht="23.25" customHeight="1" x14ac:dyDescent="0.35">
      <c r="B18" s="30" t="str">
        <f>B6</f>
        <v>Гамов Евгений</v>
      </c>
      <c r="C18" s="32" t="s">
        <v>49</v>
      </c>
      <c r="D18" s="159">
        <f>K6</f>
        <v>204</v>
      </c>
      <c r="E18" s="28" t="s">
        <v>48</v>
      </c>
      <c r="F18" s="31"/>
      <c r="G18" s="31"/>
      <c r="H18" s="31"/>
      <c r="I18" s="31"/>
      <c r="O18"/>
      <c r="P18" s="263">
        <v>12</v>
      </c>
      <c r="Q18" s="264">
        <v>5</v>
      </c>
      <c r="R18" s="265">
        <v>4</v>
      </c>
      <c r="S18" s="264">
        <v>3</v>
      </c>
      <c r="T18" s="265">
        <v>2</v>
      </c>
      <c r="U18" s="9"/>
      <c r="V18" s="8"/>
      <c r="W18" s="9"/>
      <c r="X18" s="8"/>
      <c r="Y18" s="9"/>
      <c r="Z18" s="8"/>
      <c r="AA18" s="9"/>
      <c r="AB18" s="8"/>
      <c r="AC18" s="9"/>
    </row>
    <row r="19" spans="1:29" ht="18.75" x14ac:dyDescent="0.2">
      <c r="P19" s="263">
        <v>13</v>
      </c>
      <c r="Q19" s="264">
        <v>3</v>
      </c>
      <c r="R19" s="265">
        <v>2</v>
      </c>
      <c r="S19" s="264">
        <v>1</v>
      </c>
      <c r="T19" s="8"/>
      <c r="U19" s="9"/>
      <c r="V19" s="8"/>
      <c r="W19" s="9"/>
      <c r="X19" s="8"/>
      <c r="Y19" s="9"/>
      <c r="Z19" s="8"/>
      <c r="AA19" s="9"/>
      <c r="AB19" s="8"/>
      <c r="AC19" s="9"/>
    </row>
    <row r="20" spans="1:29" s="2" customFormat="1" ht="18.75" x14ac:dyDescent="0.25">
      <c r="A20" s="22" t="s">
        <v>43</v>
      </c>
      <c r="B20" s="1" t="s">
        <v>5</v>
      </c>
      <c r="C20" s="1" t="s">
        <v>7</v>
      </c>
      <c r="D20" s="1" t="s">
        <v>8</v>
      </c>
      <c r="E20" s="1" t="s">
        <v>2</v>
      </c>
      <c r="F20" s="1" t="s">
        <v>3</v>
      </c>
      <c r="G20" s="1" t="s">
        <v>4</v>
      </c>
      <c r="H20" s="1" t="s">
        <v>10</v>
      </c>
      <c r="I20" s="1" t="s">
        <v>1</v>
      </c>
      <c r="J20" s="1" t="s">
        <v>9</v>
      </c>
      <c r="K20" s="93" t="s">
        <v>0</v>
      </c>
      <c r="L20" s="1" t="s">
        <v>11</v>
      </c>
      <c r="O20"/>
      <c r="P20" s="263">
        <v>14</v>
      </c>
      <c r="Q20" s="264">
        <v>2</v>
      </c>
      <c r="R20" s="265">
        <v>1</v>
      </c>
      <c r="S20" s="9"/>
      <c r="T20" s="8"/>
      <c r="U20" s="9"/>
      <c r="V20" s="8"/>
      <c r="W20" s="9"/>
      <c r="X20" s="8"/>
      <c r="Y20" s="9"/>
      <c r="Z20" s="8"/>
      <c r="AA20" s="9"/>
      <c r="AB20" s="8"/>
      <c r="AC20" s="9"/>
    </row>
    <row r="21" spans="1:29" s="29" customFormat="1" ht="18.75" x14ac:dyDescent="0.25">
      <c r="A21" s="161">
        <v>1</v>
      </c>
      <c r="B21" s="18" t="s">
        <v>13</v>
      </c>
      <c r="C21" s="61">
        <v>3</v>
      </c>
      <c r="D21" s="61">
        <v>1</v>
      </c>
      <c r="E21" s="62">
        <v>174</v>
      </c>
      <c r="F21" s="62">
        <v>128</v>
      </c>
      <c r="G21" s="62">
        <v>148</v>
      </c>
      <c r="H21" s="62">
        <v>211</v>
      </c>
      <c r="I21" s="62">
        <f t="shared" ref="I21:I29" si="4">SUM(E21:H21)-MIN(E21:H21)</f>
        <v>533</v>
      </c>
      <c r="J21" s="62">
        <f t="shared" ref="J21:J29" si="5">MAX(E21:H21)</f>
        <v>211</v>
      </c>
      <c r="K21" s="62">
        <f t="shared" ref="K21:K29" si="6">ROUND(I21/3,0)</f>
        <v>178</v>
      </c>
      <c r="L21" s="61">
        <v>28</v>
      </c>
      <c r="O21"/>
      <c r="P21" s="263">
        <v>15</v>
      </c>
      <c r="Q21" s="264">
        <v>1</v>
      </c>
      <c r="R21" s="8"/>
      <c r="S21" s="9"/>
      <c r="T21" s="8"/>
      <c r="U21" s="9"/>
      <c r="V21" s="8"/>
      <c r="W21" s="9"/>
      <c r="X21" s="8"/>
      <c r="Y21" s="9"/>
      <c r="Z21" s="8"/>
      <c r="AA21" s="9"/>
      <c r="AB21" s="8"/>
      <c r="AC21" s="9"/>
    </row>
    <row r="22" spans="1:29" s="29" customFormat="1" ht="18" x14ac:dyDescent="0.25">
      <c r="A22" s="161">
        <f>A21+1</f>
        <v>2</v>
      </c>
      <c r="B22" s="18" t="s">
        <v>20</v>
      </c>
      <c r="C22" s="61">
        <v>3</v>
      </c>
      <c r="D22" s="61">
        <v>3</v>
      </c>
      <c r="E22" s="62">
        <v>166</v>
      </c>
      <c r="F22" s="62">
        <v>159</v>
      </c>
      <c r="G22" s="62">
        <v>180</v>
      </c>
      <c r="H22" s="62">
        <v>178</v>
      </c>
      <c r="I22" s="62">
        <f t="shared" si="4"/>
        <v>524</v>
      </c>
      <c r="J22" s="62">
        <f t="shared" si="5"/>
        <v>180</v>
      </c>
      <c r="K22" s="62">
        <f t="shared" si="6"/>
        <v>175</v>
      </c>
      <c r="L22" s="61">
        <v>25</v>
      </c>
      <c r="O22"/>
      <c r="P22"/>
    </row>
    <row r="23" spans="1:29" s="22" customFormat="1" ht="18" x14ac:dyDescent="0.25">
      <c r="A23" s="161">
        <f>A22+1</f>
        <v>3</v>
      </c>
      <c r="B23" s="18" t="s">
        <v>81</v>
      </c>
      <c r="C23" s="61">
        <v>1</v>
      </c>
      <c r="D23" s="61">
        <v>3</v>
      </c>
      <c r="E23" s="62">
        <v>190</v>
      </c>
      <c r="F23" s="62">
        <v>132</v>
      </c>
      <c r="G23" s="62">
        <v>175</v>
      </c>
      <c r="H23" s="62">
        <v>135</v>
      </c>
      <c r="I23" s="62">
        <f t="shared" si="4"/>
        <v>500</v>
      </c>
      <c r="J23" s="62">
        <f t="shared" si="5"/>
        <v>190</v>
      </c>
      <c r="K23" s="62">
        <f t="shared" si="6"/>
        <v>167</v>
      </c>
      <c r="L23" s="61">
        <v>22</v>
      </c>
      <c r="O23"/>
      <c r="P23"/>
    </row>
    <row r="24" spans="1:29" s="21" customFormat="1" ht="18" x14ac:dyDescent="0.25">
      <c r="A24" s="161">
        <f t="shared" ref="A24:A29" si="7">A23+1</f>
        <v>4</v>
      </c>
      <c r="B24" s="18" t="s">
        <v>75</v>
      </c>
      <c r="C24" s="19">
        <v>3</v>
      </c>
      <c r="D24" s="19">
        <v>2</v>
      </c>
      <c r="E24" s="20">
        <v>138</v>
      </c>
      <c r="F24" s="20">
        <v>175</v>
      </c>
      <c r="G24" s="20">
        <v>168</v>
      </c>
      <c r="H24" s="20">
        <v>147</v>
      </c>
      <c r="I24" s="20">
        <f t="shared" si="4"/>
        <v>490</v>
      </c>
      <c r="J24" s="20">
        <f t="shared" si="5"/>
        <v>175</v>
      </c>
      <c r="K24" s="62">
        <f t="shared" si="6"/>
        <v>163</v>
      </c>
      <c r="L24" s="61">
        <v>19</v>
      </c>
      <c r="O24" s="6"/>
      <c r="P24" s="6"/>
    </row>
    <row r="25" spans="1:29" s="21" customFormat="1" ht="18" x14ac:dyDescent="0.25">
      <c r="A25" s="161">
        <f t="shared" si="7"/>
        <v>5</v>
      </c>
      <c r="B25" s="18" t="s">
        <v>77</v>
      </c>
      <c r="C25" s="61">
        <v>4</v>
      </c>
      <c r="D25" s="61">
        <v>5</v>
      </c>
      <c r="E25" s="62">
        <v>139</v>
      </c>
      <c r="F25" s="62">
        <v>177</v>
      </c>
      <c r="G25" s="62">
        <v>157</v>
      </c>
      <c r="H25" s="62">
        <v>126</v>
      </c>
      <c r="I25" s="62">
        <f t="shared" si="4"/>
        <v>473</v>
      </c>
      <c r="J25" s="62">
        <f t="shared" si="5"/>
        <v>177</v>
      </c>
      <c r="K25" s="62">
        <f t="shared" si="6"/>
        <v>158</v>
      </c>
      <c r="L25" s="61">
        <v>16</v>
      </c>
      <c r="O25" s="6"/>
      <c r="P25" s="6"/>
    </row>
    <row r="26" spans="1:29" s="21" customFormat="1" ht="18" x14ac:dyDescent="0.25">
      <c r="A26" s="161">
        <f t="shared" si="7"/>
        <v>6</v>
      </c>
      <c r="B26" s="18" t="s">
        <v>108</v>
      </c>
      <c r="C26" s="61">
        <v>4</v>
      </c>
      <c r="D26" s="61">
        <v>4</v>
      </c>
      <c r="E26" s="62">
        <v>158</v>
      </c>
      <c r="F26" s="62">
        <v>168</v>
      </c>
      <c r="G26" s="62">
        <v>101</v>
      </c>
      <c r="H26" s="62">
        <v>147</v>
      </c>
      <c r="I26" s="62">
        <f t="shared" si="4"/>
        <v>473</v>
      </c>
      <c r="J26" s="62">
        <f t="shared" si="5"/>
        <v>168</v>
      </c>
      <c r="K26" s="62">
        <f t="shared" si="6"/>
        <v>158</v>
      </c>
      <c r="L26" s="61">
        <v>16</v>
      </c>
      <c r="O26" s="6"/>
      <c r="P26" s="6"/>
    </row>
    <row r="27" spans="1:29" s="21" customFormat="1" ht="18" x14ac:dyDescent="0.25">
      <c r="A27" s="161">
        <f t="shared" si="7"/>
        <v>7</v>
      </c>
      <c r="B27" s="18" t="s">
        <v>15</v>
      </c>
      <c r="C27" s="61">
        <v>3</v>
      </c>
      <c r="D27" s="61">
        <v>5</v>
      </c>
      <c r="E27" s="62">
        <v>122</v>
      </c>
      <c r="F27" s="62">
        <v>137</v>
      </c>
      <c r="G27" s="62">
        <v>188</v>
      </c>
      <c r="H27" s="62">
        <v>144</v>
      </c>
      <c r="I27" s="62">
        <f t="shared" si="4"/>
        <v>469</v>
      </c>
      <c r="J27" s="62">
        <f t="shared" si="5"/>
        <v>188</v>
      </c>
      <c r="K27" s="62">
        <f t="shared" si="6"/>
        <v>156</v>
      </c>
      <c r="L27" s="61">
        <v>10</v>
      </c>
      <c r="O27" s="6"/>
      <c r="P27" s="6"/>
    </row>
    <row r="28" spans="1:29" s="21" customFormat="1" ht="18" x14ac:dyDescent="0.25">
      <c r="A28" s="161">
        <f t="shared" si="7"/>
        <v>8</v>
      </c>
      <c r="B28" s="18" t="s">
        <v>46</v>
      </c>
      <c r="C28" s="61">
        <v>2</v>
      </c>
      <c r="D28" s="61">
        <v>4</v>
      </c>
      <c r="E28" s="62">
        <v>158</v>
      </c>
      <c r="F28" s="62">
        <v>140</v>
      </c>
      <c r="G28" s="62">
        <v>153</v>
      </c>
      <c r="H28" s="62">
        <v>98</v>
      </c>
      <c r="I28" s="62">
        <f t="shared" si="4"/>
        <v>451</v>
      </c>
      <c r="J28" s="62">
        <f t="shared" si="5"/>
        <v>158</v>
      </c>
      <c r="K28" s="62">
        <f t="shared" si="6"/>
        <v>150</v>
      </c>
      <c r="L28" s="61">
        <v>7</v>
      </c>
      <c r="O28" s="6"/>
      <c r="P28" s="6"/>
    </row>
    <row r="29" spans="1:29" s="21" customFormat="1" ht="18" x14ac:dyDescent="0.25">
      <c r="A29" s="161">
        <f t="shared" si="7"/>
        <v>9</v>
      </c>
      <c r="B29" s="18" t="s">
        <v>14</v>
      </c>
      <c r="C29" s="61">
        <v>1</v>
      </c>
      <c r="D29" s="61">
        <v>5</v>
      </c>
      <c r="E29" s="62">
        <v>140</v>
      </c>
      <c r="F29" s="62">
        <v>119</v>
      </c>
      <c r="G29" s="62">
        <v>106</v>
      </c>
      <c r="H29" s="62">
        <v>156</v>
      </c>
      <c r="I29" s="62">
        <f t="shared" si="4"/>
        <v>415</v>
      </c>
      <c r="J29" s="62">
        <f t="shared" si="5"/>
        <v>156</v>
      </c>
      <c r="K29" s="62">
        <f t="shared" si="6"/>
        <v>138</v>
      </c>
      <c r="L29" s="61">
        <v>5</v>
      </c>
      <c r="O29" s="6"/>
      <c r="P29" s="6"/>
    </row>
    <row r="30" spans="1:29" s="21" customFormat="1" ht="23.25" customHeight="1" x14ac:dyDescent="0.25">
      <c r="A30"/>
      <c r="B30"/>
      <c r="C30"/>
      <c r="D30"/>
      <c r="E30"/>
      <c r="F30"/>
      <c r="G30"/>
      <c r="H30"/>
      <c r="I30"/>
      <c r="J30"/>
      <c r="K30" s="52"/>
      <c r="L30"/>
      <c r="O30" s="6"/>
      <c r="P30" s="6"/>
    </row>
    <row r="31" spans="1:29" s="21" customFormat="1" ht="23.25" customHeight="1" x14ac:dyDescent="0.35">
      <c r="A31"/>
      <c r="B31" s="162" t="str">
        <f>B21</f>
        <v>Чуруксаева Людмила</v>
      </c>
      <c r="C31" s="10" t="s">
        <v>49</v>
      </c>
      <c r="D31" s="159">
        <f>J21</f>
        <v>211</v>
      </c>
      <c r="E31" s="163" t="s">
        <v>47</v>
      </c>
      <c r="F31" s="35"/>
      <c r="G31" s="27"/>
      <c r="H31" s="27"/>
      <c r="I31"/>
      <c r="J31"/>
      <c r="K31" s="52"/>
      <c r="L31"/>
      <c r="O31" s="6"/>
      <c r="P31" s="6"/>
    </row>
    <row r="32" spans="1:29" s="21" customFormat="1" ht="23.25" customHeight="1" x14ac:dyDescent="0.35">
      <c r="A32"/>
      <c r="B32" s="164" t="str">
        <f>B21</f>
        <v>Чуруксаева Людмила</v>
      </c>
      <c r="C32" s="32" t="s">
        <v>49</v>
      </c>
      <c r="D32" s="159">
        <f>K21</f>
        <v>178</v>
      </c>
      <c r="E32" s="165" t="s">
        <v>48</v>
      </c>
      <c r="F32" s="31"/>
      <c r="G32" s="31"/>
      <c r="H32" s="31"/>
      <c r="I32"/>
      <c r="J32"/>
      <c r="K32" s="52"/>
      <c r="L32"/>
      <c r="O32" s="6"/>
      <c r="P32" s="6"/>
    </row>
  </sheetData>
  <mergeCells count="5">
    <mergeCell ref="A1:K1"/>
    <mergeCell ref="A2:K2"/>
    <mergeCell ref="A3:K3"/>
    <mergeCell ref="P5:P6"/>
    <mergeCell ref="Q5:AC5"/>
  </mergeCells>
  <pageMargins left="0.75" right="0.75" top="1" bottom="1" header="0.5" footer="0.5"/>
  <pageSetup paperSize="9" scale="65" orientation="portrait" r:id="rId1"/>
  <headerFooter alignWithMargins="0"/>
  <colBreaks count="1" manualBreakCount="1">
    <brk id="12" max="27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view="pageBreakPreview" zoomScale="70" zoomScaleNormal="70" zoomScaleSheetLayoutView="70" workbookViewId="0">
      <pane xSplit="2" ySplit="1" topLeftCell="C2" activePane="bottomRight" state="frozen"/>
      <selection activeCell="B10" sqref="B10"/>
      <selection pane="topRight" activeCell="B10" sqref="B10"/>
      <selection pane="bottomLeft" activeCell="B10" sqref="B10"/>
      <selection pane="bottomRight" activeCell="B10" sqref="B10"/>
    </sheetView>
  </sheetViews>
  <sheetFormatPr defaultRowHeight="12.75" x14ac:dyDescent="0.2"/>
  <cols>
    <col min="1" max="1" width="4.42578125" bestFit="1" customWidth="1"/>
    <col min="2" max="2" width="31" bestFit="1" customWidth="1"/>
    <col min="3" max="3" width="8.85546875" customWidth="1"/>
    <col min="4" max="4" width="11.140625" bestFit="1" customWidth="1"/>
    <col min="5" max="8" width="8.5703125" bestFit="1" customWidth="1"/>
    <col min="9" max="9" width="8.7109375" bestFit="1" customWidth="1"/>
    <col min="10" max="10" width="12.7109375" bestFit="1" customWidth="1"/>
    <col min="11" max="11" width="11.42578125" style="52" bestFit="1" customWidth="1"/>
    <col min="12" max="12" width="6.85546875" bestFit="1" customWidth="1"/>
    <col min="17" max="30" width="6.85546875" customWidth="1"/>
  </cols>
  <sheetData>
    <row r="1" spans="1:29" ht="21" customHeight="1" x14ac:dyDescent="0.2">
      <c r="A1" s="1268" t="s">
        <v>55</v>
      </c>
      <c r="B1" s="1268"/>
      <c r="C1" s="1268"/>
      <c r="D1" s="1268"/>
      <c r="E1" s="1268"/>
      <c r="F1" s="1268"/>
      <c r="G1" s="1268"/>
      <c r="H1" s="1268"/>
      <c r="I1" s="1268"/>
      <c r="J1" s="1268"/>
      <c r="K1" s="1268"/>
      <c r="L1" s="24"/>
      <c r="M1" s="24"/>
    </row>
    <row r="2" spans="1:29" ht="21" x14ac:dyDescent="0.2">
      <c r="A2" s="1269" t="s">
        <v>91</v>
      </c>
      <c r="B2" s="1269"/>
      <c r="C2" s="1269"/>
      <c r="D2" s="1269"/>
      <c r="E2" s="1269"/>
      <c r="F2" s="1269"/>
      <c r="G2" s="1269"/>
      <c r="H2" s="1269"/>
      <c r="I2" s="1269"/>
      <c r="J2" s="1269"/>
      <c r="K2" s="1269"/>
      <c r="L2" s="24"/>
      <c r="M2" s="24"/>
    </row>
    <row r="3" spans="1:29" ht="21" x14ac:dyDescent="0.2">
      <c r="A3" s="1269" t="s">
        <v>93</v>
      </c>
      <c r="B3" s="1269"/>
      <c r="C3" s="1269"/>
      <c r="D3" s="1269"/>
      <c r="E3" s="1269"/>
      <c r="F3" s="1269"/>
      <c r="G3" s="1269"/>
      <c r="H3" s="1269"/>
      <c r="I3" s="1269"/>
      <c r="J3" s="1269"/>
      <c r="K3" s="1269"/>
      <c r="L3" s="24"/>
      <c r="M3" s="24"/>
    </row>
    <row r="4" spans="1:29" ht="13.5" customHeight="1" x14ac:dyDescent="0.2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60"/>
      <c r="L4" s="24"/>
      <c r="M4" s="24"/>
    </row>
    <row r="5" spans="1:29" s="22" customFormat="1" ht="18.75" x14ac:dyDescent="0.25">
      <c r="A5" s="22" t="s">
        <v>43</v>
      </c>
      <c r="B5" s="1" t="s">
        <v>5</v>
      </c>
      <c r="C5" s="1" t="s">
        <v>7</v>
      </c>
      <c r="D5" s="1" t="s">
        <v>8</v>
      </c>
      <c r="E5" s="1" t="s">
        <v>2</v>
      </c>
      <c r="F5" s="1" t="s">
        <v>3</v>
      </c>
      <c r="G5" s="1" t="s">
        <v>4</v>
      </c>
      <c r="H5" s="1" t="s">
        <v>10</v>
      </c>
      <c r="I5" s="1" t="s">
        <v>1</v>
      </c>
      <c r="J5" s="1" t="s">
        <v>9</v>
      </c>
      <c r="K5" s="93" t="s">
        <v>0</v>
      </c>
      <c r="L5" s="1" t="s">
        <v>11</v>
      </c>
      <c r="O5"/>
      <c r="P5" s="1270" t="s">
        <v>44</v>
      </c>
      <c r="Q5" s="1271" t="s">
        <v>111</v>
      </c>
      <c r="R5" s="1271"/>
      <c r="S5" s="1271"/>
      <c r="T5" s="1271"/>
      <c r="U5" s="1271"/>
      <c r="V5" s="1271"/>
      <c r="W5" s="1271"/>
      <c r="X5" s="1271"/>
      <c r="Y5" s="1271"/>
      <c r="Z5" s="1271"/>
      <c r="AA5" s="1271"/>
      <c r="AB5" s="1271"/>
      <c r="AC5" s="1271"/>
    </row>
    <row r="6" spans="1:29" s="17" customFormat="1" ht="18.75" x14ac:dyDescent="0.25">
      <c r="A6" s="13">
        <v>1</v>
      </c>
      <c r="B6" s="14" t="s">
        <v>19</v>
      </c>
      <c r="C6" s="15">
        <v>3</v>
      </c>
      <c r="D6" s="15">
        <v>5</v>
      </c>
      <c r="E6" s="212">
        <v>213</v>
      </c>
      <c r="F6" s="16">
        <v>186</v>
      </c>
      <c r="G6" s="16">
        <v>181</v>
      </c>
      <c r="H6" s="16">
        <v>189</v>
      </c>
      <c r="I6" s="16">
        <f t="shared" ref="I6:I15" si="0">SUM(E6:H6)-MIN(E6:H6)</f>
        <v>588</v>
      </c>
      <c r="J6" s="16">
        <f t="shared" ref="J6:J15" si="1">MAX(E6:H6)</f>
        <v>213</v>
      </c>
      <c r="K6" s="212">
        <f t="shared" ref="K6:K15" si="2">ROUND(I6/3,0)</f>
        <v>196</v>
      </c>
      <c r="L6" s="13">
        <v>29</v>
      </c>
      <c r="O6"/>
      <c r="P6" s="1270"/>
      <c r="Q6" s="263">
        <v>15</v>
      </c>
      <c r="R6" s="263">
        <v>14</v>
      </c>
      <c r="S6" s="263">
        <v>13</v>
      </c>
      <c r="T6" s="263">
        <v>12</v>
      </c>
      <c r="U6" s="263">
        <v>11</v>
      </c>
      <c r="V6" s="263">
        <v>10</v>
      </c>
      <c r="W6" s="263">
        <v>9</v>
      </c>
      <c r="X6" s="263">
        <v>8</v>
      </c>
      <c r="Y6" s="263">
        <v>7</v>
      </c>
      <c r="Z6" s="263">
        <v>6</v>
      </c>
      <c r="AA6" s="263">
        <v>5</v>
      </c>
      <c r="AB6" s="263">
        <v>4</v>
      </c>
      <c r="AC6" s="263">
        <v>3</v>
      </c>
    </row>
    <row r="7" spans="1:29" s="17" customFormat="1" ht="18.75" x14ac:dyDescent="0.25">
      <c r="A7" s="13">
        <f>A6+1</f>
        <v>2</v>
      </c>
      <c r="B7" s="14" t="s">
        <v>42</v>
      </c>
      <c r="C7" s="15">
        <v>2</v>
      </c>
      <c r="D7" s="15">
        <v>4</v>
      </c>
      <c r="E7" s="16">
        <v>193</v>
      </c>
      <c r="F7" s="16">
        <v>184</v>
      </c>
      <c r="G7" s="16">
        <v>157</v>
      </c>
      <c r="H7" s="16">
        <v>207</v>
      </c>
      <c r="I7" s="16">
        <f t="shared" si="0"/>
        <v>584</v>
      </c>
      <c r="J7" s="16">
        <f t="shared" si="1"/>
        <v>207</v>
      </c>
      <c r="K7" s="60">
        <f t="shared" si="2"/>
        <v>195</v>
      </c>
      <c r="L7" s="13">
        <v>26</v>
      </c>
      <c r="O7"/>
      <c r="P7" s="263">
        <v>1</v>
      </c>
      <c r="Q7" s="264">
        <v>34</v>
      </c>
      <c r="R7" s="265">
        <v>33</v>
      </c>
      <c r="S7" s="264">
        <v>32</v>
      </c>
      <c r="T7" s="265">
        <v>31</v>
      </c>
      <c r="U7" s="264">
        <v>30</v>
      </c>
      <c r="V7" s="265">
        <v>29</v>
      </c>
      <c r="W7" s="264">
        <v>28</v>
      </c>
      <c r="X7" s="265">
        <v>27</v>
      </c>
      <c r="Y7" s="264">
        <v>26</v>
      </c>
      <c r="Z7" s="265">
        <v>25</v>
      </c>
      <c r="AA7" s="264">
        <v>24</v>
      </c>
      <c r="AB7" s="265">
        <v>23</v>
      </c>
      <c r="AC7" s="264">
        <v>22</v>
      </c>
    </row>
    <row r="8" spans="1:29" s="17" customFormat="1" ht="18.75" x14ac:dyDescent="0.25">
      <c r="A8" s="13">
        <f t="shared" ref="A8:A15" si="3">A7+1</f>
        <v>3</v>
      </c>
      <c r="B8" s="14" t="s">
        <v>59</v>
      </c>
      <c r="C8" s="15">
        <v>4</v>
      </c>
      <c r="D8" s="15">
        <v>4</v>
      </c>
      <c r="E8" s="16">
        <v>192</v>
      </c>
      <c r="F8" s="16">
        <v>185</v>
      </c>
      <c r="G8" s="16">
        <v>144</v>
      </c>
      <c r="H8" s="16">
        <v>194</v>
      </c>
      <c r="I8" s="16">
        <f t="shared" si="0"/>
        <v>571</v>
      </c>
      <c r="J8" s="16">
        <f t="shared" si="1"/>
        <v>194</v>
      </c>
      <c r="K8" s="60">
        <f t="shared" si="2"/>
        <v>190</v>
      </c>
      <c r="L8" s="13">
        <v>23</v>
      </c>
      <c r="O8"/>
      <c r="P8" s="263">
        <v>2</v>
      </c>
      <c r="Q8" s="264">
        <v>31</v>
      </c>
      <c r="R8" s="265">
        <v>30</v>
      </c>
      <c r="S8" s="264">
        <v>29</v>
      </c>
      <c r="T8" s="265">
        <v>28</v>
      </c>
      <c r="U8" s="264">
        <v>27</v>
      </c>
      <c r="V8" s="265">
        <v>26</v>
      </c>
      <c r="W8" s="264">
        <v>25</v>
      </c>
      <c r="X8" s="265">
        <v>24</v>
      </c>
      <c r="Y8" s="264">
        <v>23</v>
      </c>
      <c r="Z8" s="265">
        <v>22</v>
      </c>
      <c r="AA8" s="264">
        <v>21</v>
      </c>
      <c r="AB8" s="265">
        <v>20</v>
      </c>
      <c r="AC8" s="264">
        <v>19</v>
      </c>
    </row>
    <row r="9" spans="1:29" s="17" customFormat="1" ht="18.75" x14ac:dyDescent="0.25">
      <c r="A9" s="13">
        <f t="shared" si="3"/>
        <v>4</v>
      </c>
      <c r="B9" s="14" t="s">
        <v>33</v>
      </c>
      <c r="C9" s="15">
        <v>4</v>
      </c>
      <c r="D9" s="15">
        <v>5</v>
      </c>
      <c r="E9" s="16">
        <v>158</v>
      </c>
      <c r="F9" s="16">
        <v>206</v>
      </c>
      <c r="G9" s="16">
        <v>174</v>
      </c>
      <c r="H9" s="16">
        <v>161</v>
      </c>
      <c r="I9" s="16">
        <f t="shared" si="0"/>
        <v>541</v>
      </c>
      <c r="J9" s="16">
        <f t="shared" si="1"/>
        <v>206</v>
      </c>
      <c r="K9" s="60">
        <f t="shared" si="2"/>
        <v>180</v>
      </c>
      <c r="L9" s="13">
        <v>20</v>
      </c>
      <c r="O9"/>
      <c r="P9" s="263">
        <v>3</v>
      </c>
      <c r="Q9" s="264">
        <v>28</v>
      </c>
      <c r="R9" s="265">
        <v>27</v>
      </c>
      <c r="S9" s="264">
        <v>26</v>
      </c>
      <c r="T9" s="265">
        <v>25</v>
      </c>
      <c r="U9" s="264">
        <v>24</v>
      </c>
      <c r="V9" s="265">
        <v>23</v>
      </c>
      <c r="W9" s="264">
        <v>22</v>
      </c>
      <c r="X9" s="265">
        <v>21</v>
      </c>
      <c r="Y9" s="264">
        <v>20</v>
      </c>
      <c r="Z9" s="265">
        <v>19</v>
      </c>
      <c r="AA9" s="264">
        <v>18</v>
      </c>
      <c r="AB9" s="265">
        <v>17</v>
      </c>
      <c r="AC9" s="264">
        <v>16</v>
      </c>
    </row>
    <row r="10" spans="1:29" s="21" customFormat="1" ht="18.75" x14ac:dyDescent="0.25">
      <c r="A10" s="13">
        <f t="shared" si="3"/>
        <v>5</v>
      </c>
      <c r="B10" s="14" t="s">
        <v>18</v>
      </c>
      <c r="C10" s="15">
        <v>3</v>
      </c>
      <c r="D10" s="15">
        <v>4</v>
      </c>
      <c r="E10" s="16">
        <v>176</v>
      </c>
      <c r="F10" s="16">
        <v>156</v>
      </c>
      <c r="G10" s="16">
        <v>179</v>
      </c>
      <c r="H10" s="16">
        <v>185</v>
      </c>
      <c r="I10" s="16">
        <f t="shared" si="0"/>
        <v>540</v>
      </c>
      <c r="J10" s="16">
        <f t="shared" si="1"/>
        <v>185</v>
      </c>
      <c r="K10" s="60">
        <f t="shared" si="2"/>
        <v>180</v>
      </c>
      <c r="L10" s="13">
        <v>20</v>
      </c>
      <c r="O10"/>
      <c r="P10" s="263">
        <v>4</v>
      </c>
      <c r="Q10" s="264">
        <v>25</v>
      </c>
      <c r="R10" s="265">
        <v>24</v>
      </c>
      <c r="S10" s="264">
        <v>23</v>
      </c>
      <c r="T10" s="265">
        <v>22</v>
      </c>
      <c r="U10" s="264">
        <v>21</v>
      </c>
      <c r="V10" s="265">
        <v>20</v>
      </c>
      <c r="W10" s="264">
        <v>19</v>
      </c>
      <c r="X10" s="265">
        <v>18</v>
      </c>
      <c r="Y10" s="264">
        <v>17</v>
      </c>
      <c r="Z10" s="265">
        <v>16</v>
      </c>
      <c r="AA10" s="264">
        <v>15</v>
      </c>
      <c r="AB10" s="265">
        <v>14</v>
      </c>
      <c r="AC10" s="52"/>
    </row>
    <row r="11" spans="1:29" s="21" customFormat="1" ht="18.75" x14ac:dyDescent="0.25">
      <c r="A11" s="13">
        <f t="shared" si="3"/>
        <v>6</v>
      </c>
      <c r="B11" s="14" t="s">
        <v>78</v>
      </c>
      <c r="C11" s="15">
        <v>1</v>
      </c>
      <c r="D11" s="15">
        <v>3</v>
      </c>
      <c r="E11" s="16">
        <v>141</v>
      </c>
      <c r="F11" s="16">
        <v>172</v>
      </c>
      <c r="G11" s="16">
        <v>149</v>
      </c>
      <c r="H11" s="16">
        <v>178</v>
      </c>
      <c r="I11" s="16">
        <f t="shared" si="0"/>
        <v>499</v>
      </c>
      <c r="J11" s="16">
        <f t="shared" si="1"/>
        <v>178</v>
      </c>
      <c r="K11" s="60">
        <f t="shared" si="2"/>
        <v>166</v>
      </c>
      <c r="L11" s="13">
        <v>14</v>
      </c>
      <c r="O11"/>
      <c r="P11" s="263">
        <v>5</v>
      </c>
      <c r="Q11" s="264">
        <v>22</v>
      </c>
      <c r="R11" s="265">
        <v>21</v>
      </c>
      <c r="S11" s="264">
        <v>20</v>
      </c>
      <c r="T11" s="265">
        <v>19</v>
      </c>
      <c r="U11" s="264">
        <v>18</v>
      </c>
      <c r="V11" s="265">
        <v>17</v>
      </c>
      <c r="W11" s="264">
        <v>16</v>
      </c>
      <c r="X11" s="265">
        <v>15</v>
      </c>
      <c r="Y11" s="264">
        <v>14</v>
      </c>
      <c r="Z11" s="265">
        <v>13</v>
      </c>
      <c r="AA11" s="264">
        <v>12</v>
      </c>
      <c r="AB11"/>
      <c r="AC11" s="52"/>
    </row>
    <row r="12" spans="1:29" s="21" customFormat="1" ht="18.75" x14ac:dyDescent="0.25">
      <c r="A12" s="13">
        <f t="shared" si="3"/>
        <v>7</v>
      </c>
      <c r="B12" s="14" t="s">
        <v>61</v>
      </c>
      <c r="C12" s="15">
        <v>4</v>
      </c>
      <c r="D12" s="15">
        <v>3</v>
      </c>
      <c r="E12" s="16">
        <v>142</v>
      </c>
      <c r="F12" s="16">
        <v>161</v>
      </c>
      <c r="G12" s="16">
        <v>157</v>
      </c>
      <c r="H12" s="16">
        <v>167</v>
      </c>
      <c r="I12" s="16">
        <f t="shared" si="0"/>
        <v>485</v>
      </c>
      <c r="J12" s="16">
        <f t="shared" si="1"/>
        <v>167</v>
      </c>
      <c r="K12" s="60">
        <f t="shared" si="2"/>
        <v>162</v>
      </c>
      <c r="L12" s="13">
        <v>11</v>
      </c>
      <c r="O12"/>
      <c r="P12" s="263">
        <v>6</v>
      </c>
      <c r="Q12" s="264">
        <v>19</v>
      </c>
      <c r="R12" s="265">
        <v>18</v>
      </c>
      <c r="S12" s="264">
        <v>17</v>
      </c>
      <c r="T12" s="265">
        <v>16</v>
      </c>
      <c r="U12" s="264">
        <v>15</v>
      </c>
      <c r="V12" s="265">
        <v>14</v>
      </c>
      <c r="W12" s="264">
        <v>13</v>
      </c>
      <c r="X12" s="265">
        <v>12</v>
      </c>
      <c r="Y12" s="264">
        <v>11</v>
      </c>
      <c r="Z12" s="265">
        <v>10</v>
      </c>
      <c r="AA12" s="9"/>
      <c r="AB12" s="8"/>
      <c r="AC12" s="9"/>
    </row>
    <row r="13" spans="1:29" s="21" customFormat="1" ht="18.75" x14ac:dyDescent="0.25">
      <c r="A13" s="13">
        <f t="shared" si="3"/>
        <v>8</v>
      </c>
      <c r="B13" s="14" t="s">
        <v>82</v>
      </c>
      <c r="C13" s="15">
        <v>1</v>
      </c>
      <c r="D13" s="15">
        <v>1</v>
      </c>
      <c r="E13" s="16">
        <v>109</v>
      </c>
      <c r="F13" s="16">
        <v>122</v>
      </c>
      <c r="G13" s="16">
        <v>121</v>
      </c>
      <c r="H13" s="16">
        <v>151</v>
      </c>
      <c r="I13" s="16">
        <f t="shared" si="0"/>
        <v>394</v>
      </c>
      <c r="J13" s="16">
        <f t="shared" si="1"/>
        <v>151</v>
      </c>
      <c r="K13" s="60">
        <f t="shared" si="2"/>
        <v>131</v>
      </c>
      <c r="L13" s="13">
        <v>8</v>
      </c>
      <c r="O13"/>
      <c r="P13" s="263">
        <v>7</v>
      </c>
      <c r="Q13" s="264">
        <v>16</v>
      </c>
      <c r="R13" s="265">
        <v>15</v>
      </c>
      <c r="S13" s="264">
        <v>14</v>
      </c>
      <c r="T13" s="265">
        <v>13</v>
      </c>
      <c r="U13" s="264">
        <v>12</v>
      </c>
      <c r="V13" s="265">
        <v>11</v>
      </c>
      <c r="W13" s="264">
        <v>10</v>
      </c>
      <c r="X13" s="265">
        <v>9</v>
      </c>
      <c r="Y13" s="264">
        <v>8</v>
      </c>
      <c r="Z13" s="6"/>
      <c r="AA13" s="217"/>
      <c r="AB13" s="6"/>
      <c r="AC13" s="217"/>
    </row>
    <row r="14" spans="1:29" s="21" customFormat="1" ht="18.75" x14ac:dyDescent="0.25">
      <c r="A14" s="13">
        <f t="shared" si="3"/>
        <v>9</v>
      </c>
      <c r="B14" s="14" t="s">
        <v>104</v>
      </c>
      <c r="C14" s="15">
        <v>1</v>
      </c>
      <c r="D14" s="15">
        <v>5</v>
      </c>
      <c r="E14" s="16">
        <v>110</v>
      </c>
      <c r="F14" s="16">
        <v>149</v>
      </c>
      <c r="G14" s="16">
        <v>134</v>
      </c>
      <c r="H14" s="16">
        <v>106</v>
      </c>
      <c r="I14" s="16">
        <f t="shared" si="0"/>
        <v>393</v>
      </c>
      <c r="J14" s="16">
        <f t="shared" si="1"/>
        <v>149</v>
      </c>
      <c r="K14" s="60">
        <f t="shared" si="2"/>
        <v>131</v>
      </c>
      <c r="L14" s="13">
        <v>8</v>
      </c>
      <c r="O14"/>
      <c r="P14" s="263">
        <v>8</v>
      </c>
      <c r="Q14" s="264">
        <v>13</v>
      </c>
      <c r="R14" s="265">
        <v>12</v>
      </c>
      <c r="S14" s="264">
        <v>11</v>
      </c>
      <c r="T14" s="265">
        <v>10</v>
      </c>
      <c r="U14" s="264">
        <v>9</v>
      </c>
      <c r="V14" s="265">
        <v>8</v>
      </c>
      <c r="W14" s="264">
        <v>7</v>
      </c>
      <c r="X14" s="265">
        <v>6</v>
      </c>
      <c r="Y14" s="9"/>
      <c r="Z14" s="8"/>
      <c r="AA14" s="9"/>
      <c r="AB14" s="8"/>
      <c r="AC14" s="9"/>
    </row>
    <row r="15" spans="1:29" s="21" customFormat="1" ht="18.75" x14ac:dyDescent="0.25">
      <c r="A15" s="13">
        <f t="shared" si="3"/>
        <v>10</v>
      </c>
      <c r="B15" s="14" t="s">
        <v>170</v>
      </c>
      <c r="C15" s="15">
        <v>2</v>
      </c>
      <c r="D15" s="15">
        <v>5</v>
      </c>
      <c r="E15" s="16">
        <v>129</v>
      </c>
      <c r="F15" s="16">
        <v>127</v>
      </c>
      <c r="G15" s="16">
        <v>132</v>
      </c>
      <c r="H15" s="16">
        <v>131</v>
      </c>
      <c r="I15" s="16">
        <f t="shared" si="0"/>
        <v>392</v>
      </c>
      <c r="J15" s="16">
        <f t="shared" si="1"/>
        <v>132</v>
      </c>
      <c r="K15" s="60">
        <f t="shared" si="2"/>
        <v>131</v>
      </c>
      <c r="L15" s="13">
        <v>8</v>
      </c>
      <c r="O15"/>
      <c r="P15" s="263">
        <v>9</v>
      </c>
      <c r="Q15" s="264">
        <v>11</v>
      </c>
      <c r="R15" s="265">
        <v>10</v>
      </c>
      <c r="S15" s="264">
        <v>9</v>
      </c>
      <c r="T15" s="265">
        <v>8</v>
      </c>
      <c r="U15" s="264">
        <v>7</v>
      </c>
      <c r="V15" s="265">
        <v>6</v>
      </c>
      <c r="W15" s="264">
        <v>5</v>
      </c>
      <c r="X15" s="8"/>
      <c r="Y15" s="9"/>
      <c r="Z15" s="8"/>
      <c r="AA15" s="9"/>
      <c r="AB15" s="8"/>
      <c r="AC15" s="9"/>
    </row>
    <row r="16" spans="1:29" s="21" customFormat="1" ht="18.75" x14ac:dyDescent="0.25">
      <c r="O16"/>
      <c r="P16" s="263">
        <v>10</v>
      </c>
      <c r="Q16" s="264">
        <v>9</v>
      </c>
      <c r="R16" s="265">
        <v>8</v>
      </c>
      <c r="S16" s="264">
        <v>7</v>
      </c>
      <c r="T16" s="265">
        <v>6</v>
      </c>
      <c r="U16" s="264">
        <v>5</v>
      </c>
      <c r="V16" s="265">
        <v>4</v>
      </c>
      <c r="W16" s="9"/>
      <c r="X16" s="8"/>
      <c r="Y16" s="9"/>
      <c r="Z16" s="8"/>
      <c r="AA16" s="9"/>
      <c r="AB16" s="8"/>
      <c r="AC16" s="268"/>
    </row>
    <row r="17" spans="1:29" s="21" customFormat="1" ht="18.75" x14ac:dyDescent="0.25">
      <c r="O17"/>
      <c r="P17" s="263">
        <v>11</v>
      </c>
      <c r="Q17" s="264">
        <v>7</v>
      </c>
      <c r="R17" s="265">
        <v>6</v>
      </c>
      <c r="S17" s="264">
        <v>5</v>
      </c>
      <c r="T17" s="265">
        <v>4</v>
      </c>
      <c r="U17" s="264">
        <v>3</v>
      </c>
      <c r="V17" s="8"/>
      <c r="W17" s="9"/>
      <c r="X17" s="8"/>
      <c r="Y17" s="9"/>
      <c r="Z17" s="8"/>
      <c r="AA17" s="9"/>
      <c r="AB17" s="8"/>
      <c r="AC17" s="9"/>
    </row>
    <row r="18" spans="1:29" s="21" customFormat="1" ht="18.75" x14ac:dyDescent="0.25">
      <c r="O18"/>
      <c r="P18" s="263">
        <v>12</v>
      </c>
      <c r="Q18" s="264">
        <v>5</v>
      </c>
      <c r="R18" s="265">
        <v>4</v>
      </c>
      <c r="S18" s="264">
        <v>3</v>
      </c>
      <c r="T18" s="265">
        <v>2</v>
      </c>
      <c r="U18" s="9"/>
      <c r="V18" s="8"/>
      <c r="W18" s="9"/>
      <c r="X18" s="8"/>
      <c r="Y18" s="9"/>
      <c r="Z18" s="8"/>
      <c r="AA18" s="9"/>
      <c r="AB18" s="8"/>
      <c r="AC18" s="9"/>
    </row>
    <row r="19" spans="1:29" ht="18.75" x14ac:dyDescent="0.2">
      <c r="P19" s="263">
        <v>13</v>
      </c>
      <c r="Q19" s="264">
        <v>3</v>
      </c>
      <c r="R19" s="265">
        <v>2</v>
      </c>
      <c r="S19" s="264">
        <v>1</v>
      </c>
      <c r="T19" s="8"/>
      <c r="U19" s="9"/>
      <c r="V19" s="8"/>
      <c r="W19" s="9"/>
      <c r="X19" s="8"/>
      <c r="Y19" s="9"/>
      <c r="Z19" s="8"/>
      <c r="AA19" s="9"/>
      <c r="AB19" s="8"/>
      <c r="AC19" s="9"/>
    </row>
    <row r="20" spans="1:29" s="2" customFormat="1" ht="21" x14ac:dyDescent="0.35">
      <c r="B20" s="33" t="str">
        <f>B6</f>
        <v>Куклин Игорь</v>
      </c>
      <c r="C20" s="10" t="s">
        <v>49</v>
      </c>
      <c r="D20" s="159">
        <f>J6</f>
        <v>213</v>
      </c>
      <c r="E20" s="34" t="s">
        <v>47</v>
      </c>
      <c r="F20" s="35"/>
      <c r="G20" s="27"/>
      <c r="H20" s="27"/>
      <c r="I20" s="27"/>
      <c r="J20" s="10"/>
      <c r="K20" s="57"/>
      <c r="O20"/>
      <c r="P20" s="263">
        <v>14</v>
      </c>
      <c r="Q20" s="264">
        <v>2</v>
      </c>
      <c r="R20" s="265">
        <v>1</v>
      </c>
      <c r="S20" s="9"/>
      <c r="T20" s="8"/>
      <c r="U20" s="9"/>
      <c r="V20" s="8"/>
      <c r="W20" s="9"/>
      <c r="X20" s="8"/>
      <c r="Y20" s="9"/>
      <c r="Z20" s="8"/>
      <c r="AA20" s="9"/>
      <c r="AB20" s="8"/>
      <c r="AC20" s="9"/>
    </row>
    <row r="21" spans="1:29" s="29" customFormat="1" ht="21" x14ac:dyDescent="0.35">
      <c r="B21" s="30" t="str">
        <f>B6</f>
        <v>Куклин Игорь</v>
      </c>
      <c r="C21" s="32" t="s">
        <v>49</v>
      </c>
      <c r="D21" s="159">
        <f>K6</f>
        <v>196</v>
      </c>
      <c r="E21" s="28" t="s">
        <v>48</v>
      </c>
      <c r="F21" s="31"/>
      <c r="G21" s="31"/>
      <c r="H21" s="31"/>
      <c r="I21" s="31"/>
      <c r="J21" s="32"/>
      <c r="K21" s="58"/>
      <c r="O21"/>
      <c r="P21" s="263">
        <v>15</v>
      </c>
      <c r="Q21" s="264">
        <v>1</v>
      </c>
      <c r="R21" s="8"/>
      <c r="S21" s="9"/>
      <c r="T21" s="8"/>
      <c r="U21" s="9"/>
      <c r="V21" s="8"/>
      <c r="W21" s="9"/>
      <c r="X21" s="8"/>
      <c r="Y21" s="9"/>
      <c r="Z21" s="8"/>
      <c r="AA21" s="9"/>
      <c r="AB21" s="8"/>
      <c r="AC21" s="9"/>
    </row>
    <row r="22" spans="1:29" s="29" customFormat="1" ht="21" x14ac:dyDescent="0.35">
      <c r="B22" s="30"/>
      <c r="C22" s="32"/>
      <c r="D22" s="159"/>
      <c r="E22" s="28"/>
      <c r="F22" s="31"/>
      <c r="G22" s="31"/>
      <c r="H22" s="31"/>
      <c r="I22" s="31"/>
      <c r="J22" s="32"/>
      <c r="K22" s="58"/>
      <c r="O22"/>
      <c r="P22"/>
    </row>
    <row r="23" spans="1:29" s="22" customFormat="1" ht="15.75" x14ac:dyDescent="0.25">
      <c r="A23" s="22" t="s">
        <v>43</v>
      </c>
      <c r="B23" s="1" t="s">
        <v>5</v>
      </c>
      <c r="C23" s="1" t="s">
        <v>7</v>
      </c>
      <c r="D23" s="1" t="s">
        <v>8</v>
      </c>
      <c r="E23" s="1" t="s">
        <v>2</v>
      </c>
      <c r="F23" s="1" t="s">
        <v>3</v>
      </c>
      <c r="G23" s="1" t="s">
        <v>4</v>
      </c>
      <c r="H23" s="1" t="s">
        <v>10</v>
      </c>
      <c r="I23" s="1" t="s">
        <v>1</v>
      </c>
      <c r="J23" s="1" t="s">
        <v>9</v>
      </c>
      <c r="K23" s="93" t="s">
        <v>0</v>
      </c>
      <c r="L23" s="1" t="s">
        <v>11</v>
      </c>
      <c r="O23"/>
      <c r="P23"/>
    </row>
    <row r="24" spans="1:29" s="21" customFormat="1" ht="18" x14ac:dyDescent="0.25">
      <c r="A24" s="161">
        <v>1</v>
      </c>
      <c r="B24" s="18" t="s">
        <v>13</v>
      </c>
      <c r="C24" s="61">
        <v>3</v>
      </c>
      <c r="D24" s="61">
        <v>2</v>
      </c>
      <c r="E24" s="62">
        <v>188</v>
      </c>
      <c r="F24" s="62">
        <v>195</v>
      </c>
      <c r="G24" s="62">
        <v>147</v>
      </c>
      <c r="H24" s="62">
        <v>174</v>
      </c>
      <c r="I24" s="62">
        <f t="shared" ref="I24:I33" si="4">SUM(E24:H24)-MIN(E24:H24)</f>
        <v>557</v>
      </c>
      <c r="J24" s="62">
        <f t="shared" ref="J24:J33" si="5">MAX(E24:H24)</f>
        <v>195</v>
      </c>
      <c r="K24" s="213">
        <f t="shared" ref="K24:K33" si="6">ROUND(I24/3,0)</f>
        <v>186</v>
      </c>
      <c r="L24" s="61">
        <v>29</v>
      </c>
      <c r="O24" s="6"/>
      <c r="P24" s="6"/>
    </row>
    <row r="25" spans="1:29" s="21" customFormat="1" ht="18" x14ac:dyDescent="0.25">
      <c r="A25" s="161">
        <f>A24+1</f>
        <v>2</v>
      </c>
      <c r="B25" s="18" t="s">
        <v>14</v>
      </c>
      <c r="C25" s="61">
        <v>3</v>
      </c>
      <c r="D25" s="61">
        <v>3</v>
      </c>
      <c r="E25" s="62">
        <v>161</v>
      </c>
      <c r="F25" s="62">
        <v>127</v>
      </c>
      <c r="G25" s="62">
        <v>164</v>
      </c>
      <c r="H25" s="213">
        <v>211</v>
      </c>
      <c r="I25" s="62">
        <f t="shared" si="4"/>
        <v>536</v>
      </c>
      <c r="J25" s="62">
        <f t="shared" si="5"/>
        <v>211</v>
      </c>
      <c r="K25" s="62">
        <f t="shared" si="6"/>
        <v>179</v>
      </c>
      <c r="L25" s="61">
        <v>26</v>
      </c>
      <c r="O25" s="6"/>
      <c r="P25" s="6"/>
    </row>
    <row r="26" spans="1:29" s="21" customFormat="1" ht="18" x14ac:dyDescent="0.25">
      <c r="A26" s="161">
        <f>A25+1</f>
        <v>3</v>
      </c>
      <c r="B26" s="18" t="s">
        <v>20</v>
      </c>
      <c r="C26" s="61">
        <v>3</v>
      </c>
      <c r="D26" s="61">
        <v>1</v>
      </c>
      <c r="E26" s="62">
        <v>149</v>
      </c>
      <c r="F26" s="62">
        <v>178</v>
      </c>
      <c r="G26" s="62">
        <v>176</v>
      </c>
      <c r="H26" s="62">
        <v>166</v>
      </c>
      <c r="I26" s="62">
        <f t="shared" si="4"/>
        <v>520</v>
      </c>
      <c r="J26" s="62">
        <f t="shared" si="5"/>
        <v>178</v>
      </c>
      <c r="K26" s="62">
        <f t="shared" si="6"/>
        <v>173</v>
      </c>
      <c r="L26" s="61">
        <v>23</v>
      </c>
      <c r="O26" s="6"/>
      <c r="P26" s="6"/>
    </row>
    <row r="27" spans="1:29" s="21" customFormat="1" ht="18" x14ac:dyDescent="0.25">
      <c r="A27" s="161">
        <f t="shared" ref="A27:A33" si="7">A26+1</f>
        <v>4</v>
      </c>
      <c r="B27" s="18" t="s">
        <v>15</v>
      </c>
      <c r="C27" s="61">
        <v>2</v>
      </c>
      <c r="D27" s="61">
        <v>2</v>
      </c>
      <c r="E27" s="62">
        <v>157</v>
      </c>
      <c r="F27" s="62">
        <v>129</v>
      </c>
      <c r="G27" s="62">
        <v>157</v>
      </c>
      <c r="H27" s="62">
        <v>191</v>
      </c>
      <c r="I27" s="62">
        <f t="shared" si="4"/>
        <v>505</v>
      </c>
      <c r="J27" s="62">
        <f t="shared" si="5"/>
        <v>191</v>
      </c>
      <c r="K27" s="62">
        <f t="shared" si="6"/>
        <v>168</v>
      </c>
      <c r="L27" s="61">
        <v>20</v>
      </c>
      <c r="O27" s="6"/>
      <c r="P27" s="6"/>
    </row>
    <row r="28" spans="1:29" s="21" customFormat="1" ht="18" x14ac:dyDescent="0.25">
      <c r="A28" s="161">
        <f t="shared" si="7"/>
        <v>5</v>
      </c>
      <c r="B28" s="18" t="s">
        <v>81</v>
      </c>
      <c r="C28" s="61">
        <v>1</v>
      </c>
      <c r="D28" s="61">
        <v>2</v>
      </c>
      <c r="E28" s="62">
        <v>174</v>
      </c>
      <c r="F28" s="62">
        <v>165</v>
      </c>
      <c r="G28" s="62">
        <v>156</v>
      </c>
      <c r="H28" s="62">
        <v>144</v>
      </c>
      <c r="I28" s="62">
        <f t="shared" si="4"/>
        <v>495</v>
      </c>
      <c r="J28" s="62">
        <f t="shared" si="5"/>
        <v>174</v>
      </c>
      <c r="K28" s="62">
        <f t="shared" si="6"/>
        <v>165</v>
      </c>
      <c r="L28" s="61">
        <v>17</v>
      </c>
      <c r="O28" s="6"/>
      <c r="P28" s="6"/>
    </row>
    <row r="29" spans="1:29" s="21" customFormat="1" ht="18" x14ac:dyDescent="0.25">
      <c r="A29" s="161">
        <f t="shared" si="7"/>
        <v>6</v>
      </c>
      <c r="B29" s="18" t="s">
        <v>75</v>
      </c>
      <c r="C29" s="19">
        <v>4</v>
      </c>
      <c r="D29" s="19">
        <v>2</v>
      </c>
      <c r="E29" s="20">
        <v>169</v>
      </c>
      <c r="F29" s="20">
        <v>135</v>
      </c>
      <c r="G29" s="20">
        <v>137</v>
      </c>
      <c r="H29" s="20">
        <v>144</v>
      </c>
      <c r="I29" s="20">
        <f t="shared" si="4"/>
        <v>450</v>
      </c>
      <c r="J29" s="20">
        <f t="shared" si="5"/>
        <v>169</v>
      </c>
      <c r="K29" s="62">
        <f t="shared" si="6"/>
        <v>150</v>
      </c>
      <c r="L29" s="61">
        <v>14</v>
      </c>
      <c r="O29" s="6"/>
      <c r="P29" s="6"/>
    </row>
    <row r="30" spans="1:29" s="21" customFormat="1" ht="18" x14ac:dyDescent="0.25">
      <c r="A30" s="161">
        <f t="shared" si="7"/>
        <v>7</v>
      </c>
      <c r="B30" s="18" t="s">
        <v>108</v>
      </c>
      <c r="C30" s="61">
        <v>2</v>
      </c>
      <c r="D30" s="61">
        <v>1</v>
      </c>
      <c r="E30" s="62">
        <v>139</v>
      </c>
      <c r="F30" s="62">
        <v>152</v>
      </c>
      <c r="G30" s="62">
        <v>129</v>
      </c>
      <c r="H30" s="62">
        <v>140</v>
      </c>
      <c r="I30" s="62">
        <f t="shared" si="4"/>
        <v>431</v>
      </c>
      <c r="J30" s="62">
        <f t="shared" si="5"/>
        <v>152</v>
      </c>
      <c r="K30" s="62">
        <f t="shared" si="6"/>
        <v>144</v>
      </c>
      <c r="L30" s="61">
        <v>11</v>
      </c>
      <c r="O30" s="6"/>
      <c r="P30" s="6"/>
    </row>
    <row r="31" spans="1:29" s="21" customFormat="1" ht="18" x14ac:dyDescent="0.25">
      <c r="A31" s="161">
        <f t="shared" si="7"/>
        <v>8</v>
      </c>
      <c r="B31" s="18" t="s">
        <v>169</v>
      </c>
      <c r="C31" s="19">
        <v>4</v>
      </c>
      <c r="D31" s="19">
        <v>1</v>
      </c>
      <c r="E31" s="20">
        <v>123</v>
      </c>
      <c r="F31" s="20">
        <v>112</v>
      </c>
      <c r="G31" s="20">
        <v>137</v>
      </c>
      <c r="H31" s="20">
        <v>148</v>
      </c>
      <c r="I31" s="20">
        <f t="shared" si="4"/>
        <v>408</v>
      </c>
      <c r="J31" s="20">
        <f t="shared" si="5"/>
        <v>148</v>
      </c>
      <c r="K31" s="62">
        <f t="shared" si="6"/>
        <v>136</v>
      </c>
      <c r="L31" s="61">
        <v>8</v>
      </c>
      <c r="O31" s="6"/>
      <c r="P31" s="6"/>
    </row>
    <row r="32" spans="1:29" s="21" customFormat="1" ht="18" x14ac:dyDescent="0.25">
      <c r="A32" s="161">
        <f t="shared" si="7"/>
        <v>9</v>
      </c>
      <c r="B32" s="18" t="s">
        <v>17</v>
      </c>
      <c r="C32" s="61">
        <v>1</v>
      </c>
      <c r="D32" s="61">
        <v>4</v>
      </c>
      <c r="E32" s="62">
        <v>116</v>
      </c>
      <c r="F32" s="62">
        <v>134</v>
      </c>
      <c r="G32" s="62">
        <v>141</v>
      </c>
      <c r="H32" s="62">
        <v>133</v>
      </c>
      <c r="I32" s="62">
        <f t="shared" si="4"/>
        <v>408</v>
      </c>
      <c r="J32" s="62">
        <f t="shared" si="5"/>
        <v>141</v>
      </c>
      <c r="K32" s="62">
        <f t="shared" si="6"/>
        <v>136</v>
      </c>
      <c r="L32" s="61">
        <v>8</v>
      </c>
      <c r="O32" s="6"/>
      <c r="P32" s="6"/>
    </row>
    <row r="33" spans="1:16" s="21" customFormat="1" ht="18" x14ac:dyDescent="0.25">
      <c r="A33" s="161">
        <f t="shared" si="7"/>
        <v>10</v>
      </c>
      <c r="B33" s="18" t="s">
        <v>46</v>
      </c>
      <c r="C33" s="61">
        <v>2</v>
      </c>
      <c r="D33" s="61">
        <v>3</v>
      </c>
      <c r="E33" s="62">
        <v>111</v>
      </c>
      <c r="F33" s="62">
        <v>120</v>
      </c>
      <c r="G33" s="62">
        <v>115</v>
      </c>
      <c r="H33" s="62">
        <v>100</v>
      </c>
      <c r="I33" s="62">
        <f t="shared" si="4"/>
        <v>346</v>
      </c>
      <c r="J33" s="62">
        <f t="shared" si="5"/>
        <v>120</v>
      </c>
      <c r="K33" s="62">
        <f t="shared" si="6"/>
        <v>115</v>
      </c>
      <c r="L33" s="61">
        <v>4</v>
      </c>
      <c r="O33" s="6"/>
      <c r="P33" s="6"/>
    </row>
    <row r="35" spans="1:16" ht="21" x14ac:dyDescent="0.35">
      <c r="B35" s="162" t="str">
        <f>B25</f>
        <v>Оловянникова Елена</v>
      </c>
      <c r="C35" s="10" t="s">
        <v>49</v>
      </c>
      <c r="D35" s="159">
        <f>J25</f>
        <v>211</v>
      </c>
      <c r="E35" s="163" t="s">
        <v>47</v>
      </c>
      <c r="F35" s="35"/>
      <c r="G35" s="27"/>
      <c r="H35" s="27"/>
    </row>
    <row r="36" spans="1:16" ht="21" x14ac:dyDescent="0.35">
      <c r="B36" s="164" t="str">
        <f>B24</f>
        <v>Чуруксаева Людмила</v>
      </c>
      <c r="C36" s="32" t="s">
        <v>49</v>
      </c>
      <c r="D36" s="159">
        <f>K24</f>
        <v>186</v>
      </c>
      <c r="E36" s="165" t="s">
        <v>48</v>
      </c>
      <c r="F36" s="31"/>
      <c r="G36" s="31"/>
      <c r="H36" s="31"/>
    </row>
  </sheetData>
  <mergeCells count="5">
    <mergeCell ref="A1:K1"/>
    <mergeCell ref="A2:K2"/>
    <mergeCell ref="A3:K3"/>
    <mergeCell ref="P5:P6"/>
    <mergeCell ref="Q5:AC5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  <colBreaks count="1" manualBreakCount="1">
    <brk id="12" max="30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view="pageBreakPreview" zoomScale="70" zoomScaleNormal="70" zoomScaleSheetLayoutView="70" workbookViewId="0">
      <pane xSplit="2" ySplit="5" topLeftCell="C6" activePane="bottomRight" state="frozen"/>
      <selection activeCell="B10" sqref="B10"/>
      <selection pane="topRight" activeCell="B10" sqref="B10"/>
      <selection pane="bottomLeft" activeCell="B10" sqref="B10"/>
      <selection pane="bottomRight" activeCell="B15" sqref="B15"/>
    </sheetView>
  </sheetViews>
  <sheetFormatPr defaultRowHeight="12.75" x14ac:dyDescent="0.2"/>
  <cols>
    <col min="1" max="1" width="4.42578125" bestFit="1" customWidth="1"/>
    <col min="2" max="2" width="31" bestFit="1" customWidth="1"/>
    <col min="3" max="3" width="9.140625" bestFit="1" customWidth="1"/>
    <col min="4" max="4" width="11.140625" bestFit="1" customWidth="1"/>
    <col min="5" max="8" width="8.5703125" bestFit="1" customWidth="1"/>
    <col min="9" max="9" width="8.7109375" bestFit="1" customWidth="1"/>
    <col min="10" max="10" width="12.7109375" bestFit="1" customWidth="1"/>
    <col min="11" max="11" width="11.42578125" style="52" bestFit="1" customWidth="1"/>
    <col min="12" max="12" width="6.85546875" bestFit="1" customWidth="1"/>
    <col min="17" max="28" width="6.85546875" customWidth="1"/>
  </cols>
  <sheetData>
    <row r="1" spans="1:27" ht="21" customHeight="1" x14ac:dyDescent="0.2">
      <c r="A1" s="1268" t="s">
        <v>55</v>
      </c>
      <c r="B1" s="1268"/>
      <c r="C1" s="1268"/>
      <c r="D1" s="1268"/>
      <c r="E1" s="1268"/>
      <c r="F1" s="1268"/>
      <c r="G1" s="1268"/>
      <c r="H1" s="1268"/>
      <c r="I1" s="1268"/>
      <c r="J1" s="1268"/>
      <c r="K1" s="1268"/>
      <c r="L1" s="24"/>
      <c r="M1" s="24"/>
    </row>
    <row r="2" spans="1:27" ht="21" x14ac:dyDescent="0.2">
      <c r="A2" s="1269" t="s">
        <v>91</v>
      </c>
      <c r="B2" s="1269"/>
      <c r="C2" s="1269"/>
      <c r="D2" s="1269"/>
      <c r="E2" s="1269"/>
      <c r="F2" s="1269"/>
      <c r="G2" s="1269"/>
      <c r="H2" s="1269"/>
      <c r="I2" s="1269"/>
      <c r="J2" s="1269"/>
      <c r="K2" s="1269"/>
      <c r="L2" s="24"/>
      <c r="M2" s="24"/>
    </row>
    <row r="3" spans="1:27" ht="21" x14ac:dyDescent="0.2">
      <c r="A3" s="1269" t="s">
        <v>171</v>
      </c>
      <c r="B3" s="1269"/>
      <c r="C3" s="1269"/>
      <c r="D3" s="1269"/>
      <c r="E3" s="1269"/>
      <c r="F3" s="1269"/>
      <c r="G3" s="1269"/>
      <c r="H3" s="1269"/>
      <c r="I3" s="1269"/>
      <c r="J3" s="1269"/>
      <c r="K3" s="1269"/>
      <c r="L3" s="24"/>
      <c r="M3" s="24"/>
    </row>
    <row r="4" spans="1:27" ht="13.5" customHeight="1" x14ac:dyDescent="0.2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60"/>
      <c r="L4" s="24"/>
      <c r="M4" s="24"/>
    </row>
    <row r="5" spans="1:27" s="22" customFormat="1" ht="18.75" x14ac:dyDescent="0.25">
      <c r="A5" s="22" t="s">
        <v>43</v>
      </c>
      <c r="B5" s="1" t="s">
        <v>5</v>
      </c>
      <c r="C5" s="1" t="s">
        <v>7</v>
      </c>
      <c r="D5" s="1" t="s">
        <v>8</v>
      </c>
      <c r="E5" s="1" t="s">
        <v>2</v>
      </c>
      <c r="F5" s="1" t="s">
        <v>3</v>
      </c>
      <c r="G5" s="1" t="s">
        <v>4</v>
      </c>
      <c r="H5" s="1" t="s">
        <v>10</v>
      </c>
      <c r="I5" s="1" t="s">
        <v>1</v>
      </c>
      <c r="J5" s="1" t="s">
        <v>9</v>
      </c>
      <c r="K5" s="93" t="s">
        <v>0</v>
      </c>
      <c r="L5" s="1" t="s">
        <v>11</v>
      </c>
      <c r="O5"/>
      <c r="P5" s="1270" t="s">
        <v>44</v>
      </c>
      <c r="Q5" s="1271"/>
      <c r="R5" s="1271"/>
      <c r="S5" s="1271"/>
      <c r="T5" s="1271"/>
      <c r="U5" s="1271"/>
      <c r="V5" s="1271"/>
      <c r="W5" s="1271"/>
      <c r="X5" s="1271"/>
      <c r="Y5" s="1271"/>
      <c r="Z5" s="1271"/>
      <c r="AA5" s="1271"/>
    </row>
    <row r="6" spans="1:27" s="17" customFormat="1" ht="18.75" x14ac:dyDescent="0.25">
      <c r="A6" s="13">
        <v>1</v>
      </c>
      <c r="B6" s="14" t="s">
        <v>19</v>
      </c>
      <c r="C6" s="15">
        <v>1</v>
      </c>
      <c r="D6" s="15">
        <v>5</v>
      </c>
      <c r="E6" s="16">
        <v>177</v>
      </c>
      <c r="F6" s="16">
        <v>112</v>
      </c>
      <c r="G6" s="212">
        <v>257</v>
      </c>
      <c r="H6" s="16">
        <v>195</v>
      </c>
      <c r="I6" s="16">
        <f t="shared" ref="I6:I16" si="0">SUM(E6:H6)-MIN(E6:H6)</f>
        <v>629</v>
      </c>
      <c r="J6" s="16">
        <f t="shared" ref="J6:J16" si="1">MAX(E6:H6)</f>
        <v>257</v>
      </c>
      <c r="K6" s="212">
        <f t="shared" ref="K6:K16" si="2">ROUND(I6/3,0)</f>
        <v>210</v>
      </c>
      <c r="L6" s="13">
        <v>30</v>
      </c>
      <c r="O6"/>
      <c r="P6" s="1270"/>
      <c r="Q6" s="263">
        <v>13</v>
      </c>
      <c r="R6" s="263">
        <v>12</v>
      </c>
      <c r="S6" s="263">
        <v>11</v>
      </c>
      <c r="T6" s="263">
        <v>10</v>
      </c>
      <c r="U6" s="263">
        <v>9</v>
      </c>
      <c r="V6" s="263">
        <v>8</v>
      </c>
      <c r="W6" s="263">
        <v>7</v>
      </c>
      <c r="X6" s="263">
        <v>6</v>
      </c>
      <c r="Y6" s="263">
        <v>5</v>
      </c>
      <c r="Z6" s="263">
        <v>4</v>
      </c>
      <c r="AA6" s="263">
        <v>3</v>
      </c>
    </row>
    <row r="7" spans="1:27" s="17" customFormat="1" ht="18.75" x14ac:dyDescent="0.25">
      <c r="A7" s="13">
        <f>A6+1</f>
        <v>2</v>
      </c>
      <c r="B7" s="14" t="s">
        <v>33</v>
      </c>
      <c r="C7" s="15">
        <v>4</v>
      </c>
      <c r="D7" s="15">
        <v>4</v>
      </c>
      <c r="E7" s="16">
        <v>181</v>
      </c>
      <c r="F7" s="16">
        <v>203</v>
      </c>
      <c r="G7" s="16">
        <v>201</v>
      </c>
      <c r="H7" s="16">
        <v>211</v>
      </c>
      <c r="I7" s="16">
        <f t="shared" si="0"/>
        <v>615</v>
      </c>
      <c r="J7" s="16">
        <f t="shared" si="1"/>
        <v>211</v>
      </c>
      <c r="K7" s="60">
        <f t="shared" si="2"/>
        <v>205</v>
      </c>
      <c r="L7" s="13">
        <v>27</v>
      </c>
      <c r="O7"/>
      <c r="P7" s="263">
        <v>1</v>
      </c>
      <c r="Q7" s="264">
        <v>32</v>
      </c>
      <c r="R7" s="265">
        <v>31</v>
      </c>
      <c r="S7" s="264">
        <v>30</v>
      </c>
      <c r="T7" s="265">
        <v>29</v>
      </c>
      <c r="U7" s="264">
        <v>28</v>
      </c>
      <c r="V7" s="265">
        <v>27</v>
      </c>
      <c r="W7" s="264">
        <v>26</v>
      </c>
      <c r="X7" s="265">
        <v>25</v>
      </c>
      <c r="Y7" s="264">
        <v>24</v>
      </c>
      <c r="Z7" s="265">
        <v>23</v>
      </c>
      <c r="AA7" s="264">
        <v>22</v>
      </c>
    </row>
    <row r="8" spans="1:27" s="17" customFormat="1" ht="18.75" x14ac:dyDescent="0.25">
      <c r="A8" s="13">
        <f t="shared" ref="A8:A16" si="3">A7+1</f>
        <v>3</v>
      </c>
      <c r="B8" s="14" t="s">
        <v>78</v>
      </c>
      <c r="C8" s="15">
        <v>1</v>
      </c>
      <c r="D8" s="15">
        <v>1</v>
      </c>
      <c r="E8" s="16">
        <v>189</v>
      </c>
      <c r="F8" s="16">
        <v>190</v>
      </c>
      <c r="G8" s="16">
        <v>138</v>
      </c>
      <c r="H8" s="16">
        <v>178</v>
      </c>
      <c r="I8" s="16">
        <f t="shared" si="0"/>
        <v>557</v>
      </c>
      <c r="J8" s="16">
        <f t="shared" si="1"/>
        <v>190</v>
      </c>
      <c r="K8" s="60">
        <f t="shared" si="2"/>
        <v>186</v>
      </c>
      <c r="L8" s="13">
        <v>24</v>
      </c>
      <c r="O8"/>
      <c r="P8" s="263">
        <v>2</v>
      </c>
      <c r="Q8" s="264">
        <v>29</v>
      </c>
      <c r="R8" s="265">
        <v>28</v>
      </c>
      <c r="S8" s="264">
        <v>27</v>
      </c>
      <c r="T8" s="265">
        <v>26</v>
      </c>
      <c r="U8" s="264">
        <v>25</v>
      </c>
      <c r="V8" s="265">
        <v>24</v>
      </c>
      <c r="W8" s="264">
        <v>23</v>
      </c>
      <c r="X8" s="265">
        <v>22</v>
      </c>
      <c r="Y8" s="264">
        <v>21</v>
      </c>
      <c r="Z8" s="265">
        <v>20</v>
      </c>
      <c r="AA8" s="264">
        <v>19</v>
      </c>
    </row>
    <row r="9" spans="1:27" s="17" customFormat="1" ht="18.75" x14ac:dyDescent="0.25">
      <c r="A9" s="13">
        <f t="shared" si="3"/>
        <v>4</v>
      </c>
      <c r="B9" s="14" t="s">
        <v>42</v>
      </c>
      <c r="C9" s="15">
        <v>3</v>
      </c>
      <c r="D9" s="15">
        <v>4</v>
      </c>
      <c r="E9" s="16">
        <v>163</v>
      </c>
      <c r="F9" s="16">
        <v>167</v>
      </c>
      <c r="G9" s="16">
        <v>196</v>
      </c>
      <c r="H9" s="16">
        <v>193</v>
      </c>
      <c r="I9" s="16">
        <f t="shared" si="0"/>
        <v>556</v>
      </c>
      <c r="J9" s="16">
        <f t="shared" si="1"/>
        <v>196</v>
      </c>
      <c r="K9" s="60">
        <f t="shared" si="2"/>
        <v>185</v>
      </c>
      <c r="L9" s="13">
        <v>21</v>
      </c>
      <c r="O9"/>
      <c r="P9" s="263">
        <v>3</v>
      </c>
      <c r="Q9" s="264">
        <v>26</v>
      </c>
      <c r="R9" s="265">
        <v>25</v>
      </c>
      <c r="S9" s="264">
        <v>24</v>
      </c>
      <c r="T9" s="265">
        <v>23</v>
      </c>
      <c r="U9" s="264">
        <v>22</v>
      </c>
      <c r="V9" s="265">
        <v>21</v>
      </c>
      <c r="W9" s="264">
        <v>20</v>
      </c>
      <c r="X9" s="265">
        <v>19</v>
      </c>
      <c r="Y9" s="264">
        <v>18</v>
      </c>
      <c r="Z9" s="265">
        <v>17</v>
      </c>
      <c r="AA9" s="264">
        <v>16</v>
      </c>
    </row>
    <row r="10" spans="1:27" s="21" customFormat="1" ht="18.75" x14ac:dyDescent="0.25">
      <c r="A10" s="13">
        <f t="shared" si="3"/>
        <v>5</v>
      </c>
      <c r="B10" s="14" t="s">
        <v>61</v>
      </c>
      <c r="C10" s="15">
        <v>4</v>
      </c>
      <c r="D10" s="15">
        <v>3</v>
      </c>
      <c r="E10" s="16">
        <v>134</v>
      </c>
      <c r="F10" s="16">
        <v>173</v>
      </c>
      <c r="G10" s="16">
        <v>182</v>
      </c>
      <c r="H10" s="16">
        <v>177</v>
      </c>
      <c r="I10" s="16">
        <f t="shared" si="0"/>
        <v>532</v>
      </c>
      <c r="J10" s="16">
        <f t="shared" si="1"/>
        <v>182</v>
      </c>
      <c r="K10" s="60">
        <f t="shared" si="2"/>
        <v>177</v>
      </c>
      <c r="L10" s="13">
        <v>18</v>
      </c>
      <c r="O10"/>
      <c r="P10" s="263">
        <v>4</v>
      </c>
      <c r="Q10" s="264">
        <v>23</v>
      </c>
      <c r="R10" s="265">
        <v>22</v>
      </c>
      <c r="S10" s="264">
        <v>21</v>
      </c>
      <c r="T10" s="265">
        <v>20</v>
      </c>
      <c r="U10" s="264">
        <v>19</v>
      </c>
      <c r="V10" s="265">
        <v>18</v>
      </c>
      <c r="W10" s="264">
        <v>17</v>
      </c>
      <c r="X10" s="265">
        <v>16</v>
      </c>
      <c r="Y10" s="264">
        <v>15</v>
      </c>
      <c r="Z10" s="265">
        <v>14</v>
      </c>
      <c r="AA10" s="52"/>
    </row>
    <row r="11" spans="1:27" s="21" customFormat="1" ht="18.75" x14ac:dyDescent="0.25">
      <c r="A11" s="13">
        <f t="shared" si="3"/>
        <v>6</v>
      </c>
      <c r="B11" s="14" t="s">
        <v>18</v>
      </c>
      <c r="C11" s="15">
        <v>4</v>
      </c>
      <c r="D11" s="15">
        <v>2</v>
      </c>
      <c r="E11" s="16">
        <v>181</v>
      </c>
      <c r="F11" s="16">
        <v>157</v>
      </c>
      <c r="G11" s="16">
        <v>191</v>
      </c>
      <c r="H11" s="16">
        <v>129</v>
      </c>
      <c r="I11" s="16">
        <f t="shared" si="0"/>
        <v>529</v>
      </c>
      <c r="J11" s="16">
        <f t="shared" si="1"/>
        <v>191</v>
      </c>
      <c r="K11" s="60">
        <f t="shared" si="2"/>
        <v>176</v>
      </c>
      <c r="L11" s="13">
        <v>15</v>
      </c>
      <c r="O11"/>
      <c r="P11" s="263">
        <v>5</v>
      </c>
      <c r="Q11" s="264">
        <v>20</v>
      </c>
      <c r="R11" s="265">
        <v>19</v>
      </c>
      <c r="S11" s="264">
        <v>18</v>
      </c>
      <c r="T11" s="265">
        <v>17</v>
      </c>
      <c r="U11" s="264">
        <v>16</v>
      </c>
      <c r="V11" s="265">
        <v>15</v>
      </c>
      <c r="W11" s="264">
        <v>14</v>
      </c>
      <c r="X11" s="265">
        <v>13</v>
      </c>
      <c r="Y11" s="264">
        <v>12</v>
      </c>
      <c r="Z11"/>
      <c r="AA11" s="52"/>
    </row>
    <row r="12" spans="1:27" s="21" customFormat="1" ht="18.75" x14ac:dyDescent="0.25">
      <c r="A12" s="13">
        <f t="shared" si="3"/>
        <v>7</v>
      </c>
      <c r="B12" s="14" t="s">
        <v>12</v>
      </c>
      <c r="C12" s="15">
        <v>1</v>
      </c>
      <c r="D12" s="15">
        <v>3</v>
      </c>
      <c r="E12" s="16">
        <v>160</v>
      </c>
      <c r="F12" s="16">
        <v>192</v>
      </c>
      <c r="G12" s="16">
        <v>165</v>
      </c>
      <c r="H12" s="16">
        <v>116</v>
      </c>
      <c r="I12" s="16">
        <f t="shared" si="0"/>
        <v>517</v>
      </c>
      <c r="J12" s="16">
        <f t="shared" si="1"/>
        <v>192</v>
      </c>
      <c r="K12" s="60">
        <f t="shared" si="2"/>
        <v>172</v>
      </c>
      <c r="L12" s="13">
        <v>12</v>
      </c>
      <c r="O12"/>
      <c r="P12" s="263">
        <v>6</v>
      </c>
      <c r="Q12" s="264">
        <v>17</v>
      </c>
      <c r="R12" s="265">
        <v>16</v>
      </c>
      <c r="S12" s="264">
        <v>15</v>
      </c>
      <c r="T12" s="265">
        <v>14</v>
      </c>
      <c r="U12" s="264">
        <v>13</v>
      </c>
      <c r="V12" s="265">
        <v>12</v>
      </c>
      <c r="W12" s="264">
        <v>11</v>
      </c>
      <c r="X12" s="265">
        <v>10</v>
      </c>
      <c r="Y12" s="9"/>
      <c r="Z12" s="8"/>
      <c r="AA12" s="9"/>
    </row>
    <row r="13" spans="1:27" s="21" customFormat="1" ht="18.75" x14ac:dyDescent="0.25">
      <c r="A13" s="13">
        <f t="shared" si="3"/>
        <v>8</v>
      </c>
      <c r="B13" s="14" t="s">
        <v>110</v>
      </c>
      <c r="C13" s="15">
        <v>2</v>
      </c>
      <c r="D13" s="15">
        <v>2</v>
      </c>
      <c r="E13" s="16">
        <v>115</v>
      </c>
      <c r="F13" s="16">
        <v>152</v>
      </c>
      <c r="G13" s="16">
        <v>182</v>
      </c>
      <c r="H13" s="16">
        <v>183</v>
      </c>
      <c r="I13" s="16">
        <f t="shared" si="0"/>
        <v>517</v>
      </c>
      <c r="J13" s="16">
        <f t="shared" si="1"/>
        <v>183</v>
      </c>
      <c r="K13" s="60">
        <f t="shared" si="2"/>
        <v>172</v>
      </c>
      <c r="L13" s="13">
        <v>12</v>
      </c>
      <c r="O13"/>
      <c r="P13" s="263">
        <v>7</v>
      </c>
      <c r="Q13" s="264">
        <v>14</v>
      </c>
      <c r="R13" s="265">
        <v>13</v>
      </c>
      <c r="S13" s="264">
        <v>12</v>
      </c>
      <c r="T13" s="265">
        <v>11</v>
      </c>
      <c r="U13" s="264">
        <v>10</v>
      </c>
      <c r="V13" s="265">
        <v>9</v>
      </c>
      <c r="W13" s="264">
        <v>8</v>
      </c>
      <c r="X13" s="6"/>
      <c r="Y13" s="217"/>
      <c r="Z13" s="6"/>
      <c r="AA13" s="217"/>
    </row>
    <row r="14" spans="1:27" s="21" customFormat="1" ht="18.75" x14ac:dyDescent="0.25">
      <c r="A14" s="13">
        <f t="shared" si="3"/>
        <v>9</v>
      </c>
      <c r="B14" s="14" t="s">
        <v>59</v>
      </c>
      <c r="C14" s="15">
        <v>3</v>
      </c>
      <c r="D14" s="15">
        <v>5</v>
      </c>
      <c r="E14" s="16">
        <v>180</v>
      </c>
      <c r="F14" s="16">
        <v>192</v>
      </c>
      <c r="G14" s="16">
        <v>121</v>
      </c>
      <c r="H14" s="16">
        <v>142</v>
      </c>
      <c r="I14" s="16">
        <f t="shared" si="0"/>
        <v>514</v>
      </c>
      <c r="J14" s="16">
        <f t="shared" si="1"/>
        <v>192</v>
      </c>
      <c r="K14" s="60">
        <f t="shared" si="2"/>
        <v>171</v>
      </c>
      <c r="L14" s="13">
        <v>7</v>
      </c>
      <c r="O14"/>
      <c r="P14" s="263">
        <v>8</v>
      </c>
      <c r="Q14" s="264">
        <v>11</v>
      </c>
      <c r="R14" s="265">
        <v>10</v>
      </c>
      <c r="S14" s="264">
        <v>9</v>
      </c>
      <c r="T14" s="265">
        <v>8</v>
      </c>
      <c r="U14" s="264">
        <v>7</v>
      </c>
      <c r="V14" s="265">
        <v>6</v>
      </c>
      <c r="W14" s="9"/>
      <c r="X14" s="8"/>
      <c r="Y14" s="9"/>
      <c r="Z14" s="8"/>
      <c r="AA14" s="9"/>
    </row>
    <row r="15" spans="1:27" s="21" customFormat="1" ht="18.75" x14ac:dyDescent="0.25">
      <c r="A15" s="13">
        <f t="shared" si="3"/>
        <v>10</v>
      </c>
      <c r="B15" s="14" t="s">
        <v>172</v>
      </c>
      <c r="C15" s="15">
        <v>1</v>
      </c>
      <c r="D15" s="15">
        <v>4</v>
      </c>
      <c r="E15" s="16">
        <v>153</v>
      </c>
      <c r="F15" s="16">
        <v>129</v>
      </c>
      <c r="G15" s="16">
        <v>145</v>
      </c>
      <c r="H15" s="16">
        <v>132</v>
      </c>
      <c r="I15" s="16">
        <f t="shared" si="0"/>
        <v>430</v>
      </c>
      <c r="J15" s="16">
        <f t="shared" si="1"/>
        <v>153</v>
      </c>
      <c r="K15" s="60">
        <f t="shared" si="2"/>
        <v>143</v>
      </c>
      <c r="L15" s="13">
        <v>5</v>
      </c>
      <c r="O15"/>
      <c r="P15" s="263">
        <v>9</v>
      </c>
      <c r="Q15" s="264">
        <v>9</v>
      </c>
      <c r="R15" s="265">
        <v>8</v>
      </c>
      <c r="S15" s="264">
        <v>7</v>
      </c>
      <c r="T15" s="265">
        <v>6</v>
      </c>
      <c r="U15" s="264">
        <v>5</v>
      </c>
      <c r="V15" s="8"/>
      <c r="W15" s="9"/>
      <c r="X15" s="8"/>
      <c r="Y15" s="9"/>
      <c r="Z15" s="8"/>
      <c r="AA15" s="9"/>
    </row>
    <row r="16" spans="1:27" s="21" customFormat="1" ht="18.75" x14ac:dyDescent="0.25">
      <c r="A16" s="13">
        <f t="shared" si="3"/>
        <v>11</v>
      </c>
      <c r="B16" s="14" t="s">
        <v>82</v>
      </c>
      <c r="C16" s="15">
        <v>2</v>
      </c>
      <c r="D16" s="15">
        <v>1</v>
      </c>
      <c r="E16" s="16">
        <v>127</v>
      </c>
      <c r="F16" s="16">
        <v>107</v>
      </c>
      <c r="G16" s="16">
        <v>111</v>
      </c>
      <c r="H16" s="16">
        <v>114</v>
      </c>
      <c r="I16" s="16">
        <f t="shared" si="0"/>
        <v>352</v>
      </c>
      <c r="J16" s="16">
        <f t="shared" si="1"/>
        <v>127</v>
      </c>
      <c r="K16" s="60">
        <f t="shared" si="2"/>
        <v>117</v>
      </c>
      <c r="L16" s="13">
        <v>3</v>
      </c>
      <c r="O16"/>
      <c r="P16" s="263">
        <v>10</v>
      </c>
      <c r="Q16" s="264">
        <v>7</v>
      </c>
      <c r="R16" s="265">
        <v>6</v>
      </c>
      <c r="S16" s="264">
        <v>5</v>
      </c>
      <c r="T16" s="265">
        <v>4</v>
      </c>
      <c r="U16" s="9"/>
      <c r="V16" s="8"/>
      <c r="W16" s="9"/>
      <c r="X16" s="8"/>
      <c r="Y16" s="9"/>
      <c r="Z16" s="8"/>
      <c r="AA16" s="268"/>
    </row>
    <row r="17" spans="1:27" s="21" customFormat="1" ht="18.75" x14ac:dyDescent="0.25">
      <c r="A17"/>
      <c r="B17"/>
      <c r="C17"/>
      <c r="D17"/>
      <c r="E17"/>
      <c r="F17"/>
      <c r="G17"/>
      <c r="H17"/>
      <c r="I17"/>
      <c r="J17"/>
      <c r="K17" s="52"/>
      <c r="L17"/>
      <c r="O17"/>
      <c r="P17" s="263">
        <v>11</v>
      </c>
      <c r="Q17" s="264">
        <v>5</v>
      </c>
      <c r="R17" s="265">
        <v>4</v>
      </c>
      <c r="S17" s="264">
        <v>3</v>
      </c>
      <c r="T17" s="8"/>
      <c r="U17" s="9"/>
      <c r="V17" s="8"/>
      <c r="W17" s="9"/>
      <c r="X17" s="8"/>
      <c r="Y17" s="9"/>
      <c r="Z17" s="8"/>
      <c r="AA17" s="9"/>
    </row>
    <row r="18" spans="1:27" s="21" customFormat="1" ht="21" x14ac:dyDescent="0.35">
      <c r="A18" s="2"/>
      <c r="B18" s="33" t="str">
        <f>B6</f>
        <v>Куклин Игорь</v>
      </c>
      <c r="C18" s="10" t="s">
        <v>49</v>
      </c>
      <c r="D18" s="159">
        <f>J6</f>
        <v>257</v>
      </c>
      <c r="E18" s="34" t="s">
        <v>47</v>
      </c>
      <c r="F18" s="35"/>
      <c r="G18" s="27"/>
      <c r="H18" s="27"/>
      <c r="I18" s="27"/>
      <c r="J18" s="10"/>
      <c r="K18" s="57"/>
      <c r="L18" s="2"/>
      <c r="O18"/>
      <c r="P18" s="263">
        <v>12</v>
      </c>
      <c r="Q18" s="264">
        <v>3</v>
      </c>
      <c r="R18" s="265">
        <v>2</v>
      </c>
      <c r="S18" s="9"/>
      <c r="T18" s="8"/>
      <c r="U18" s="9"/>
      <c r="V18" s="8"/>
      <c r="W18" s="9"/>
      <c r="X18" s="8"/>
      <c r="Y18" s="9"/>
      <c r="Z18" s="8"/>
      <c r="AA18" s="9"/>
    </row>
    <row r="19" spans="1:27" s="21" customFormat="1" ht="21" x14ac:dyDescent="0.35">
      <c r="A19" s="29"/>
      <c r="B19" s="30" t="str">
        <f>B6</f>
        <v>Куклин Игорь</v>
      </c>
      <c r="C19" s="32" t="s">
        <v>49</v>
      </c>
      <c r="D19" s="159">
        <f>K6</f>
        <v>210</v>
      </c>
      <c r="E19" s="28" t="s">
        <v>48</v>
      </c>
      <c r="F19" s="31"/>
      <c r="G19" s="31"/>
      <c r="H19" s="31"/>
      <c r="I19" s="31"/>
      <c r="J19" s="32"/>
      <c r="K19" s="58"/>
      <c r="L19" s="29"/>
      <c r="O19"/>
      <c r="P19" s="263">
        <v>13</v>
      </c>
      <c r="Q19" s="264">
        <v>1</v>
      </c>
      <c r="R19" s="760"/>
      <c r="S19" s="9"/>
      <c r="T19" s="8"/>
      <c r="U19" s="9"/>
      <c r="V19" s="8"/>
      <c r="W19" s="9"/>
      <c r="X19" s="8"/>
      <c r="Y19" s="9"/>
      <c r="Z19" s="8"/>
      <c r="AA19" s="9"/>
    </row>
    <row r="20" spans="1:27" ht="21" x14ac:dyDescent="0.35">
      <c r="A20" s="29"/>
      <c r="B20" s="30"/>
      <c r="C20" s="32"/>
      <c r="D20" s="159"/>
      <c r="E20" s="28"/>
      <c r="F20" s="31"/>
      <c r="G20" s="31"/>
      <c r="H20" s="31"/>
      <c r="I20" s="31"/>
      <c r="J20" s="32"/>
      <c r="K20" s="58"/>
      <c r="L20" s="29"/>
      <c r="U20" s="9"/>
      <c r="V20" s="8"/>
      <c r="W20" s="9"/>
      <c r="X20" s="8"/>
      <c r="Y20" s="9"/>
      <c r="Z20" s="8"/>
      <c r="AA20" s="9"/>
    </row>
    <row r="21" spans="1:27" s="22" customFormat="1" ht="15.75" x14ac:dyDescent="0.25">
      <c r="A21" s="22" t="s">
        <v>43</v>
      </c>
      <c r="B21" s="1" t="s">
        <v>5</v>
      </c>
      <c r="C21" s="1" t="s">
        <v>7</v>
      </c>
      <c r="D21" s="1" t="s">
        <v>8</v>
      </c>
      <c r="E21" s="1" t="s">
        <v>2</v>
      </c>
      <c r="F21" s="1" t="s">
        <v>3</v>
      </c>
      <c r="G21" s="1" t="s">
        <v>4</v>
      </c>
      <c r="H21" s="1" t="s">
        <v>10</v>
      </c>
      <c r="I21" s="1" t="s">
        <v>1</v>
      </c>
      <c r="J21" s="1" t="s">
        <v>9</v>
      </c>
      <c r="K21" s="93" t="s">
        <v>0</v>
      </c>
      <c r="L21" s="1" t="s">
        <v>11</v>
      </c>
      <c r="O21"/>
      <c r="P21"/>
    </row>
    <row r="22" spans="1:27" s="21" customFormat="1" ht="18" x14ac:dyDescent="0.25">
      <c r="A22" s="161">
        <v>1</v>
      </c>
      <c r="B22" s="18" t="s">
        <v>13</v>
      </c>
      <c r="C22" s="61">
        <v>3</v>
      </c>
      <c r="D22" s="61">
        <v>2</v>
      </c>
      <c r="E22" s="62">
        <v>152</v>
      </c>
      <c r="F22" s="791">
        <v>211</v>
      </c>
      <c r="G22" s="62">
        <v>170</v>
      </c>
      <c r="H22" s="62">
        <v>190</v>
      </c>
      <c r="I22" s="62">
        <f t="shared" ref="I22:I28" si="4">SUM(E22:H22)-MIN(E22:H22)</f>
        <v>571</v>
      </c>
      <c r="J22" s="62">
        <f t="shared" ref="J22:J28" si="5">MAX(E22:H22)</f>
        <v>211</v>
      </c>
      <c r="K22" s="791">
        <f t="shared" ref="K22:K28" si="6">ROUND(I22/3,0)</f>
        <v>190</v>
      </c>
      <c r="L22" s="61">
        <v>26</v>
      </c>
      <c r="O22" s="6"/>
      <c r="P22" s="6"/>
    </row>
    <row r="23" spans="1:27" s="21" customFormat="1" ht="18" x14ac:dyDescent="0.25">
      <c r="A23" s="161">
        <f t="shared" ref="A23:A28" si="7">A22+1</f>
        <v>2</v>
      </c>
      <c r="B23" s="18" t="s">
        <v>77</v>
      </c>
      <c r="C23" s="61">
        <v>4</v>
      </c>
      <c r="D23" s="61">
        <v>4</v>
      </c>
      <c r="E23" s="62">
        <v>117</v>
      </c>
      <c r="F23" s="62">
        <v>170</v>
      </c>
      <c r="G23" s="62">
        <v>199</v>
      </c>
      <c r="H23" s="62">
        <v>148</v>
      </c>
      <c r="I23" s="62">
        <f t="shared" si="4"/>
        <v>517</v>
      </c>
      <c r="J23" s="62">
        <f t="shared" si="5"/>
        <v>199</v>
      </c>
      <c r="K23" s="62">
        <f t="shared" si="6"/>
        <v>172</v>
      </c>
      <c r="L23" s="61">
        <v>23</v>
      </c>
      <c r="O23" s="6"/>
      <c r="P23" s="6"/>
    </row>
    <row r="24" spans="1:27" s="21" customFormat="1" ht="18" x14ac:dyDescent="0.25">
      <c r="A24" s="161">
        <f t="shared" si="7"/>
        <v>3</v>
      </c>
      <c r="B24" s="18" t="s">
        <v>15</v>
      </c>
      <c r="C24" s="61">
        <v>2</v>
      </c>
      <c r="D24" s="61">
        <v>3</v>
      </c>
      <c r="E24" s="62">
        <v>184</v>
      </c>
      <c r="F24" s="62">
        <v>144</v>
      </c>
      <c r="G24" s="62">
        <v>165</v>
      </c>
      <c r="H24" s="62">
        <v>113</v>
      </c>
      <c r="I24" s="62">
        <f t="shared" si="4"/>
        <v>493</v>
      </c>
      <c r="J24" s="62">
        <f t="shared" si="5"/>
        <v>184</v>
      </c>
      <c r="K24" s="62">
        <f t="shared" si="6"/>
        <v>164</v>
      </c>
      <c r="L24" s="61">
        <v>20</v>
      </c>
      <c r="O24" s="6"/>
      <c r="P24" s="6"/>
    </row>
    <row r="25" spans="1:27" s="21" customFormat="1" ht="18" x14ac:dyDescent="0.25">
      <c r="A25" s="161">
        <f t="shared" si="7"/>
        <v>4</v>
      </c>
      <c r="B25" s="18" t="s">
        <v>75</v>
      </c>
      <c r="C25" s="61">
        <v>3</v>
      </c>
      <c r="D25" s="61">
        <v>3</v>
      </c>
      <c r="E25" s="62">
        <v>152</v>
      </c>
      <c r="F25" s="62">
        <v>147</v>
      </c>
      <c r="G25" s="62">
        <v>136</v>
      </c>
      <c r="H25" s="62">
        <v>185</v>
      </c>
      <c r="I25" s="62">
        <f t="shared" si="4"/>
        <v>484</v>
      </c>
      <c r="J25" s="62">
        <f t="shared" si="5"/>
        <v>185</v>
      </c>
      <c r="K25" s="62">
        <f t="shared" si="6"/>
        <v>161</v>
      </c>
      <c r="L25" s="61">
        <v>17</v>
      </c>
      <c r="O25" s="6"/>
      <c r="P25" s="6"/>
    </row>
    <row r="26" spans="1:27" s="21" customFormat="1" ht="18" x14ac:dyDescent="0.25">
      <c r="A26" s="161">
        <f t="shared" si="7"/>
        <v>5</v>
      </c>
      <c r="B26" s="18" t="s">
        <v>14</v>
      </c>
      <c r="C26" s="61">
        <v>4</v>
      </c>
      <c r="D26" s="61">
        <v>1</v>
      </c>
      <c r="E26" s="62">
        <v>169</v>
      </c>
      <c r="F26" s="62">
        <v>165</v>
      </c>
      <c r="G26" s="62">
        <v>148</v>
      </c>
      <c r="H26" s="62">
        <v>133</v>
      </c>
      <c r="I26" s="62">
        <f t="shared" si="4"/>
        <v>482</v>
      </c>
      <c r="J26" s="62">
        <f t="shared" si="5"/>
        <v>169</v>
      </c>
      <c r="K26" s="62">
        <f t="shared" si="6"/>
        <v>161</v>
      </c>
      <c r="L26" s="61">
        <v>17</v>
      </c>
      <c r="O26" s="6"/>
      <c r="P26" s="6"/>
    </row>
    <row r="27" spans="1:27" s="21" customFormat="1" ht="18" x14ac:dyDescent="0.25">
      <c r="A27" s="161">
        <f t="shared" si="7"/>
        <v>6</v>
      </c>
      <c r="B27" s="18" t="s">
        <v>81</v>
      </c>
      <c r="C27" s="19">
        <v>1</v>
      </c>
      <c r="D27" s="19">
        <v>2</v>
      </c>
      <c r="E27" s="20">
        <v>126</v>
      </c>
      <c r="F27" s="20">
        <v>145</v>
      </c>
      <c r="G27" s="20">
        <v>183</v>
      </c>
      <c r="H27" s="20">
        <v>140</v>
      </c>
      <c r="I27" s="20">
        <f t="shared" si="4"/>
        <v>468</v>
      </c>
      <c r="J27" s="20">
        <f t="shared" si="5"/>
        <v>183</v>
      </c>
      <c r="K27" s="62">
        <f t="shared" si="6"/>
        <v>156</v>
      </c>
      <c r="L27" s="61">
        <v>11</v>
      </c>
      <c r="O27" s="6"/>
      <c r="P27" s="6"/>
    </row>
    <row r="28" spans="1:27" s="21" customFormat="1" ht="18" x14ac:dyDescent="0.25">
      <c r="A28" s="161">
        <f t="shared" si="7"/>
        <v>7</v>
      </c>
      <c r="B28" s="18" t="s">
        <v>20</v>
      </c>
      <c r="C28" s="61">
        <v>3</v>
      </c>
      <c r="D28" s="61">
        <v>1</v>
      </c>
      <c r="E28" s="62">
        <v>155</v>
      </c>
      <c r="F28" s="62">
        <v>102</v>
      </c>
      <c r="G28" s="62">
        <v>165</v>
      </c>
      <c r="H28" s="62">
        <v>134</v>
      </c>
      <c r="I28" s="62">
        <f t="shared" si="4"/>
        <v>454</v>
      </c>
      <c r="J28" s="62">
        <f t="shared" si="5"/>
        <v>165</v>
      </c>
      <c r="K28" s="62">
        <f t="shared" si="6"/>
        <v>151</v>
      </c>
      <c r="L28" s="61">
        <v>8</v>
      </c>
      <c r="O28" s="6"/>
      <c r="P28" s="6"/>
    </row>
    <row r="30" spans="1:27" ht="21" x14ac:dyDescent="0.35">
      <c r="B30" s="162" t="str">
        <f>B22</f>
        <v>Чуруксаева Людмила</v>
      </c>
      <c r="C30" s="10" t="s">
        <v>49</v>
      </c>
      <c r="D30" s="159">
        <f>J22</f>
        <v>211</v>
      </c>
      <c r="E30" s="163" t="s">
        <v>47</v>
      </c>
      <c r="F30" s="35"/>
      <c r="G30" s="27"/>
      <c r="H30" s="27"/>
    </row>
    <row r="31" spans="1:27" ht="21" x14ac:dyDescent="0.35">
      <c r="B31" s="164" t="str">
        <f>B22</f>
        <v>Чуруксаева Людмила</v>
      </c>
      <c r="C31" s="32" t="s">
        <v>49</v>
      </c>
      <c r="D31" s="159">
        <f>K22</f>
        <v>190</v>
      </c>
      <c r="E31" s="165" t="s">
        <v>48</v>
      </c>
      <c r="F31" s="31"/>
      <c r="G31" s="31"/>
      <c r="H31" s="31"/>
    </row>
  </sheetData>
  <mergeCells count="5">
    <mergeCell ref="A1:K1"/>
    <mergeCell ref="A2:K2"/>
    <mergeCell ref="A3:K3"/>
    <mergeCell ref="P5:P6"/>
    <mergeCell ref="Q5:AA5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  <colBreaks count="1" manualBreakCount="1">
    <brk id="12" max="28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K62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Y37" sqref="Y37"/>
    </sheetView>
  </sheetViews>
  <sheetFormatPr defaultRowHeight="12.75" x14ac:dyDescent="0.2"/>
  <cols>
    <col min="1" max="1" width="9.85546875" style="2" customWidth="1"/>
    <col min="2" max="2" width="27.28515625" customWidth="1"/>
    <col min="3" max="3" width="7.7109375" style="5" bestFit="1" customWidth="1"/>
    <col min="4" max="4" width="5" style="24" bestFit="1" customWidth="1"/>
    <col min="5" max="5" width="5.28515625" style="24" bestFit="1" customWidth="1"/>
    <col min="6" max="6" width="5.28515625" style="24" customWidth="1"/>
    <col min="7" max="7" width="5.28515625" style="24" bestFit="1" customWidth="1"/>
    <col min="8" max="8" width="5.140625" style="24" bestFit="1" customWidth="1"/>
    <col min="9" max="9" width="5.28515625" style="24" bestFit="1" customWidth="1"/>
    <col min="10" max="11" width="5.28515625" style="24" customWidth="1"/>
    <col min="12" max="12" width="5.28515625" style="24" bestFit="1" customWidth="1"/>
    <col min="13" max="13" width="5" style="24" customWidth="1"/>
    <col min="14" max="14" width="5.140625" style="24" bestFit="1" customWidth="1"/>
    <col min="15" max="15" width="4.5703125" style="24" bestFit="1" customWidth="1"/>
    <col min="16" max="16" width="4.85546875" style="24" bestFit="1" customWidth="1"/>
    <col min="17" max="17" width="6.42578125" customWidth="1"/>
    <col min="18" max="18" width="7.42578125" style="12" customWidth="1"/>
    <col min="19" max="19" width="5" bestFit="1" customWidth="1"/>
    <col min="20" max="20" width="4.85546875" style="52" bestFit="1" customWidth="1"/>
    <col min="21" max="21" width="4.85546875" bestFit="1" customWidth="1"/>
    <col min="22" max="22" width="4.85546875" style="52" bestFit="1" customWidth="1"/>
    <col min="23" max="23" width="5.28515625" bestFit="1" customWidth="1"/>
    <col min="24" max="24" width="5.28515625" style="52" bestFit="1" customWidth="1"/>
    <col min="25" max="25" width="4.5703125" bestFit="1" customWidth="1"/>
    <col min="26" max="26" width="4.5703125" style="52" bestFit="1" customWidth="1"/>
    <col min="27" max="27" width="4.5703125" bestFit="1" customWidth="1"/>
    <col min="28" max="28" width="4.5703125" style="52" bestFit="1" customWidth="1"/>
    <col min="29" max="29" width="3.42578125" bestFit="1" customWidth="1"/>
    <col min="30" max="30" width="3.42578125" style="52" bestFit="1" customWidth="1"/>
    <col min="31" max="31" width="3.42578125" bestFit="1" customWidth="1"/>
    <col min="32" max="32" width="3.42578125" style="52" bestFit="1" customWidth="1"/>
    <col min="33" max="33" width="3.42578125" bestFit="1" customWidth="1"/>
    <col min="34" max="34" width="3.42578125" style="52" bestFit="1" customWidth="1"/>
    <col min="35" max="35" width="3.42578125" bestFit="1" customWidth="1"/>
    <col min="36" max="36" width="3.42578125" style="52" bestFit="1" customWidth="1"/>
  </cols>
  <sheetData>
    <row r="1" spans="1:37" ht="25.5" customHeight="1" x14ac:dyDescent="0.2">
      <c r="A1" s="1358" t="s">
        <v>51</v>
      </c>
      <c r="B1" s="1358"/>
      <c r="C1" s="1358"/>
      <c r="D1" s="1358"/>
      <c r="E1" s="1358"/>
      <c r="F1" s="1358"/>
      <c r="G1" s="1358"/>
      <c r="H1" s="1358"/>
      <c r="I1" s="1358"/>
      <c r="J1" s="541"/>
      <c r="K1" s="37"/>
    </row>
    <row r="2" spans="1:37" ht="21" customHeight="1" x14ac:dyDescent="0.2">
      <c r="A2" s="1358" t="s">
        <v>50</v>
      </c>
      <c r="B2" s="1358"/>
      <c r="C2" s="1358"/>
      <c r="D2" s="1358"/>
      <c r="E2" s="1358"/>
      <c r="F2" s="1358"/>
      <c r="G2" s="1358"/>
      <c r="H2" s="1358"/>
      <c r="I2" s="1358"/>
      <c r="J2" s="541"/>
      <c r="R2" s="219"/>
      <c r="S2" s="218"/>
      <c r="T2" s="266"/>
      <c r="U2" s="218"/>
      <c r="V2" s="266"/>
      <c r="W2" s="218"/>
      <c r="X2" s="266"/>
      <c r="Y2" s="218"/>
      <c r="Z2" s="267"/>
      <c r="AA2" s="218"/>
      <c r="AB2" s="266"/>
      <c r="AC2" s="218"/>
      <c r="AD2" s="266"/>
      <c r="AE2" s="218"/>
      <c r="AF2" s="266"/>
      <c r="AG2" s="218"/>
      <c r="AH2" s="266"/>
      <c r="AI2" s="218"/>
      <c r="AJ2" s="266"/>
    </row>
    <row r="3" spans="1:37" ht="21.75" thickBot="1" x14ac:dyDescent="0.25">
      <c r="A3" s="1359" t="s">
        <v>231</v>
      </c>
      <c r="B3" s="1359"/>
      <c r="C3" s="1359"/>
      <c r="D3" s="1359"/>
      <c r="E3" s="1359"/>
      <c r="F3" s="1359"/>
      <c r="G3" s="1359"/>
      <c r="H3" s="1359"/>
      <c r="I3" s="1359"/>
      <c r="J3" s="1359"/>
      <c r="K3" s="1359"/>
      <c r="L3" s="1359"/>
      <c r="M3" s="1359"/>
      <c r="N3" s="1359"/>
      <c r="O3" s="1359"/>
      <c r="P3" s="1359"/>
      <c r="R3" s="219"/>
      <c r="S3" s="218"/>
      <c r="T3" s="266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66"/>
      <c r="AI3" s="218"/>
      <c r="AJ3" s="266"/>
    </row>
    <row r="4" spans="1:37" x14ac:dyDescent="0.2">
      <c r="A4" s="64"/>
      <c r="B4" s="63"/>
      <c r="C4" s="63"/>
      <c r="D4" s="41">
        <v>25</v>
      </c>
      <c r="E4" s="41">
        <v>14</v>
      </c>
      <c r="F4" s="278" t="s">
        <v>115</v>
      </c>
      <c r="G4" s="41">
        <v>19</v>
      </c>
      <c r="H4" s="41">
        <v>17</v>
      </c>
      <c r="I4" s="41" t="s">
        <v>115</v>
      </c>
      <c r="J4" s="38">
        <v>12</v>
      </c>
      <c r="K4" s="38">
        <v>3</v>
      </c>
      <c r="L4" s="36">
        <v>20</v>
      </c>
      <c r="M4" s="43">
        <v>23</v>
      </c>
      <c r="N4" s="36">
        <v>16</v>
      </c>
      <c r="O4" s="43">
        <v>21</v>
      </c>
      <c r="P4" s="59">
        <v>25</v>
      </c>
      <c r="R4" s="219"/>
      <c r="S4" s="218"/>
      <c r="T4" s="266"/>
      <c r="U4" s="218"/>
      <c r="V4" s="266"/>
      <c r="W4" s="218"/>
      <c r="X4" s="266"/>
      <c r="Y4" s="218"/>
      <c r="Z4" s="267"/>
      <c r="AA4" s="218"/>
      <c r="AB4" s="266"/>
      <c r="AC4" s="218"/>
      <c r="AD4" s="266"/>
      <c r="AE4" s="218"/>
      <c r="AF4" s="266"/>
      <c r="AG4" s="218"/>
      <c r="AH4" s="266"/>
      <c r="AI4" s="218"/>
      <c r="AJ4" s="266"/>
    </row>
    <row r="5" spans="1:37" ht="13.5" thickBot="1" x14ac:dyDescent="0.25">
      <c r="A5" s="65" t="s">
        <v>52</v>
      </c>
      <c r="B5" s="66" t="s">
        <v>5</v>
      </c>
      <c r="C5" s="67" t="s">
        <v>1</v>
      </c>
      <c r="D5" s="68" t="s">
        <v>21</v>
      </c>
      <c r="E5" s="68" t="s">
        <v>22</v>
      </c>
      <c r="F5" s="68" t="s">
        <v>116</v>
      </c>
      <c r="G5" s="68" t="s">
        <v>23</v>
      </c>
      <c r="H5" s="68" t="s">
        <v>24</v>
      </c>
      <c r="I5" s="68" t="s">
        <v>24</v>
      </c>
      <c r="J5" s="68" t="s">
        <v>25</v>
      </c>
      <c r="K5" s="68" t="s">
        <v>26</v>
      </c>
      <c r="L5" s="68" t="s">
        <v>27</v>
      </c>
      <c r="M5" s="68" t="s">
        <v>60</v>
      </c>
      <c r="N5" s="68" t="s">
        <v>28</v>
      </c>
      <c r="O5" s="68" t="s">
        <v>29</v>
      </c>
      <c r="P5" s="69" t="s">
        <v>30</v>
      </c>
      <c r="R5" s="219"/>
      <c r="S5" s="218"/>
      <c r="T5" s="266"/>
      <c r="U5" s="218"/>
      <c r="V5" s="266"/>
      <c r="W5" s="218"/>
      <c r="X5" s="266"/>
      <c r="Y5" s="218"/>
      <c r="Z5" s="267"/>
      <c r="AA5" s="218"/>
      <c r="AB5" s="266"/>
      <c r="AC5" s="218"/>
      <c r="AD5" s="266"/>
      <c r="AE5" s="218"/>
      <c r="AF5" s="266"/>
      <c r="AG5" s="218"/>
      <c r="AH5" s="266"/>
      <c r="AI5" s="218"/>
      <c r="AJ5" s="266"/>
    </row>
    <row r="6" spans="1:37" s="11" customFormat="1" ht="16.5" thickBot="1" x14ac:dyDescent="0.3">
      <c r="A6" s="53">
        <v>1</v>
      </c>
      <c r="B6" s="842" t="s">
        <v>19</v>
      </c>
      <c r="C6" s="70">
        <f t="shared" ref="C6:C26" si="0">LARGE(D6:P6,1)+LARGE(D6:P6,2)+LARGE(D6:P6,3)+LARGE(D6:P6,4)+LARGE(D6:P6,5)+LARGE(D6:P6,6)+LARGE(D6:P6,7)+LARGE(D6:P6,8)</f>
        <v>234</v>
      </c>
      <c r="D6" s="71">
        <v>28</v>
      </c>
      <c r="E6" s="71">
        <v>31</v>
      </c>
      <c r="F6" s="71">
        <v>34</v>
      </c>
      <c r="G6" s="71">
        <v>31</v>
      </c>
      <c r="H6" s="71">
        <v>10</v>
      </c>
      <c r="I6" s="71">
        <v>16</v>
      </c>
      <c r="J6" s="71">
        <v>32</v>
      </c>
      <c r="K6" s="71">
        <v>19</v>
      </c>
      <c r="L6" s="71">
        <v>0</v>
      </c>
      <c r="M6" s="71">
        <v>8</v>
      </c>
      <c r="N6" s="71">
        <v>11</v>
      </c>
      <c r="O6" s="71">
        <v>29</v>
      </c>
      <c r="P6" s="72">
        <v>30</v>
      </c>
    </row>
    <row r="7" spans="1:37" s="11" customFormat="1" ht="15.75" x14ac:dyDescent="0.25">
      <c r="A7" s="54">
        <v>2</v>
      </c>
      <c r="B7" s="843" t="s">
        <v>33</v>
      </c>
      <c r="C7" s="75">
        <f t="shared" si="0"/>
        <v>218</v>
      </c>
      <c r="D7" s="73">
        <v>25</v>
      </c>
      <c r="E7" s="73">
        <v>16</v>
      </c>
      <c r="F7" s="73"/>
      <c r="G7" s="73">
        <v>28</v>
      </c>
      <c r="H7" s="73">
        <v>27</v>
      </c>
      <c r="I7" s="73">
        <v>36</v>
      </c>
      <c r="J7" s="73">
        <v>26</v>
      </c>
      <c r="K7" s="73">
        <v>13</v>
      </c>
      <c r="L7" s="73">
        <v>0</v>
      </c>
      <c r="M7" s="73">
        <v>0</v>
      </c>
      <c r="N7" s="73">
        <v>29</v>
      </c>
      <c r="O7" s="73">
        <v>20</v>
      </c>
      <c r="P7" s="74">
        <v>27</v>
      </c>
      <c r="Q7"/>
      <c r="R7" s="924" t="s">
        <v>173</v>
      </c>
      <c r="S7" s="925"/>
      <c r="T7" s="925"/>
      <c r="U7" s="925"/>
      <c r="V7" s="925"/>
      <c r="W7" s="925"/>
      <c r="X7" s="925"/>
      <c r="Y7" s="925"/>
      <c r="Z7" s="925"/>
      <c r="AA7" s="925"/>
      <c r="AB7" s="926"/>
      <c r="AK7" s="220"/>
    </row>
    <row r="8" spans="1:37" s="8" customFormat="1" ht="15.75" x14ac:dyDescent="0.25">
      <c r="A8" s="54">
        <v>3</v>
      </c>
      <c r="B8" s="844" t="s">
        <v>61</v>
      </c>
      <c r="C8" s="75">
        <f t="shared" si="0"/>
        <v>195</v>
      </c>
      <c r="D8" s="73">
        <v>19</v>
      </c>
      <c r="E8" s="73">
        <v>0</v>
      </c>
      <c r="F8" s="73"/>
      <c r="G8" s="73">
        <v>25</v>
      </c>
      <c r="H8" s="73">
        <v>12</v>
      </c>
      <c r="I8" s="73">
        <v>27</v>
      </c>
      <c r="J8" s="73">
        <v>29</v>
      </c>
      <c r="K8" s="73">
        <v>28</v>
      </c>
      <c r="L8" s="73">
        <v>23</v>
      </c>
      <c r="M8" s="73">
        <v>26</v>
      </c>
      <c r="N8" s="73">
        <v>17</v>
      </c>
      <c r="O8" s="73">
        <v>11</v>
      </c>
      <c r="P8" s="74">
        <v>18</v>
      </c>
      <c r="Q8"/>
      <c r="R8" s="927" t="s">
        <v>21</v>
      </c>
      <c r="S8" s="918" t="s">
        <v>22</v>
      </c>
      <c r="T8" s="918" t="s">
        <v>23</v>
      </c>
      <c r="U8" s="918" t="s">
        <v>24</v>
      </c>
      <c r="V8" s="918" t="s">
        <v>25</v>
      </c>
      <c r="W8" s="918" t="s">
        <v>26</v>
      </c>
      <c r="X8" s="918" t="s">
        <v>27</v>
      </c>
      <c r="Y8" s="918" t="s">
        <v>60</v>
      </c>
      <c r="Z8" s="918" t="s">
        <v>28</v>
      </c>
      <c r="AA8" s="918" t="s">
        <v>29</v>
      </c>
      <c r="AB8" s="928" t="s">
        <v>30</v>
      </c>
      <c r="AK8" s="456"/>
    </row>
    <row r="9" spans="1:37" s="8" customFormat="1" ht="15.75" x14ac:dyDescent="0.25">
      <c r="A9" s="54">
        <v>4</v>
      </c>
      <c r="B9" s="923" t="s">
        <v>18</v>
      </c>
      <c r="C9" s="75">
        <f>LARGE(D9:P9,1)+LARGE(D9:P9,2)+LARGE(D9:P9,3)+LARGE(D9:P9,4)+LARGE(D9:P9,5)+LARGE(D9:P9,6)+LARGE(D9:P9,7)+LARGE(D9:P9,8)</f>
        <v>171</v>
      </c>
      <c r="D9" s="922">
        <v>31</v>
      </c>
      <c r="E9" s="73">
        <v>10</v>
      </c>
      <c r="F9" s="73">
        <v>7</v>
      </c>
      <c r="G9" s="73">
        <v>10</v>
      </c>
      <c r="H9" s="73">
        <v>21</v>
      </c>
      <c r="I9" s="73">
        <v>10</v>
      </c>
      <c r="J9" s="73">
        <v>9</v>
      </c>
      <c r="K9" s="922">
        <v>31</v>
      </c>
      <c r="L9" s="73">
        <v>0</v>
      </c>
      <c r="M9" s="73">
        <v>20</v>
      </c>
      <c r="N9" s="73">
        <v>23</v>
      </c>
      <c r="O9" s="73">
        <v>20</v>
      </c>
      <c r="P9" s="74">
        <v>15</v>
      </c>
      <c r="Q9"/>
      <c r="R9" s="929">
        <v>1</v>
      </c>
      <c r="S9" s="919">
        <v>8</v>
      </c>
      <c r="T9" s="919">
        <v>8</v>
      </c>
      <c r="U9" s="919">
        <v>5</v>
      </c>
      <c r="V9" s="919">
        <v>10</v>
      </c>
      <c r="W9" s="920">
        <v>1</v>
      </c>
      <c r="X9" s="937"/>
      <c r="Y9" s="921">
        <v>3</v>
      </c>
      <c r="Z9" s="921">
        <v>3</v>
      </c>
      <c r="AA9" s="919">
        <v>5</v>
      </c>
      <c r="AB9" s="930">
        <v>6</v>
      </c>
      <c r="AK9" s="456"/>
    </row>
    <row r="10" spans="1:37" ht="16.5" thickBot="1" x14ac:dyDescent="0.3">
      <c r="A10" s="23">
        <v>5</v>
      </c>
      <c r="B10" s="923" t="s">
        <v>12</v>
      </c>
      <c r="C10" s="75">
        <f>LARGE(D10:P10,1)+LARGE(D10:P10,2)+LARGE(D10:P10,3)+LARGE(D10:P10,4)+LARGE(D10:P10,5)+LARGE(D10:P10,6)+LARGE(D10:P10,7)+LARGE(D10:P10,8)</f>
        <v>171</v>
      </c>
      <c r="D10" s="73">
        <v>19</v>
      </c>
      <c r="E10" s="73">
        <v>22</v>
      </c>
      <c r="F10" s="73">
        <v>11</v>
      </c>
      <c r="G10" s="73">
        <v>25</v>
      </c>
      <c r="H10" s="73">
        <v>30</v>
      </c>
      <c r="I10" s="73">
        <v>8</v>
      </c>
      <c r="J10" s="73">
        <v>23</v>
      </c>
      <c r="K10" s="73">
        <v>8</v>
      </c>
      <c r="L10" s="73">
        <v>17</v>
      </c>
      <c r="M10" s="73">
        <v>23</v>
      </c>
      <c r="N10" s="73">
        <v>0</v>
      </c>
      <c r="O10" s="73">
        <v>0</v>
      </c>
      <c r="P10" s="74">
        <v>12</v>
      </c>
      <c r="Q10" s="11"/>
      <c r="R10" s="931">
        <v>5</v>
      </c>
      <c r="S10" s="932">
        <v>4</v>
      </c>
      <c r="T10" s="933">
        <v>3</v>
      </c>
      <c r="U10" s="934">
        <v>2</v>
      </c>
      <c r="V10" s="932">
        <v>5</v>
      </c>
      <c r="W10" s="932">
        <v>9</v>
      </c>
      <c r="X10" s="933">
        <v>3</v>
      </c>
      <c r="Y10" s="934">
        <v>2</v>
      </c>
      <c r="Z10" s="936"/>
      <c r="AA10" s="936"/>
      <c r="AB10" s="935">
        <v>7</v>
      </c>
      <c r="AK10" s="22"/>
    </row>
    <row r="11" spans="1:37" ht="15.75" x14ac:dyDescent="0.25">
      <c r="A11" s="23">
        <v>6</v>
      </c>
      <c r="B11" s="844" t="s">
        <v>42</v>
      </c>
      <c r="C11" s="75">
        <f t="shared" si="0"/>
        <v>170</v>
      </c>
      <c r="D11" s="73">
        <v>13</v>
      </c>
      <c r="E11" s="73">
        <v>25</v>
      </c>
      <c r="F11" s="73">
        <v>19</v>
      </c>
      <c r="G11" s="73">
        <v>25</v>
      </c>
      <c r="H11" s="73">
        <v>24</v>
      </c>
      <c r="I11" s="73">
        <v>12</v>
      </c>
      <c r="J11" s="73">
        <v>9</v>
      </c>
      <c r="K11" s="73"/>
      <c r="L11" s="73">
        <v>0</v>
      </c>
      <c r="M11" s="73">
        <v>17</v>
      </c>
      <c r="N11" s="73">
        <v>6</v>
      </c>
      <c r="O11" s="73">
        <v>26</v>
      </c>
      <c r="P11" s="74">
        <v>21</v>
      </c>
      <c r="Q11" s="8"/>
      <c r="AK11" s="22"/>
    </row>
    <row r="12" spans="1:37" ht="15.75" x14ac:dyDescent="0.25">
      <c r="A12" s="23">
        <v>7</v>
      </c>
      <c r="B12" s="911" t="s">
        <v>107</v>
      </c>
      <c r="C12" s="75">
        <f t="shared" si="0"/>
        <v>157</v>
      </c>
      <c r="D12" s="73">
        <v>22</v>
      </c>
      <c r="E12" s="73">
        <v>28</v>
      </c>
      <c r="F12" s="73"/>
      <c r="G12" s="73">
        <v>8</v>
      </c>
      <c r="H12" s="73">
        <v>0</v>
      </c>
      <c r="I12" s="73">
        <v>6</v>
      </c>
      <c r="J12" s="73">
        <v>23</v>
      </c>
      <c r="K12" s="73">
        <v>22</v>
      </c>
      <c r="L12" s="73">
        <v>20</v>
      </c>
      <c r="M12" s="73">
        <v>14</v>
      </c>
      <c r="N12" s="73">
        <v>20</v>
      </c>
      <c r="O12" s="73">
        <v>0</v>
      </c>
      <c r="P12" s="74">
        <v>0</v>
      </c>
      <c r="Q12" s="8"/>
      <c r="R12" s="1270" t="s">
        <v>44</v>
      </c>
      <c r="S12" s="1357" t="s">
        <v>111</v>
      </c>
      <c r="T12" s="1357"/>
      <c r="U12" s="1357"/>
      <c r="V12" s="1357"/>
      <c r="W12" s="1357"/>
      <c r="X12" s="1357"/>
      <c r="Y12" s="1357"/>
      <c r="Z12" s="1357"/>
      <c r="AA12" s="1357"/>
      <c r="AB12" s="1357"/>
      <c r="AC12" s="1357"/>
      <c r="AD12" s="1357"/>
      <c r="AE12" s="1357"/>
      <c r="AF12" s="1357"/>
      <c r="AG12" s="1357"/>
      <c r="AH12" s="1357"/>
      <c r="AI12" s="1357"/>
      <c r="AJ12" s="1357"/>
      <c r="AK12" s="22"/>
    </row>
    <row r="13" spans="1:37" s="8" customFormat="1" ht="15.75" x14ac:dyDescent="0.25">
      <c r="A13" s="23">
        <v>8</v>
      </c>
      <c r="B13" s="844" t="s">
        <v>74</v>
      </c>
      <c r="C13" s="75">
        <f t="shared" si="0"/>
        <v>136</v>
      </c>
      <c r="D13" s="73">
        <v>0</v>
      </c>
      <c r="E13" s="73">
        <v>0</v>
      </c>
      <c r="F13" s="73">
        <v>19</v>
      </c>
      <c r="G13" s="73">
        <v>0</v>
      </c>
      <c r="H13" s="73">
        <v>33</v>
      </c>
      <c r="I13" s="73">
        <v>33</v>
      </c>
      <c r="J13" s="73"/>
      <c r="K13" s="73">
        <v>25</v>
      </c>
      <c r="L13" s="73">
        <v>0</v>
      </c>
      <c r="M13" s="73">
        <v>0</v>
      </c>
      <c r="N13" s="73">
        <v>26</v>
      </c>
      <c r="O13" s="73">
        <v>0</v>
      </c>
      <c r="P13" s="74">
        <v>0</v>
      </c>
      <c r="R13" s="1270"/>
      <c r="S13" s="459">
        <v>20</v>
      </c>
      <c r="T13" s="459">
        <v>19</v>
      </c>
      <c r="U13" s="459">
        <v>18</v>
      </c>
      <c r="V13" s="459">
        <v>17</v>
      </c>
      <c r="W13" s="459">
        <v>16</v>
      </c>
      <c r="X13" s="459">
        <v>15</v>
      </c>
      <c r="Y13" s="459">
        <v>14</v>
      </c>
      <c r="Z13" s="459">
        <v>13</v>
      </c>
      <c r="AA13" s="459">
        <v>12</v>
      </c>
      <c r="AB13" s="459">
        <v>11</v>
      </c>
      <c r="AC13" s="459">
        <v>10</v>
      </c>
      <c r="AD13" s="459">
        <v>9</v>
      </c>
      <c r="AE13" s="459">
        <v>8</v>
      </c>
      <c r="AF13" s="459">
        <v>7</v>
      </c>
      <c r="AG13" s="459">
        <v>6</v>
      </c>
      <c r="AH13" s="459">
        <v>5</v>
      </c>
      <c r="AI13" s="459">
        <v>4</v>
      </c>
      <c r="AJ13" s="459">
        <v>3</v>
      </c>
      <c r="AK13" s="456"/>
    </row>
    <row r="14" spans="1:37" s="6" customFormat="1" ht="15.75" x14ac:dyDescent="0.25">
      <c r="A14" s="23">
        <v>9</v>
      </c>
      <c r="B14" s="844" t="s">
        <v>59</v>
      </c>
      <c r="C14" s="75">
        <f t="shared" si="0"/>
        <v>126</v>
      </c>
      <c r="D14" s="73">
        <v>0</v>
      </c>
      <c r="E14" s="73">
        <v>0</v>
      </c>
      <c r="F14" s="73">
        <v>28</v>
      </c>
      <c r="G14" s="73">
        <v>13</v>
      </c>
      <c r="H14" s="73">
        <v>15</v>
      </c>
      <c r="I14" s="73">
        <v>7</v>
      </c>
      <c r="J14" s="73">
        <v>17</v>
      </c>
      <c r="K14" s="73">
        <v>16</v>
      </c>
      <c r="L14" s="73">
        <v>0</v>
      </c>
      <c r="M14" s="73">
        <v>0</v>
      </c>
      <c r="N14" s="73">
        <v>0</v>
      </c>
      <c r="O14" s="73">
        <v>23</v>
      </c>
      <c r="P14" s="74">
        <v>7</v>
      </c>
      <c r="Q14" s="8"/>
      <c r="R14" s="459">
        <v>1</v>
      </c>
      <c r="S14" s="460">
        <v>39</v>
      </c>
      <c r="T14" s="461">
        <v>38</v>
      </c>
      <c r="U14" s="460">
        <v>37</v>
      </c>
      <c r="V14" s="461">
        <v>36</v>
      </c>
      <c r="W14" s="460">
        <v>35</v>
      </c>
      <c r="X14" s="461">
        <v>34</v>
      </c>
      <c r="Y14" s="460">
        <v>33</v>
      </c>
      <c r="Z14" s="461">
        <v>32</v>
      </c>
      <c r="AA14" s="460">
        <v>31</v>
      </c>
      <c r="AB14" s="461">
        <v>30</v>
      </c>
      <c r="AC14" s="460">
        <v>29</v>
      </c>
      <c r="AD14" s="461">
        <v>28</v>
      </c>
      <c r="AE14" s="460">
        <v>27</v>
      </c>
      <c r="AF14" s="461">
        <v>26</v>
      </c>
      <c r="AG14" s="460">
        <v>25</v>
      </c>
      <c r="AH14" s="461">
        <v>24</v>
      </c>
      <c r="AI14" s="460">
        <v>23</v>
      </c>
      <c r="AJ14" s="461">
        <v>22</v>
      </c>
      <c r="AK14" s="457"/>
    </row>
    <row r="15" spans="1:37" s="8" customFormat="1" ht="15.75" x14ac:dyDescent="0.25">
      <c r="A15" s="23">
        <f>A14+1</f>
        <v>10</v>
      </c>
      <c r="B15" s="844" t="s">
        <v>78</v>
      </c>
      <c r="C15" s="75">
        <f t="shared" si="0"/>
        <v>94</v>
      </c>
      <c r="D15" s="73">
        <v>0</v>
      </c>
      <c r="E15" s="73">
        <v>0</v>
      </c>
      <c r="F15" s="73"/>
      <c r="G15" s="73">
        <v>0</v>
      </c>
      <c r="H15" s="73">
        <v>8</v>
      </c>
      <c r="I15" s="73">
        <v>0</v>
      </c>
      <c r="J15" s="73">
        <v>3</v>
      </c>
      <c r="K15" s="73">
        <v>6</v>
      </c>
      <c r="L15" s="73">
        <v>14</v>
      </c>
      <c r="M15" s="73">
        <v>11</v>
      </c>
      <c r="N15" s="73">
        <v>14</v>
      </c>
      <c r="O15" s="73">
        <v>14</v>
      </c>
      <c r="P15" s="74">
        <v>24</v>
      </c>
      <c r="Q15" s="7"/>
      <c r="R15" s="459">
        <v>2</v>
      </c>
      <c r="S15" s="460">
        <v>36</v>
      </c>
      <c r="T15" s="461">
        <v>35</v>
      </c>
      <c r="U15" s="460">
        <v>34</v>
      </c>
      <c r="V15" s="461">
        <v>33</v>
      </c>
      <c r="W15" s="460">
        <v>32</v>
      </c>
      <c r="X15" s="461">
        <v>31</v>
      </c>
      <c r="Y15" s="460">
        <v>30</v>
      </c>
      <c r="Z15" s="461">
        <v>29</v>
      </c>
      <c r="AA15" s="460">
        <v>28</v>
      </c>
      <c r="AB15" s="461">
        <v>27</v>
      </c>
      <c r="AC15" s="460">
        <v>26</v>
      </c>
      <c r="AD15" s="461">
        <v>25</v>
      </c>
      <c r="AE15" s="460">
        <v>24</v>
      </c>
      <c r="AF15" s="461">
        <v>23</v>
      </c>
      <c r="AG15" s="460">
        <v>22</v>
      </c>
      <c r="AH15" s="461">
        <v>21</v>
      </c>
      <c r="AI15" s="460">
        <v>20</v>
      </c>
      <c r="AJ15" s="461">
        <v>19</v>
      </c>
      <c r="AK15" s="456"/>
    </row>
    <row r="16" spans="1:37" s="8" customFormat="1" ht="15.75" x14ac:dyDescent="0.25">
      <c r="A16" s="23">
        <f>A15+1</f>
        <v>11</v>
      </c>
      <c r="B16" s="844" t="s">
        <v>114</v>
      </c>
      <c r="C16" s="75">
        <f t="shared" si="0"/>
        <v>89</v>
      </c>
      <c r="D16" s="73">
        <v>0</v>
      </c>
      <c r="E16" s="73">
        <v>0</v>
      </c>
      <c r="F16" s="73">
        <v>13</v>
      </c>
      <c r="G16" s="73">
        <v>19</v>
      </c>
      <c r="H16" s="73">
        <v>18</v>
      </c>
      <c r="I16" s="73">
        <v>39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4">
        <v>0</v>
      </c>
      <c r="R16" s="459">
        <v>3</v>
      </c>
      <c r="S16" s="460">
        <v>33</v>
      </c>
      <c r="T16" s="461">
        <v>32</v>
      </c>
      <c r="U16" s="460">
        <v>31</v>
      </c>
      <c r="V16" s="461">
        <v>30</v>
      </c>
      <c r="W16" s="460">
        <v>29</v>
      </c>
      <c r="X16" s="461">
        <v>28</v>
      </c>
      <c r="Y16" s="460">
        <v>27</v>
      </c>
      <c r="Z16" s="461">
        <v>26</v>
      </c>
      <c r="AA16" s="460">
        <v>25</v>
      </c>
      <c r="AB16" s="461">
        <v>24</v>
      </c>
      <c r="AC16" s="460">
        <v>23</v>
      </c>
      <c r="AD16" s="461">
        <v>22</v>
      </c>
      <c r="AE16" s="460">
        <v>21</v>
      </c>
      <c r="AF16" s="461">
        <v>20</v>
      </c>
      <c r="AG16" s="460">
        <v>19</v>
      </c>
      <c r="AH16" s="461">
        <v>18</v>
      </c>
      <c r="AI16" s="460">
        <v>17</v>
      </c>
      <c r="AJ16" s="461">
        <v>16</v>
      </c>
      <c r="AK16" s="456"/>
    </row>
    <row r="17" spans="1:37" s="7" customFormat="1" ht="15.75" x14ac:dyDescent="0.25">
      <c r="A17" s="23">
        <f>A16+1</f>
        <v>12</v>
      </c>
      <c r="B17" s="911" t="s">
        <v>110</v>
      </c>
      <c r="C17" s="75">
        <f t="shared" si="0"/>
        <v>68</v>
      </c>
      <c r="D17" s="73">
        <v>0</v>
      </c>
      <c r="E17" s="73">
        <v>13</v>
      </c>
      <c r="F17" s="73">
        <v>5</v>
      </c>
      <c r="G17" s="73">
        <v>6</v>
      </c>
      <c r="H17" s="73">
        <v>2</v>
      </c>
      <c r="I17" s="73">
        <v>3</v>
      </c>
      <c r="J17" s="73">
        <v>17</v>
      </c>
      <c r="K17" s="73">
        <v>4</v>
      </c>
      <c r="L17" s="73">
        <v>0</v>
      </c>
      <c r="M17" s="73">
        <v>0</v>
      </c>
      <c r="N17" s="73">
        <v>8</v>
      </c>
      <c r="O17" s="73">
        <v>0</v>
      </c>
      <c r="P17" s="74">
        <v>12</v>
      </c>
      <c r="Q17" s="6"/>
      <c r="R17" s="459">
        <v>4</v>
      </c>
      <c r="S17" s="460">
        <v>30</v>
      </c>
      <c r="T17" s="461">
        <v>29</v>
      </c>
      <c r="U17" s="460">
        <v>28</v>
      </c>
      <c r="V17" s="461">
        <v>27</v>
      </c>
      <c r="W17" s="460">
        <v>26</v>
      </c>
      <c r="X17" s="461">
        <v>25</v>
      </c>
      <c r="Y17" s="460">
        <v>24</v>
      </c>
      <c r="Z17" s="461">
        <v>23</v>
      </c>
      <c r="AA17" s="460">
        <v>22</v>
      </c>
      <c r="AB17" s="461">
        <v>21</v>
      </c>
      <c r="AC17" s="460">
        <v>20</v>
      </c>
      <c r="AD17" s="461">
        <v>19</v>
      </c>
      <c r="AE17" s="460">
        <v>18</v>
      </c>
      <c r="AF17" s="461">
        <v>17</v>
      </c>
      <c r="AG17" s="460">
        <v>16</v>
      </c>
      <c r="AH17" s="461">
        <v>15</v>
      </c>
      <c r="AI17" s="460">
        <v>14</v>
      </c>
      <c r="AJ17" s="215"/>
      <c r="AK17" s="458"/>
    </row>
    <row r="18" spans="1:37" s="7" customFormat="1" ht="15.75" x14ac:dyDescent="0.25">
      <c r="A18" s="23">
        <f>A17+1</f>
        <v>13</v>
      </c>
      <c r="B18" s="845" t="s">
        <v>16</v>
      </c>
      <c r="C18" s="75">
        <f t="shared" si="0"/>
        <v>52</v>
      </c>
      <c r="D18" s="73">
        <v>8</v>
      </c>
      <c r="E18" s="73">
        <v>19</v>
      </c>
      <c r="F18" s="73">
        <v>25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4">
        <v>0</v>
      </c>
      <c r="Q18" s="8"/>
      <c r="R18" s="459">
        <v>5</v>
      </c>
      <c r="S18" s="460">
        <v>27</v>
      </c>
      <c r="T18" s="461">
        <v>26</v>
      </c>
      <c r="U18" s="460">
        <v>25</v>
      </c>
      <c r="V18" s="461">
        <v>24</v>
      </c>
      <c r="W18" s="460">
        <v>23</v>
      </c>
      <c r="X18" s="461">
        <v>22</v>
      </c>
      <c r="Y18" s="460">
        <v>21</v>
      </c>
      <c r="Z18" s="461">
        <v>20</v>
      </c>
      <c r="AA18" s="460">
        <v>19</v>
      </c>
      <c r="AB18" s="461">
        <v>18</v>
      </c>
      <c r="AC18" s="460">
        <v>17</v>
      </c>
      <c r="AD18" s="461">
        <v>16</v>
      </c>
      <c r="AE18" s="460">
        <v>15</v>
      </c>
      <c r="AF18" s="461">
        <v>14</v>
      </c>
      <c r="AG18" s="460">
        <v>13</v>
      </c>
      <c r="AH18" s="461">
        <v>12</v>
      </c>
      <c r="AI18" s="2"/>
      <c r="AJ18" s="215"/>
      <c r="AK18" s="458"/>
    </row>
    <row r="19" spans="1:37" s="7" customFormat="1" ht="15.75" x14ac:dyDescent="0.25">
      <c r="A19" s="23">
        <f>A18+1</f>
        <v>14</v>
      </c>
      <c r="B19" s="845" t="s">
        <v>82</v>
      </c>
      <c r="C19" s="75">
        <f t="shared" si="0"/>
        <v>39</v>
      </c>
      <c r="D19" s="73">
        <v>4</v>
      </c>
      <c r="E19" s="73">
        <v>6</v>
      </c>
      <c r="F19" s="73">
        <v>2</v>
      </c>
      <c r="G19" s="73">
        <v>4</v>
      </c>
      <c r="H19" s="73">
        <v>8</v>
      </c>
      <c r="I19" s="73">
        <v>2</v>
      </c>
      <c r="J19" s="73">
        <v>1</v>
      </c>
      <c r="K19" s="73">
        <v>2</v>
      </c>
      <c r="L19" s="73">
        <v>0</v>
      </c>
      <c r="M19" s="73">
        <v>0</v>
      </c>
      <c r="N19" s="73">
        <v>4</v>
      </c>
      <c r="O19" s="73">
        <v>8</v>
      </c>
      <c r="P19" s="74">
        <v>3</v>
      </c>
      <c r="R19" s="459">
        <v>6</v>
      </c>
      <c r="S19" s="460">
        <v>24</v>
      </c>
      <c r="T19" s="461">
        <v>23</v>
      </c>
      <c r="U19" s="460">
        <v>22</v>
      </c>
      <c r="V19" s="461">
        <v>21</v>
      </c>
      <c r="W19" s="460">
        <v>20</v>
      </c>
      <c r="X19" s="461">
        <v>19</v>
      </c>
      <c r="Y19" s="460">
        <v>18</v>
      </c>
      <c r="Z19" s="461">
        <v>17</v>
      </c>
      <c r="AA19" s="460">
        <v>16</v>
      </c>
      <c r="AB19" s="461">
        <v>15</v>
      </c>
      <c r="AC19" s="460">
        <v>14</v>
      </c>
      <c r="AD19" s="461">
        <v>13</v>
      </c>
      <c r="AE19" s="460">
        <v>12</v>
      </c>
      <c r="AF19" s="461">
        <v>11</v>
      </c>
      <c r="AG19" s="460">
        <v>10</v>
      </c>
      <c r="AH19" s="9"/>
      <c r="AI19" s="8"/>
      <c r="AJ19" s="9"/>
      <c r="AK19" s="458"/>
    </row>
    <row r="20" spans="1:37" s="7" customFormat="1" ht="15.75" x14ac:dyDescent="0.25">
      <c r="A20" s="23">
        <f t="shared" ref="A20:A38" si="1">A19+1</f>
        <v>15</v>
      </c>
      <c r="B20" s="912" t="s">
        <v>106</v>
      </c>
      <c r="C20" s="75">
        <f t="shared" si="0"/>
        <v>27</v>
      </c>
      <c r="D20" s="73">
        <v>10</v>
      </c>
      <c r="E20" s="73">
        <v>4</v>
      </c>
      <c r="F20" s="73">
        <v>1</v>
      </c>
      <c r="G20" s="73">
        <v>2</v>
      </c>
      <c r="H20" s="73">
        <v>4</v>
      </c>
      <c r="I20" s="73">
        <v>1</v>
      </c>
      <c r="J20" s="73">
        <v>5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4">
        <v>0</v>
      </c>
      <c r="R20" s="459">
        <v>7</v>
      </c>
      <c r="S20" s="460">
        <v>21</v>
      </c>
      <c r="T20" s="461">
        <v>20</v>
      </c>
      <c r="U20" s="460">
        <v>19</v>
      </c>
      <c r="V20" s="461">
        <v>18</v>
      </c>
      <c r="W20" s="460">
        <v>17</v>
      </c>
      <c r="X20" s="461">
        <v>16</v>
      </c>
      <c r="Y20" s="460">
        <v>15</v>
      </c>
      <c r="Z20" s="461">
        <v>14</v>
      </c>
      <c r="AA20" s="460">
        <v>13</v>
      </c>
      <c r="AB20" s="461">
        <v>12</v>
      </c>
      <c r="AC20" s="460">
        <v>11</v>
      </c>
      <c r="AD20" s="461">
        <v>10</v>
      </c>
      <c r="AE20" s="460">
        <v>9</v>
      </c>
      <c r="AF20" s="461">
        <v>8</v>
      </c>
      <c r="AG20" s="6"/>
      <c r="AH20" s="217"/>
      <c r="AI20" s="6"/>
      <c r="AJ20" s="217"/>
      <c r="AK20" s="458"/>
    </row>
    <row r="21" spans="1:37" s="7" customFormat="1" ht="15.75" x14ac:dyDescent="0.25">
      <c r="A21" s="23">
        <f t="shared" si="1"/>
        <v>16</v>
      </c>
      <c r="B21" s="845" t="s">
        <v>140</v>
      </c>
      <c r="C21" s="75">
        <f t="shared" si="0"/>
        <v>27</v>
      </c>
      <c r="D21" s="73">
        <v>0</v>
      </c>
      <c r="E21" s="73"/>
      <c r="F21" s="73"/>
      <c r="G21" s="73">
        <v>0</v>
      </c>
      <c r="H21" s="73">
        <v>0</v>
      </c>
      <c r="I21" s="73">
        <v>16</v>
      </c>
      <c r="J21" s="73">
        <v>11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4">
        <v>0</v>
      </c>
      <c r="R21" s="459">
        <v>8</v>
      </c>
      <c r="S21" s="460">
        <v>18</v>
      </c>
      <c r="T21" s="461">
        <v>17</v>
      </c>
      <c r="U21" s="460">
        <v>16</v>
      </c>
      <c r="V21" s="461">
        <v>15</v>
      </c>
      <c r="W21" s="460">
        <v>14</v>
      </c>
      <c r="X21" s="461">
        <v>13</v>
      </c>
      <c r="Y21" s="460">
        <v>12</v>
      </c>
      <c r="Z21" s="461">
        <v>11</v>
      </c>
      <c r="AA21" s="460">
        <v>10</v>
      </c>
      <c r="AB21" s="461">
        <v>9</v>
      </c>
      <c r="AC21" s="460">
        <v>8</v>
      </c>
      <c r="AD21" s="461">
        <v>7</v>
      </c>
      <c r="AE21" s="460">
        <v>6</v>
      </c>
      <c r="AF21" s="9"/>
      <c r="AG21" s="8"/>
      <c r="AH21" s="9"/>
      <c r="AI21" s="8"/>
      <c r="AJ21" s="9"/>
      <c r="AK21" s="458"/>
    </row>
    <row r="22" spans="1:37" s="8" customFormat="1" ht="15.75" x14ac:dyDescent="0.25">
      <c r="A22" s="166">
        <f>A21+1</f>
        <v>17</v>
      </c>
      <c r="B22" s="912" t="s">
        <v>104</v>
      </c>
      <c r="C22" s="357">
        <f t="shared" si="0"/>
        <v>23</v>
      </c>
      <c r="D22" s="167">
        <v>6</v>
      </c>
      <c r="E22" s="167">
        <v>8</v>
      </c>
      <c r="F22" s="167"/>
      <c r="G22" s="167">
        <v>0</v>
      </c>
      <c r="H22" s="167">
        <v>1</v>
      </c>
      <c r="I22" s="167">
        <v>0</v>
      </c>
      <c r="J22" s="167">
        <v>0</v>
      </c>
      <c r="K22" s="167">
        <v>0</v>
      </c>
      <c r="L22" s="167">
        <v>0</v>
      </c>
      <c r="M22" s="167">
        <v>0</v>
      </c>
      <c r="N22" s="167">
        <v>0</v>
      </c>
      <c r="O22" s="167">
        <v>8</v>
      </c>
      <c r="P22" s="168">
        <v>0</v>
      </c>
      <c r="Q22" s="7"/>
      <c r="R22" s="459">
        <v>9</v>
      </c>
      <c r="S22" s="460">
        <v>16</v>
      </c>
      <c r="T22" s="461">
        <v>15</v>
      </c>
      <c r="U22" s="460">
        <v>14</v>
      </c>
      <c r="V22" s="461">
        <v>13</v>
      </c>
      <c r="W22" s="460">
        <v>12</v>
      </c>
      <c r="X22" s="461">
        <v>11</v>
      </c>
      <c r="Y22" s="460">
        <v>10</v>
      </c>
      <c r="Z22" s="461">
        <v>9</v>
      </c>
      <c r="AA22" s="460">
        <v>8</v>
      </c>
      <c r="AB22" s="461">
        <v>7</v>
      </c>
      <c r="AC22" s="460">
        <v>6</v>
      </c>
      <c r="AD22" s="461">
        <v>5</v>
      </c>
      <c r="AF22" s="9"/>
      <c r="AH22" s="9"/>
      <c r="AJ22" s="9"/>
      <c r="AK22" s="456"/>
    </row>
    <row r="23" spans="1:37" s="8" customFormat="1" ht="16.5" customHeight="1" x14ac:dyDescent="0.25">
      <c r="A23" s="166">
        <f>A22+1</f>
        <v>18</v>
      </c>
      <c r="B23" s="912" t="s">
        <v>165</v>
      </c>
      <c r="C23" s="357">
        <f t="shared" si="0"/>
        <v>13</v>
      </c>
      <c r="D23" s="167">
        <v>0</v>
      </c>
      <c r="E23" s="167">
        <v>0</v>
      </c>
      <c r="F23" s="167">
        <v>0</v>
      </c>
      <c r="G23" s="167">
        <v>0</v>
      </c>
      <c r="H23" s="167">
        <v>0</v>
      </c>
      <c r="I23" s="167">
        <v>0</v>
      </c>
      <c r="J23" s="167">
        <v>0</v>
      </c>
      <c r="K23" s="167">
        <v>13</v>
      </c>
      <c r="L23" s="167">
        <v>0</v>
      </c>
      <c r="M23" s="167">
        <v>0</v>
      </c>
      <c r="N23" s="167">
        <v>0</v>
      </c>
      <c r="O23" s="167">
        <v>0</v>
      </c>
      <c r="P23" s="168">
        <v>0</v>
      </c>
      <c r="Q23" s="7"/>
      <c r="R23" s="459">
        <v>10</v>
      </c>
      <c r="S23" s="460">
        <v>14</v>
      </c>
      <c r="T23" s="461">
        <v>13</v>
      </c>
      <c r="U23" s="460">
        <v>12</v>
      </c>
      <c r="V23" s="461">
        <v>11</v>
      </c>
      <c r="W23" s="460">
        <v>10</v>
      </c>
      <c r="X23" s="461">
        <v>9</v>
      </c>
      <c r="Y23" s="460">
        <v>8</v>
      </c>
      <c r="Z23" s="461">
        <v>7</v>
      </c>
      <c r="AA23" s="460">
        <v>6</v>
      </c>
      <c r="AB23" s="461">
        <v>5</v>
      </c>
      <c r="AC23" s="460">
        <v>4</v>
      </c>
      <c r="AD23" s="9"/>
      <c r="AF23" s="9"/>
      <c r="AH23" s="9"/>
      <c r="AJ23" s="268"/>
      <c r="AK23" s="456"/>
    </row>
    <row r="24" spans="1:37" s="8" customFormat="1" ht="16.5" customHeight="1" x14ac:dyDescent="0.25">
      <c r="A24" s="166">
        <f>A23+1</f>
        <v>19</v>
      </c>
      <c r="B24" s="912" t="s">
        <v>172</v>
      </c>
      <c r="C24" s="357">
        <f t="shared" si="0"/>
        <v>13</v>
      </c>
      <c r="D24" s="167">
        <v>0</v>
      </c>
      <c r="E24" s="167">
        <v>0</v>
      </c>
      <c r="F24" s="167">
        <v>0</v>
      </c>
      <c r="G24" s="167">
        <v>0</v>
      </c>
      <c r="H24" s="167">
        <v>0</v>
      </c>
      <c r="I24" s="167">
        <v>0</v>
      </c>
      <c r="J24" s="167">
        <v>0</v>
      </c>
      <c r="K24" s="167">
        <v>0</v>
      </c>
      <c r="L24" s="167">
        <v>0</v>
      </c>
      <c r="M24" s="167">
        <v>0</v>
      </c>
      <c r="N24" s="167">
        <v>0</v>
      </c>
      <c r="O24" s="167">
        <v>8</v>
      </c>
      <c r="P24" s="168">
        <v>5</v>
      </c>
      <c r="Q24" s="7"/>
      <c r="R24" s="459">
        <v>11</v>
      </c>
      <c r="S24" s="460">
        <v>12</v>
      </c>
      <c r="T24" s="461">
        <v>11</v>
      </c>
      <c r="U24" s="460">
        <v>10</v>
      </c>
      <c r="V24" s="461">
        <v>9</v>
      </c>
      <c r="W24" s="460">
        <v>8</v>
      </c>
      <c r="X24" s="461">
        <v>7</v>
      </c>
      <c r="Y24" s="460">
        <v>6</v>
      </c>
      <c r="Z24" s="461">
        <v>5</v>
      </c>
      <c r="AA24" s="460">
        <v>4</v>
      </c>
      <c r="AB24" s="461">
        <v>3</v>
      </c>
      <c r="AD24" s="9"/>
      <c r="AF24" s="9"/>
      <c r="AH24" s="9"/>
      <c r="AJ24" s="9"/>
      <c r="AK24" s="456"/>
    </row>
    <row r="25" spans="1:37" s="8" customFormat="1" ht="16.5" thickBot="1" x14ac:dyDescent="0.3">
      <c r="A25" s="913">
        <f>A24+1</f>
        <v>20</v>
      </c>
      <c r="B25" s="914" t="s">
        <v>105</v>
      </c>
      <c r="C25" s="94">
        <f t="shared" si="0"/>
        <v>4</v>
      </c>
      <c r="D25" s="76">
        <v>2</v>
      </c>
      <c r="E25" s="76">
        <v>2</v>
      </c>
      <c r="F25" s="76"/>
      <c r="G25" s="76">
        <v>0</v>
      </c>
      <c r="H25" s="76">
        <v>0</v>
      </c>
      <c r="I25" s="76">
        <v>0</v>
      </c>
      <c r="J25" s="76"/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7">
        <v>0</v>
      </c>
      <c r="Q25" s="7"/>
      <c r="R25" s="459">
        <v>12</v>
      </c>
      <c r="S25" s="460">
        <v>10</v>
      </c>
      <c r="T25" s="461">
        <v>9</v>
      </c>
      <c r="U25" s="460">
        <v>8</v>
      </c>
      <c r="V25" s="461">
        <v>7</v>
      </c>
      <c r="W25" s="460">
        <v>6</v>
      </c>
      <c r="X25" s="461">
        <v>5</v>
      </c>
      <c r="Y25" s="460">
        <v>4</v>
      </c>
      <c r="Z25" s="461">
        <v>3</v>
      </c>
      <c r="AA25" s="460">
        <v>2</v>
      </c>
      <c r="AB25" s="9"/>
      <c r="AD25" s="9"/>
      <c r="AF25" s="9"/>
      <c r="AH25" s="9"/>
      <c r="AJ25" s="9"/>
      <c r="AK25" s="456"/>
    </row>
    <row r="26" spans="1:37" s="8" customFormat="1" ht="15.75" x14ac:dyDescent="0.25">
      <c r="A26" s="53">
        <v>1</v>
      </c>
      <c r="B26" s="840" t="s">
        <v>13</v>
      </c>
      <c r="C26" s="915">
        <f t="shared" si="0"/>
        <v>224</v>
      </c>
      <c r="D26" s="71">
        <v>23</v>
      </c>
      <c r="E26" s="71">
        <v>24</v>
      </c>
      <c r="F26" s="71">
        <v>34</v>
      </c>
      <c r="G26" s="71">
        <v>15</v>
      </c>
      <c r="H26" s="71">
        <v>30</v>
      </c>
      <c r="I26" s="71">
        <v>30</v>
      </c>
      <c r="J26" s="71">
        <v>12</v>
      </c>
      <c r="K26" s="71">
        <v>21</v>
      </c>
      <c r="L26" s="71">
        <v>14</v>
      </c>
      <c r="M26" s="71">
        <v>18</v>
      </c>
      <c r="N26" s="71">
        <v>28</v>
      </c>
      <c r="O26" s="71">
        <v>29</v>
      </c>
      <c r="P26" s="72">
        <v>26</v>
      </c>
      <c r="R26" s="459">
        <v>13</v>
      </c>
      <c r="S26" s="460">
        <v>8</v>
      </c>
      <c r="T26" s="461">
        <v>7</v>
      </c>
      <c r="U26" s="460">
        <v>6</v>
      </c>
      <c r="V26" s="461">
        <v>5</v>
      </c>
      <c r="W26" s="460">
        <v>4</v>
      </c>
      <c r="X26" s="461">
        <v>3</v>
      </c>
      <c r="Y26" s="460">
        <v>2</v>
      </c>
      <c r="Z26" s="461">
        <v>1</v>
      </c>
      <c r="AB26" s="9"/>
      <c r="AD26" s="9"/>
      <c r="AF26" s="9"/>
      <c r="AH26" s="9"/>
      <c r="AJ26" s="9"/>
      <c r="AK26" s="456"/>
    </row>
    <row r="27" spans="1:37" s="8" customFormat="1" ht="15.75" x14ac:dyDescent="0.25">
      <c r="A27" s="54">
        <f t="shared" si="1"/>
        <v>2</v>
      </c>
      <c r="B27" s="841" t="s">
        <v>20</v>
      </c>
      <c r="C27" s="916">
        <f t="shared" ref="C27:C38" si="2">LARGE(D27:P27,1)+LARGE(D27:P27,2)+LARGE(D27:P27,3)+LARGE(D27:P27,4)+LARGE(D27:P27,5)+LARGE(D27:P27,6)+LARGE(D27:P27,7)+LARGE(D27:P27,8)</f>
        <v>206</v>
      </c>
      <c r="D27" s="73">
        <v>20</v>
      </c>
      <c r="E27" s="73">
        <v>27</v>
      </c>
      <c r="F27" s="73">
        <v>22</v>
      </c>
      <c r="G27" s="73">
        <v>27</v>
      </c>
      <c r="H27" s="73">
        <v>24</v>
      </c>
      <c r="I27" s="73">
        <v>18</v>
      </c>
      <c r="J27" s="73">
        <v>27</v>
      </c>
      <c r="K27" s="73">
        <v>27</v>
      </c>
      <c r="L27" s="73">
        <v>26</v>
      </c>
      <c r="M27" s="73">
        <v>15</v>
      </c>
      <c r="N27" s="73">
        <v>25</v>
      </c>
      <c r="O27" s="73">
        <v>23</v>
      </c>
      <c r="P27" s="74">
        <v>8</v>
      </c>
      <c r="R27" s="459">
        <v>14</v>
      </c>
      <c r="S27" s="460">
        <v>7</v>
      </c>
      <c r="T27" s="461">
        <v>6</v>
      </c>
      <c r="U27" s="460">
        <v>5</v>
      </c>
      <c r="V27" s="461">
        <v>4</v>
      </c>
      <c r="W27" s="460">
        <v>3</v>
      </c>
      <c r="X27" s="461">
        <v>2</v>
      </c>
      <c r="Y27" s="460">
        <v>1</v>
      </c>
      <c r="Z27" s="9"/>
      <c r="AB27" s="9"/>
      <c r="AD27" s="9"/>
      <c r="AF27" s="9"/>
      <c r="AH27" s="9"/>
      <c r="AJ27" s="9"/>
      <c r="AK27" s="456"/>
    </row>
    <row r="28" spans="1:37" s="8" customFormat="1" ht="15.75" x14ac:dyDescent="0.25">
      <c r="A28" s="54">
        <f>A27+1</f>
        <v>3</v>
      </c>
      <c r="B28" s="841" t="s">
        <v>15</v>
      </c>
      <c r="C28" s="916">
        <f t="shared" si="2"/>
        <v>171</v>
      </c>
      <c r="D28" s="73">
        <v>26</v>
      </c>
      <c r="E28" s="73">
        <v>24</v>
      </c>
      <c r="F28" s="73">
        <v>3</v>
      </c>
      <c r="G28" s="73">
        <v>21</v>
      </c>
      <c r="H28" s="73">
        <v>18</v>
      </c>
      <c r="I28" s="73">
        <v>21</v>
      </c>
      <c r="J28" s="73">
        <v>9</v>
      </c>
      <c r="K28" s="73">
        <v>0</v>
      </c>
      <c r="L28" s="73">
        <v>11</v>
      </c>
      <c r="M28" s="73">
        <v>21</v>
      </c>
      <c r="N28" s="73">
        <v>10</v>
      </c>
      <c r="O28" s="73">
        <v>20</v>
      </c>
      <c r="P28" s="74">
        <v>20</v>
      </c>
      <c r="R28" s="459">
        <v>15</v>
      </c>
      <c r="S28" s="460">
        <v>6</v>
      </c>
      <c r="T28" s="461">
        <v>5</v>
      </c>
      <c r="U28" s="460">
        <v>4</v>
      </c>
      <c r="V28" s="461">
        <v>3</v>
      </c>
      <c r="W28" s="460">
        <v>2</v>
      </c>
      <c r="X28" s="461">
        <v>1</v>
      </c>
      <c r="Z28" s="9"/>
      <c r="AB28" s="9"/>
      <c r="AD28" s="9"/>
      <c r="AF28" s="9"/>
      <c r="AH28" s="9"/>
      <c r="AJ28" s="9"/>
      <c r="AK28" s="456"/>
    </row>
    <row r="29" spans="1:37" s="8" customFormat="1" ht="15.75" x14ac:dyDescent="0.25">
      <c r="A29" s="54">
        <f t="shared" si="1"/>
        <v>4</v>
      </c>
      <c r="B29" s="841" t="s">
        <v>14</v>
      </c>
      <c r="C29" s="916">
        <f t="shared" si="2"/>
        <v>159</v>
      </c>
      <c r="D29" s="73">
        <v>0</v>
      </c>
      <c r="E29" s="73">
        <v>18</v>
      </c>
      <c r="F29" s="73">
        <v>9</v>
      </c>
      <c r="G29" s="73">
        <v>18</v>
      </c>
      <c r="H29" s="73">
        <v>9</v>
      </c>
      <c r="I29" s="73">
        <v>24</v>
      </c>
      <c r="J29" s="73">
        <v>21</v>
      </c>
      <c r="K29" s="73">
        <v>18</v>
      </c>
      <c r="L29" s="73">
        <v>17</v>
      </c>
      <c r="M29" s="73">
        <v>0</v>
      </c>
      <c r="N29" s="73">
        <v>5</v>
      </c>
      <c r="O29" s="73">
        <v>26</v>
      </c>
      <c r="P29" s="74">
        <v>17</v>
      </c>
      <c r="R29" s="459">
        <v>16</v>
      </c>
      <c r="S29" s="460">
        <v>5</v>
      </c>
      <c r="T29" s="461">
        <v>4</v>
      </c>
      <c r="U29" s="460">
        <v>3</v>
      </c>
      <c r="V29" s="461">
        <v>2</v>
      </c>
      <c r="W29" s="460">
        <v>1</v>
      </c>
      <c r="X29" s="530"/>
      <c r="Z29" s="9"/>
      <c r="AB29" s="9"/>
      <c r="AD29" s="9"/>
      <c r="AF29" s="9"/>
      <c r="AH29" s="9"/>
      <c r="AJ29" s="9"/>
      <c r="AK29" s="456"/>
    </row>
    <row r="30" spans="1:37" s="8" customFormat="1" ht="15.75" x14ac:dyDescent="0.25">
      <c r="A30" s="23">
        <f t="shared" si="1"/>
        <v>5</v>
      </c>
      <c r="B30" s="841" t="s">
        <v>77</v>
      </c>
      <c r="C30" s="916">
        <f t="shared" si="2"/>
        <v>146</v>
      </c>
      <c r="D30" s="73">
        <v>17</v>
      </c>
      <c r="E30" s="73">
        <v>15</v>
      </c>
      <c r="F30" s="73"/>
      <c r="G30" s="73">
        <v>9</v>
      </c>
      <c r="H30" s="73">
        <v>12</v>
      </c>
      <c r="I30" s="73">
        <v>5</v>
      </c>
      <c r="J30" s="73">
        <v>30</v>
      </c>
      <c r="K30" s="73">
        <v>24</v>
      </c>
      <c r="L30" s="73">
        <v>0</v>
      </c>
      <c r="M30" s="73">
        <v>0</v>
      </c>
      <c r="N30" s="73">
        <v>16</v>
      </c>
      <c r="O30" s="73">
        <v>0</v>
      </c>
      <c r="P30" s="74">
        <v>23</v>
      </c>
      <c r="R30" s="459">
        <v>17</v>
      </c>
      <c r="S30" s="460">
        <v>4</v>
      </c>
      <c r="T30" s="461">
        <v>3</v>
      </c>
      <c r="U30" s="460">
        <v>2</v>
      </c>
      <c r="V30" s="461">
        <v>1</v>
      </c>
      <c r="Z30" s="9"/>
      <c r="AB30" s="9"/>
      <c r="AD30" s="9"/>
      <c r="AF30" s="9"/>
      <c r="AH30" s="9"/>
      <c r="AJ30" s="9"/>
      <c r="AK30" s="456"/>
    </row>
    <row r="31" spans="1:37" s="8" customFormat="1" ht="15.75" x14ac:dyDescent="0.25">
      <c r="A31" s="23">
        <f t="shared" si="1"/>
        <v>6</v>
      </c>
      <c r="B31" s="841" t="s">
        <v>75</v>
      </c>
      <c r="C31" s="916">
        <f t="shared" si="2"/>
        <v>136</v>
      </c>
      <c r="D31" s="73">
        <v>11</v>
      </c>
      <c r="E31" s="73">
        <v>12</v>
      </c>
      <c r="F31" s="73"/>
      <c r="G31" s="73">
        <v>24</v>
      </c>
      <c r="H31" s="73">
        <v>15</v>
      </c>
      <c r="I31" s="73">
        <v>0</v>
      </c>
      <c r="J31" s="73">
        <v>7</v>
      </c>
      <c r="K31" s="73">
        <v>0</v>
      </c>
      <c r="L31" s="73">
        <v>0</v>
      </c>
      <c r="M31" s="73">
        <v>24</v>
      </c>
      <c r="N31" s="73">
        <v>19</v>
      </c>
      <c r="O31" s="73">
        <v>14</v>
      </c>
      <c r="P31" s="74">
        <v>17</v>
      </c>
      <c r="R31" s="459">
        <v>18</v>
      </c>
      <c r="S31" s="460">
        <v>3</v>
      </c>
      <c r="T31" s="461">
        <v>2</v>
      </c>
      <c r="U31" s="460">
        <v>1</v>
      </c>
      <c r="V31" s="9"/>
      <c r="X31" s="530"/>
      <c r="Z31" s="9"/>
      <c r="AB31" s="9"/>
      <c r="AD31" s="9"/>
      <c r="AF31" s="9"/>
      <c r="AH31" s="9"/>
      <c r="AJ31" s="9"/>
    </row>
    <row r="32" spans="1:37" s="8" customFormat="1" ht="15.75" x14ac:dyDescent="0.25">
      <c r="A32" s="23">
        <f t="shared" si="1"/>
        <v>7</v>
      </c>
      <c r="B32" s="841" t="s">
        <v>81</v>
      </c>
      <c r="C32" s="916">
        <f t="shared" si="2"/>
        <v>133</v>
      </c>
      <c r="D32" s="73">
        <v>0</v>
      </c>
      <c r="E32" s="73">
        <v>0</v>
      </c>
      <c r="F32" s="73"/>
      <c r="G32" s="73">
        <v>0</v>
      </c>
      <c r="H32" s="73">
        <v>27</v>
      </c>
      <c r="I32" s="73">
        <v>0</v>
      </c>
      <c r="J32" s="73">
        <v>18</v>
      </c>
      <c r="K32" s="73">
        <v>15</v>
      </c>
      <c r="L32" s="73">
        <v>23</v>
      </c>
      <c r="M32" s="73">
        <v>0</v>
      </c>
      <c r="N32" s="73">
        <v>22</v>
      </c>
      <c r="O32" s="73">
        <v>17</v>
      </c>
      <c r="P32" s="74">
        <v>11</v>
      </c>
      <c r="R32" s="459">
        <v>19</v>
      </c>
      <c r="S32" s="460">
        <v>2</v>
      </c>
      <c r="T32" s="461">
        <v>1</v>
      </c>
      <c r="V32" s="9"/>
      <c r="X32" s="9"/>
      <c r="Z32" s="9"/>
      <c r="AB32" s="9"/>
      <c r="AD32" s="9"/>
      <c r="AF32" s="9"/>
      <c r="AH32" s="9"/>
      <c r="AJ32" s="9"/>
    </row>
    <row r="33" spans="1:36" s="8" customFormat="1" ht="15.75" x14ac:dyDescent="0.25">
      <c r="A33" s="23">
        <f t="shared" si="1"/>
        <v>8</v>
      </c>
      <c r="B33" s="838" t="s">
        <v>108</v>
      </c>
      <c r="C33" s="916">
        <f t="shared" si="2"/>
        <v>95</v>
      </c>
      <c r="D33" s="73">
        <v>8</v>
      </c>
      <c r="E33" s="73">
        <v>9</v>
      </c>
      <c r="F33" s="73"/>
      <c r="G33" s="73">
        <v>0</v>
      </c>
      <c r="H33" s="73">
        <v>3</v>
      </c>
      <c r="I33" s="73">
        <v>4</v>
      </c>
      <c r="J33" s="73">
        <v>15</v>
      </c>
      <c r="K33" s="73">
        <v>0</v>
      </c>
      <c r="L33" s="73">
        <v>20</v>
      </c>
      <c r="M33" s="73">
        <v>12</v>
      </c>
      <c r="N33" s="73">
        <v>16</v>
      </c>
      <c r="O33" s="73">
        <v>11</v>
      </c>
      <c r="P33" s="74">
        <v>0</v>
      </c>
      <c r="R33" s="459">
        <v>20</v>
      </c>
      <c r="S33" s="460">
        <v>1</v>
      </c>
      <c r="T33" s="9"/>
      <c r="V33" s="9"/>
      <c r="X33" s="9"/>
      <c r="Z33" s="9"/>
      <c r="AB33" s="9"/>
      <c r="AD33" s="9"/>
      <c r="AF33" s="9"/>
      <c r="AH33" s="9"/>
      <c r="AJ33" s="9"/>
    </row>
    <row r="34" spans="1:36" s="8" customFormat="1" ht="15.75" x14ac:dyDescent="0.25">
      <c r="A34" s="23">
        <f t="shared" si="1"/>
        <v>9</v>
      </c>
      <c r="B34" s="841" t="s">
        <v>17</v>
      </c>
      <c r="C34" s="916">
        <f t="shared" si="2"/>
        <v>48</v>
      </c>
      <c r="D34" s="73">
        <v>14</v>
      </c>
      <c r="E34" s="73">
        <v>6</v>
      </c>
      <c r="F34" s="73"/>
      <c r="G34" s="73">
        <v>12</v>
      </c>
      <c r="H34" s="73">
        <v>0</v>
      </c>
      <c r="I34" s="73">
        <v>0</v>
      </c>
      <c r="J34" s="73"/>
      <c r="K34" s="73">
        <v>8</v>
      </c>
      <c r="L34" s="73">
        <v>0</v>
      </c>
      <c r="M34" s="73">
        <v>0</v>
      </c>
      <c r="N34" s="73">
        <v>0</v>
      </c>
      <c r="O34" s="73">
        <v>8</v>
      </c>
      <c r="P34" s="74">
        <v>0</v>
      </c>
      <c r="R34" s="9"/>
      <c r="T34" s="9"/>
      <c r="V34" s="9"/>
      <c r="X34" s="9"/>
      <c r="Z34" s="9"/>
      <c r="AB34" s="9"/>
      <c r="AD34" s="9"/>
      <c r="AF34" s="9"/>
      <c r="AH34" s="9"/>
      <c r="AJ34" s="9"/>
    </row>
    <row r="35" spans="1:36" s="8" customFormat="1" ht="15.75" x14ac:dyDescent="0.25">
      <c r="A35" s="23">
        <f t="shared" si="1"/>
        <v>10</v>
      </c>
      <c r="B35" s="841" t="s">
        <v>76</v>
      </c>
      <c r="C35" s="916">
        <f t="shared" si="2"/>
        <v>48</v>
      </c>
      <c r="D35" s="73">
        <v>0</v>
      </c>
      <c r="E35" s="73">
        <v>0</v>
      </c>
      <c r="F35" s="73"/>
      <c r="G35" s="73">
        <v>0</v>
      </c>
      <c r="H35" s="73">
        <v>24</v>
      </c>
      <c r="I35" s="73">
        <v>0</v>
      </c>
      <c r="J35" s="73">
        <v>24</v>
      </c>
      <c r="K35" s="73">
        <v>0</v>
      </c>
      <c r="L35" s="73">
        <v>0</v>
      </c>
      <c r="M35" s="73">
        <v>0</v>
      </c>
      <c r="N35" s="73">
        <v>0</v>
      </c>
      <c r="O35" s="73">
        <v>0</v>
      </c>
      <c r="P35" s="74">
        <v>0</v>
      </c>
      <c r="R35" s="9"/>
      <c r="T35" s="9"/>
      <c r="V35" s="9"/>
      <c r="X35" s="9"/>
      <c r="Z35" s="9"/>
      <c r="AB35" s="9"/>
      <c r="AD35" s="9"/>
      <c r="AF35" s="9"/>
      <c r="AH35" s="9"/>
      <c r="AJ35" s="9"/>
    </row>
    <row r="36" spans="1:36" s="8" customFormat="1" ht="15.75" x14ac:dyDescent="0.25">
      <c r="A36" s="23">
        <f t="shared" si="1"/>
        <v>11</v>
      </c>
      <c r="B36" s="841" t="s">
        <v>46</v>
      </c>
      <c r="C36" s="916">
        <f t="shared" si="2"/>
        <v>33</v>
      </c>
      <c r="D36" s="73">
        <v>0</v>
      </c>
      <c r="E36" s="73">
        <v>0</v>
      </c>
      <c r="F36" s="73"/>
      <c r="G36" s="73">
        <v>0</v>
      </c>
      <c r="H36" s="73">
        <v>7</v>
      </c>
      <c r="I36" s="73">
        <v>0</v>
      </c>
      <c r="J36" s="73">
        <v>5</v>
      </c>
      <c r="K36" s="73">
        <v>0</v>
      </c>
      <c r="L36" s="73">
        <v>8</v>
      </c>
      <c r="M36" s="73">
        <v>0</v>
      </c>
      <c r="N36" s="73">
        <v>7</v>
      </c>
      <c r="O36" s="73">
        <v>6</v>
      </c>
      <c r="P36" s="74">
        <v>0</v>
      </c>
      <c r="R36" s="9"/>
      <c r="T36" s="9"/>
      <c r="V36" s="9"/>
      <c r="X36" s="9"/>
      <c r="Z36" s="9"/>
      <c r="AB36" s="9"/>
      <c r="AD36" s="9"/>
      <c r="AF36" s="9"/>
      <c r="AH36" s="9"/>
      <c r="AJ36" s="9"/>
    </row>
    <row r="37" spans="1:36" s="8" customFormat="1" ht="15.75" x14ac:dyDescent="0.25">
      <c r="A37" s="23">
        <f t="shared" si="1"/>
        <v>12</v>
      </c>
      <c r="B37" s="838" t="s">
        <v>121</v>
      </c>
      <c r="C37" s="916">
        <f t="shared" si="2"/>
        <v>20</v>
      </c>
      <c r="D37" s="73">
        <v>0</v>
      </c>
      <c r="E37" s="73">
        <v>0</v>
      </c>
      <c r="F37" s="73"/>
      <c r="G37" s="73">
        <v>6</v>
      </c>
      <c r="H37" s="73">
        <v>0</v>
      </c>
      <c r="I37" s="73">
        <v>0</v>
      </c>
      <c r="J37" s="73"/>
      <c r="K37" s="73">
        <v>6</v>
      </c>
      <c r="L37" s="73">
        <v>0</v>
      </c>
      <c r="M37" s="73">
        <v>0</v>
      </c>
      <c r="N37" s="73">
        <v>0</v>
      </c>
      <c r="O37" s="73">
        <v>8</v>
      </c>
      <c r="P37" s="74">
        <v>0</v>
      </c>
      <c r="R37" s="9"/>
      <c r="T37" s="9"/>
      <c r="V37" s="9"/>
      <c r="X37" s="9"/>
      <c r="Z37" s="9"/>
      <c r="AB37" s="9"/>
      <c r="AD37" s="9"/>
      <c r="AF37" s="9"/>
      <c r="AH37" s="9"/>
      <c r="AJ37" s="9"/>
    </row>
    <row r="38" spans="1:36" s="8" customFormat="1" ht="16.5" thickBot="1" x14ac:dyDescent="0.3">
      <c r="A38" s="913">
        <f t="shared" si="1"/>
        <v>13</v>
      </c>
      <c r="B38" s="839" t="s">
        <v>137</v>
      </c>
      <c r="C38" s="917">
        <f t="shared" si="2"/>
        <v>10</v>
      </c>
      <c r="D38" s="76">
        <v>0</v>
      </c>
      <c r="E38" s="76">
        <v>0</v>
      </c>
      <c r="F38" s="76"/>
      <c r="G38" s="76">
        <v>0</v>
      </c>
      <c r="H38" s="76">
        <v>7</v>
      </c>
      <c r="I38" s="76">
        <v>0</v>
      </c>
      <c r="J38" s="76">
        <v>3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7">
        <v>0</v>
      </c>
      <c r="R38" s="9"/>
      <c r="T38" s="9"/>
      <c r="V38" s="9"/>
      <c r="X38" s="9"/>
      <c r="Z38" s="9"/>
      <c r="AB38" s="9"/>
      <c r="AD38" s="9"/>
      <c r="AF38" s="9"/>
      <c r="AH38" s="9"/>
      <c r="AJ38" s="9"/>
    </row>
    <row r="39" spans="1:36" s="8" customFormat="1" ht="8.25" customHeight="1" x14ac:dyDescent="0.2">
      <c r="R39" s="9"/>
      <c r="T39" s="9"/>
      <c r="V39" s="9"/>
      <c r="X39" s="9"/>
      <c r="Z39" s="9"/>
      <c r="AB39" s="9"/>
      <c r="AD39" s="9"/>
      <c r="AF39" s="9"/>
      <c r="AH39" s="9"/>
      <c r="AJ39" s="9"/>
    </row>
    <row r="40" spans="1:36" s="8" customFormat="1" ht="17.25" customHeight="1" x14ac:dyDescent="0.2">
      <c r="A40" s="3"/>
      <c r="B40" s="3" t="s">
        <v>45</v>
      </c>
      <c r="C40" s="4"/>
      <c r="D40" s="26">
        <f>19</f>
        <v>19</v>
      </c>
      <c r="E40" s="25">
        <v>20</v>
      </c>
      <c r="F40" s="25">
        <v>15</v>
      </c>
      <c r="G40" s="25">
        <v>20</v>
      </c>
      <c r="H40" s="25">
        <v>25</v>
      </c>
      <c r="I40" s="25">
        <v>21</v>
      </c>
      <c r="J40" s="25">
        <v>24</v>
      </c>
      <c r="K40" s="26">
        <v>20</v>
      </c>
      <c r="L40" s="26">
        <v>11</v>
      </c>
      <c r="M40" s="26">
        <v>12</v>
      </c>
      <c r="N40" s="26">
        <v>19</v>
      </c>
      <c r="O40" s="26">
        <v>20</v>
      </c>
      <c r="P40" s="26"/>
      <c r="R40" s="9"/>
      <c r="T40" s="9"/>
      <c r="V40" s="9"/>
      <c r="X40" s="9"/>
      <c r="Z40" s="9"/>
      <c r="AB40" s="9"/>
      <c r="AD40" s="9"/>
      <c r="AF40" s="9"/>
      <c r="AH40" s="9"/>
      <c r="AJ40" s="9"/>
    </row>
    <row r="41" spans="1:36" s="8" customFormat="1" ht="17.25" customHeight="1" x14ac:dyDescent="0.2">
      <c r="A41" s="2"/>
      <c r="B41"/>
      <c r="C41" s="5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R41" s="9"/>
      <c r="T41" s="9"/>
      <c r="V41" s="9"/>
      <c r="X41" s="9"/>
      <c r="Z41" s="9"/>
      <c r="AB41" s="9"/>
      <c r="AD41" s="9"/>
      <c r="AF41" s="9"/>
      <c r="AH41" s="9"/>
      <c r="AJ41" s="9"/>
    </row>
    <row r="42" spans="1:36" s="9" customFormat="1" x14ac:dyDescent="0.2">
      <c r="A42" s="2" t="s">
        <v>53</v>
      </c>
      <c r="B42" s="2"/>
      <c r="C42" s="5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6"/>
    </row>
    <row r="43" spans="1:36" s="8" customFormat="1" ht="14.25" x14ac:dyDescent="0.2">
      <c r="A43" s="2"/>
      <c r="B43" s="39" t="s">
        <v>54</v>
      </c>
      <c r="C43" s="5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6"/>
      <c r="R43" s="9"/>
      <c r="T43" s="9"/>
      <c r="V43" s="9"/>
      <c r="X43" s="9"/>
      <c r="Z43" s="9"/>
      <c r="AB43" s="9"/>
      <c r="AD43" s="9"/>
      <c r="AF43" s="9"/>
      <c r="AH43" s="9"/>
      <c r="AJ43" s="9"/>
    </row>
    <row r="44" spans="1:36" ht="14.25" x14ac:dyDescent="0.2">
      <c r="B44" s="40" t="s">
        <v>168</v>
      </c>
    </row>
    <row r="45" spans="1:36" s="6" customFormat="1" x14ac:dyDescent="0.2">
      <c r="R45" s="12"/>
      <c r="T45" s="217"/>
      <c r="V45" s="217"/>
      <c r="X45" s="217"/>
      <c r="Z45" s="217"/>
      <c r="AB45" s="217"/>
      <c r="AD45" s="217"/>
      <c r="AF45" s="217"/>
      <c r="AH45" s="217"/>
      <c r="AJ45" s="217"/>
    </row>
    <row r="46" spans="1:36" ht="139.5" customHeight="1" x14ac:dyDescent="0.2">
      <c r="A46" s="938" t="s">
        <v>175</v>
      </c>
      <c r="B46" s="1360" t="s">
        <v>174</v>
      </c>
      <c r="C46" s="1360"/>
      <c r="D46" s="1360"/>
      <c r="E46" s="1360"/>
      <c r="F46" s="1360"/>
      <c r="G46" s="1360"/>
      <c r="H46" s="1360"/>
      <c r="I46" s="1360"/>
      <c r="J46" s="1360"/>
      <c r="K46" s="1360"/>
      <c r="L46" s="1360"/>
      <c r="M46" s="1360"/>
      <c r="N46" s="1360"/>
      <c r="O46" s="1360"/>
      <c r="P46" s="1360"/>
    </row>
    <row r="47" spans="1:36" x14ac:dyDescent="0.2">
      <c r="P47" s="6"/>
    </row>
    <row r="50" spans="18:19" x14ac:dyDescent="0.2">
      <c r="R50" s="217"/>
      <c r="S50" s="6"/>
    </row>
    <row r="51" spans="18:19" x14ac:dyDescent="0.2">
      <c r="S51" s="6"/>
    </row>
    <row r="56" spans="18:19" x14ac:dyDescent="0.2">
      <c r="R56" s="9"/>
    </row>
    <row r="59" spans="18:19" x14ac:dyDescent="0.2">
      <c r="R59" s="217"/>
    </row>
    <row r="60" spans="18:19" x14ac:dyDescent="0.2">
      <c r="R60" s="217"/>
    </row>
    <row r="61" spans="18:19" x14ac:dyDescent="0.2">
      <c r="R61" s="217"/>
    </row>
    <row r="62" spans="18:19" x14ac:dyDescent="0.2">
      <c r="R62" s="217"/>
    </row>
  </sheetData>
  <mergeCells count="6">
    <mergeCell ref="B46:P46"/>
    <mergeCell ref="A3:P3"/>
    <mergeCell ref="S12:AJ12"/>
    <mergeCell ref="A1:I1"/>
    <mergeCell ref="A2:I2"/>
    <mergeCell ref="R12:R13"/>
  </mergeCells>
  <conditionalFormatting sqref="K40:P40 C5:P38">
    <cfRule type="cellIs" dxfId="119" priority="14" stopIfTrue="1" operator="lessThanOrEqual">
      <formula>0</formula>
    </cfRule>
  </conditionalFormatting>
  <conditionalFormatting sqref="D40">
    <cfRule type="cellIs" dxfId="118" priority="13" stopIfTrue="1" operator="lessThanOrEqual">
      <formula>0</formula>
    </cfRule>
  </conditionalFormatting>
  <pageMargins left="0.7" right="0.7" top="0.75" bottom="0.75" header="0.3" footer="0.3"/>
  <pageSetup paperSize="9" scale="7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view="pageBreakPreview" zoomScaleNormal="100" zoomScaleSheetLayoutView="100" workbookViewId="0">
      <selection activeCell="C2" sqref="C2:C3"/>
    </sheetView>
  </sheetViews>
  <sheetFormatPr defaultRowHeight="21" x14ac:dyDescent="0.55000000000000004"/>
  <cols>
    <col min="1" max="1" width="0.7109375" style="99" customWidth="1"/>
    <col min="2" max="2" width="15.7109375" style="99" customWidth="1"/>
    <col min="3" max="3" width="7.7109375" style="99" customWidth="1"/>
    <col min="4" max="4" width="0.7109375" style="99" customWidth="1"/>
    <col min="5" max="5" width="15.7109375" style="99" customWidth="1"/>
    <col min="6" max="6" width="7.7109375" style="99" customWidth="1"/>
    <col min="7" max="7" width="0.7109375" style="99" customWidth="1"/>
    <col min="8" max="8" width="15.7109375" style="99" customWidth="1"/>
    <col min="9" max="9" width="7.7109375" style="99" customWidth="1"/>
    <col min="10" max="10" width="0.7109375" style="99" customWidth="1"/>
    <col min="11" max="11" width="15.7109375" style="99" customWidth="1"/>
    <col min="12" max="12" width="7.7109375" style="99" customWidth="1"/>
    <col min="13" max="13" width="0.7109375" style="99" customWidth="1"/>
    <col min="14" max="16384" width="9.140625" style="99"/>
  </cols>
  <sheetData>
    <row r="1" spans="1:14" s="101" customFormat="1" ht="4.5" customHeight="1" thickTop="1" thickBot="1" x14ac:dyDescent="0.7">
      <c r="A1" s="110"/>
      <c r="B1" s="1363"/>
      <c r="C1" s="1364"/>
      <c r="D1" s="110"/>
      <c r="E1" s="1363"/>
      <c r="F1" s="1364"/>
      <c r="G1" s="110"/>
      <c r="H1" s="1363"/>
      <c r="I1" s="1364"/>
      <c r="J1" s="110"/>
      <c r="K1" s="1363"/>
      <c r="L1" s="1364"/>
      <c r="M1" s="110"/>
    </row>
    <row r="2" spans="1:14" s="103" customFormat="1" ht="30" customHeight="1" thickTop="1" x14ac:dyDescent="0.65">
      <c r="A2" s="1361"/>
      <c r="B2" s="102" t="s">
        <v>34</v>
      </c>
      <c r="C2" s="1365"/>
      <c r="D2" s="1361"/>
      <c r="E2" s="102" t="s">
        <v>35</v>
      </c>
      <c r="F2" s="1365"/>
      <c r="G2" s="1361"/>
      <c r="H2" s="102" t="s">
        <v>36</v>
      </c>
      <c r="I2" s="1365"/>
      <c r="J2" s="1361"/>
      <c r="K2" s="102" t="s">
        <v>37</v>
      </c>
      <c r="L2" s="1367"/>
      <c r="M2" s="1361"/>
    </row>
    <row r="3" spans="1:14" s="101" customFormat="1" ht="30" customHeight="1" thickBot="1" x14ac:dyDescent="0.6">
      <c r="A3" s="1362"/>
      <c r="B3" s="100" t="s">
        <v>38</v>
      </c>
      <c r="C3" s="1366"/>
      <c r="D3" s="1362"/>
      <c r="E3" s="100" t="s">
        <v>38</v>
      </c>
      <c r="F3" s="1366"/>
      <c r="G3" s="1362"/>
      <c r="H3" s="100" t="s">
        <v>38</v>
      </c>
      <c r="I3" s="1366"/>
      <c r="J3" s="1362"/>
      <c r="K3" s="100" t="s">
        <v>38</v>
      </c>
      <c r="L3" s="1368"/>
      <c r="M3" s="1362"/>
      <c r="N3" s="101">
        <v>4</v>
      </c>
    </row>
    <row r="4" spans="1:14" s="101" customFormat="1" ht="4.5" customHeight="1" thickTop="1" thickBot="1" x14ac:dyDescent="0.7">
      <c r="A4" s="110"/>
      <c r="B4" s="104"/>
      <c r="C4" s="105"/>
      <c r="D4" s="110"/>
      <c r="E4" s="104"/>
      <c r="F4" s="105"/>
      <c r="G4" s="110"/>
      <c r="H4" s="104"/>
      <c r="I4" s="105"/>
      <c r="J4" s="110"/>
      <c r="K4" s="104"/>
      <c r="L4" s="106"/>
      <c r="M4" s="110"/>
    </row>
    <row r="5" spans="1:14" s="103" customFormat="1" ht="30" customHeight="1" thickTop="1" x14ac:dyDescent="0.65">
      <c r="A5" s="1361"/>
      <c r="B5" s="102" t="s">
        <v>34</v>
      </c>
      <c r="C5" s="1365"/>
      <c r="D5" s="1361"/>
      <c r="E5" s="102" t="s">
        <v>35</v>
      </c>
      <c r="F5" s="1365"/>
      <c r="G5" s="1361"/>
      <c r="H5" s="102" t="s">
        <v>36</v>
      </c>
      <c r="I5" s="1365"/>
      <c r="J5" s="1361"/>
      <c r="K5" s="102" t="s">
        <v>37</v>
      </c>
      <c r="L5" s="107"/>
      <c r="M5" s="1361"/>
    </row>
    <row r="6" spans="1:14" s="101" customFormat="1" ht="30" customHeight="1" thickBot="1" x14ac:dyDescent="0.6">
      <c r="A6" s="1362"/>
      <c r="B6" s="100" t="s">
        <v>39</v>
      </c>
      <c r="C6" s="1366"/>
      <c r="D6" s="1362"/>
      <c r="E6" s="100" t="s">
        <v>39</v>
      </c>
      <c r="F6" s="1366"/>
      <c r="G6" s="1362"/>
      <c r="H6" s="100" t="s">
        <v>39</v>
      </c>
      <c r="I6" s="1366"/>
      <c r="J6" s="1362"/>
      <c r="K6" s="100" t="s">
        <v>39</v>
      </c>
      <c r="L6" s="108"/>
      <c r="M6" s="1362"/>
      <c r="N6" s="101">
        <v>8</v>
      </c>
    </row>
    <row r="7" spans="1:14" s="101" customFormat="1" ht="4.5" customHeight="1" thickTop="1" thickBot="1" x14ac:dyDescent="0.7">
      <c r="A7" s="110"/>
      <c r="B7" s="104"/>
      <c r="C7" s="105"/>
      <c r="D7" s="110"/>
      <c r="E7" s="104"/>
      <c r="F7" s="105"/>
      <c r="G7" s="110"/>
      <c r="H7" s="104"/>
      <c r="I7" s="105"/>
      <c r="J7" s="110"/>
      <c r="K7" s="104"/>
      <c r="L7" s="106"/>
      <c r="M7" s="110"/>
    </row>
    <row r="8" spans="1:14" s="103" customFormat="1" ht="30" customHeight="1" thickTop="1" x14ac:dyDescent="0.65">
      <c r="A8" s="1361"/>
      <c r="B8" s="102" t="s">
        <v>34</v>
      </c>
      <c r="C8" s="1365"/>
      <c r="D8" s="1361"/>
      <c r="E8" s="102" t="s">
        <v>35</v>
      </c>
      <c r="F8" s="1365"/>
      <c r="G8" s="1361"/>
      <c r="H8" s="102" t="s">
        <v>36</v>
      </c>
      <c r="I8" s="1365"/>
      <c r="J8" s="1361"/>
      <c r="K8" s="102" t="s">
        <v>37</v>
      </c>
      <c r="L8" s="107"/>
      <c r="M8" s="1361"/>
    </row>
    <row r="9" spans="1:14" s="101" customFormat="1" ht="30" customHeight="1" thickBot="1" x14ac:dyDescent="0.6">
      <c r="A9" s="1362"/>
      <c r="B9" s="100" t="s">
        <v>40</v>
      </c>
      <c r="C9" s="1366"/>
      <c r="D9" s="1362"/>
      <c r="E9" s="100" t="s">
        <v>40</v>
      </c>
      <c r="F9" s="1366"/>
      <c r="G9" s="1362"/>
      <c r="H9" s="100" t="s">
        <v>40</v>
      </c>
      <c r="I9" s="1366"/>
      <c r="J9" s="1362"/>
      <c r="K9" s="100" t="s">
        <v>40</v>
      </c>
      <c r="L9" s="108"/>
      <c r="M9" s="1362"/>
      <c r="N9" s="101">
        <v>12</v>
      </c>
    </row>
    <row r="10" spans="1:14" s="101" customFormat="1" ht="4.5" customHeight="1" thickTop="1" thickBot="1" x14ac:dyDescent="0.7">
      <c r="A10" s="110"/>
      <c r="B10" s="104"/>
      <c r="C10" s="105"/>
      <c r="D10" s="110"/>
      <c r="E10" s="104"/>
      <c r="F10" s="105"/>
      <c r="G10" s="110"/>
      <c r="H10" s="104"/>
      <c r="I10" s="105"/>
      <c r="J10" s="110"/>
      <c r="K10" s="104"/>
      <c r="L10" s="106"/>
      <c r="M10" s="110"/>
      <c r="N10" s="101">
        <v>16</v>
      </c>
    </row>
    <row r="11" spans="1:14" s="103" customFormat="1" ht="30" customHeight="1" thickTop="1" x14ac:dyDescent="0.65">
      <c r="A11" s="1361"/>
      <c r="B11" s="102" t="s">
        <v>34</v>
      </c>
      <c r="C11" s="1365"/>
      <c r="D11" s="1361"/>
      <c r="E11" s="102" t="s">
        <v>35</v>
      </c>
      <c r="F11" s="1365"/>
      <c r="G11" s="1361"/>
      <c r="H11" s="102" t="s">
        <v>36</v>
      </c>
      <c r="I11" s="1365"/>
      <c r="J11" s="1361"/>
      <c r="K11" s="102" t="s">
        <v>37</v>
      </c>
      <c r="L11" s="107"/>
      <c r="M11" s="1361"/>
      <c r="N11" s="101"/>
    </row>
    <row r="12" spans="1:14" s="101" customFormat="1" ht="30" customHeight="1" thickBot="1" x14ac:dyDescent="0.6">
      <c r="A12" s="1362"/>
      <c r="B12" s="100" t="s">
        <v>41</v>
      </c>
      <c r="C12" s="1366"/>
      <c r="D12" s="1362"/>
      <c r="E12" s="100" t="s">
        <v>41</v>
      </c>
      <c r="F12" s="1366"/>
      <c r="G12" s="1362"/>
      <c r="H12" s="100" t="s">
        <v>41</v>
      </c>
      <c r="I12" s="1366"/>
      <c r="J12" s="1362"/>
      <c r="K12" s="100" t="s">
        <v>41</v>
      </c>
      <c r="L12" s="108"/>
      <c r="M12" s="1362"/>
      <c r="N12" s="101">
        <v>24</v>
      </c>
    </row>
    <row r="13" spans="1:14" s="101" customFormat="1" ht="4.5" customHeight="1" thickTop="1" thickBot="1" x14ac:dyDescent="0.7">
      <c r="A13" s="110"/>
      <c r="B13" s="104"/>
      <c r="C13" s="105"/>
      <c r="D13" s="110"/>
      <c r="E13" s="104"/>
      <c r="F13" s="105"/>
      <c r="G13" s="110"/>
      <c r="H13" s="104"/>
      <c r="I13" s="105"/>
      <c r="J13" s="110"/>
      <c r="K13" s="104"/>
      <c r="L13" s="106"/>
      <c r="M13" s="110"/>
      <c r="N13" s="101">
        <v>20</v>
      </c>
    </row>
    <row r="14" spans="1:14" s="103" customFormat="1" ht="30" customHeight="1" thickTop="1" x14ac:dyDescent="0.65">
      <c r="A14" s="1361"/>
      <c r="B14" s="102" t="s">
        <v>34</v>
      </c>
      <c r="C14" s="1365"/>
      <c r="D14" s="1361"/>
      <c r="E14" s="102" t="s">
        <v>35</v>
      </c>
      <c r="F14" s="1365"/>
      <c r="G14" s="1361"/>
      <c r="H14" s="102" t="s">
        <v>36</v>
      </c>
      <c r="I14" s="1365"/>
      <c r="J14" s="1361"/>
      <c r="K14" s="102" t="s">
        <v>37</v>
      </c>
      <c r="L14" s="1365"/>
      <c r="M14" s="1361"/>
    </row>
    <row r="15" spans="1:14" s="101" customFormat="1" ht="30" customHeight="1" thickBot="1" x14ac:dyDescent="0.6">
      <c r="A15" s="1362"/>
      <c r="B15" s="100" t="s">
        <v>79</v>
      </c>
      <c r="C15" s="1366"/>
      <c r="D15" s="1362"/>
      <c r="E15" s="100" t="s">
        <v>79</v>
      </c>
      <c r="F15" s="1366"/>
      <c r="G15" s="1362"/>
      <c r="H15" s="100" t="s">
        <v>79</v>
      </c>
      <c r="I15" s="1366"/>
      <c r="J15" s="1362"/>
      <c r="K15" s="100" t="s">
        <v>79</v>
      </c>
      <c r="L15" s="1366"/>
      <c r="M15" s="1362"/>
      <c r="N15" s="101">
        <v>20</v>
      </c>
    </row>
    <row r="16" spans="1:14" s="101" customFormat="1" ht="4.5" customHeight="1" thickTop="1" thickBot="1" x14ac:dyDescent="0.7">
      <c r="A16" s="110"/>
      <c r="B16" s="104"/>
      <c r="C16" s="105"/>
      <c r="D16" s="110"/>
      <c r="E16" s="104"/>
      <c r="F16" s="105"/>
      <c r="G16" s="110"/>
      <c r="H16" s="104"/>
      <c r="I16" s="105"/>
      <c r="J16" s="110"/>
      <c r="K16" s="104"/>
      <c r="L16" s="106"/>
      <c r="M16" s="110"/>
    </row>
    <row r="17" spans="1:14" s="103" customFormat="1" ht="30" customHeight="1" thickTop="1" x14ac:dyDescent="0.65">
      <c r="A17" s="1361"/>
      <c r="B17" s="102" t="s">
        <v>34</v>
      </c>
      <c r="C17" s="1365"/>
      <c r="D17" s="1361"/>
      <c r="E17" s="102" t="s">
        <v>35</v>
      </c>
      <c r="F17" s="1365"/>
      <c r="G17" s="1361"/>
      <c r="H17" s="102" t="s">
        <v>36</v>
      </c>
      <c r="I17" s="1365"/>
      <c r="J17" s="1361"/>
      <c r="K17" s="102" t="s">
        <v>37</v>
      </c>
      <c r="L17" s="107"/>
      <c r="M17" s="1361"/>
    </row>
    <row r="18" spans="1:14" s="101" customFormat="1" ht="30" customHeight="1" thickBot="1" x14ac:dyDescent="0.6">
      <c r="A18" s="1362"/>
      <c r="B18" s="104" t="s">
        <v>80</v>
      </c>
      <c r="C18" s="1369"/>
      <c r="D18" s="1362"/>
      <c r="E18" s="104" t="s">
        <v>80</v>
      </c>
      <c r="F18" s="1369"/>
      <c r="G18" s="1362"/>
      <c r="H18" s="104" t="s">
        <v>80</v>
      </c>
      <c r="I18" s="1369"/>
      <c r="J18" s="1362"/>
      <c r="K18" s="104" t="s">
        <v>80</v>
      </c>
      <c r="L18" s="109"/>
      <c r="M18" s="1362"/>
      <c r="N18" s="101">
        <v>24</v>
      </c>
    </row>
    <row r="19" spans="1:14" s="101" customFormat="1" ht="4.5" customHeight="1" thickTop="1" thickBot="1" x14ac:dyDescent="0.7">
      <c r="A19" s="110"/>
      <c r="B19" s="1363"/>
      <c r="C19" s="1364"/>
      <c r="D19" s="110"/>
      <c r="E19" s="1363"/>
      <c r="F19" s="1364"/>
      <c r="G19" s="110"/>
      <c r="H19" s="1363"/>
      <c r="I19" s="1364"/>
      <c r="J19" s="110"/>
      <c r="K19" s="1363"/>
      <c r="L19" s="1364"/>
      <c r="M19" s="110"/>
    </row>
    <row r="20" spans="1:14" ht="21.75" thickTop="1" x14ac:dyDescent="0.55000000000000004"/>
  </sheetData>
  <mergeCells count="58">
    <mergeCell ref="C2:C3"/>
    <mergeCell ref="C5:C6"/>
    <mergeCell ref="C8:C9"/>
    <mergeCell ref="C11:C12"/>
    <mergeCell ref="C14:C15"/>
    <mergeCell ref="I8:I9"/>
    <mergeCell ref="I11:I12"/>
    <mergeCell ref="I14:I15"/>
    <mergeCell ref="I17:I18"/>
    <mergeCell ref="F2:F3"/>
    <mergeCell ref="F5:F6"/>
    <mergeCell ref="F8:F9"/>
    <mergeCell ref="F11:F12"/>
    <mergeCell ref="F14:F15"/>
    <mergeCell ref="F17:F18"/>
    <mergeCell ref="M2:M3"/>
    <mergeCell ref="M5:M6"/>
    <mergeCell ref="M8:M9"/>
    <mergeCell ref="M11:M12"/>
    <mergeCell ref="M14:M15"/>
    <mergeCell ref="E19:F19"/>
    <mergeCell ref="H19:I19"/>
    <mergeCell ref="K19:L19"/>
    <mergeCell ref="B19:C19"/>
    <mergeCell ref="M17:M18"/>
    <mergeCell ref="C17:C18"/>
    <mergeCell ref="L2:L3"/>
    <mergeCell ref="J2:J3"/>
    <mergeCell ref="G2:G3"/>
    <mergeCell ref="D2:D3"/>
    <mergeCell ref="D17:D18"/>
    <mergeCell ref="G17:G18"/>
    <mergeCell ref="G14:G15"/>
    <mergeCell ref="G11:G12"/>
    <mergeCell ref="G8:G9"/>
    <mergeCell ref="G5:G6"/>
    <mergeCell ref="D5:D6"/>
    <mergeCell ref="D8:D9"/>
    <mergeCell ref="D11:D12"/>
    <mergeCell ref="D14:D15"/>
    <mergeCell ref="I2:I3"/>
    <mergeCell ref="I5:I6"/>
    <mergeCell ref="A17:A18"/>
    <mergeCell ref="B1:C1"/>
    <mergeCell ref="E1:F1"/>
    <mergeCell ref="H1:I1"/>
    <mergeCell ref="K1:L1"/>
    <mergeCell ref="J14:J15"/>
    <mergeCell ref="J17:J18"/>
    <mergeCell ref="J5:J6"/>
    <mergeCell ref="J8:J9"/>
    <mergeCell ref="J11:J12"/>
    <mergeCell ref="L14:L15"/>
    <mergeCell ref="A2:A3"/>
    <mergeCell ref="A5:A6"/>
    <mergeCell ref="A8:A9"/>
    <mergeCell ref="A11:A12"/>
    <mergeCell ref="A14:A15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1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10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82" sqref="L82"/>
    </sheetView>
  </sheetViews>
  <sheetFormatPr defaultRowHeight="15" x14ac:dyDescent="0.2"/>
  <cols>
    <col min="1" max="1" width="4.28515625" style="49" bestFit="1" customWidth="1"/>
    <col min="2" max="2" width="28.5703125" style="50" bestFit="1" customWidth="1"/>
    <col min="3" max="3" width="5.140625" style="50" bestFit="1" customWidth="1"/>
    <col min="4" max="18" width="5.85546875" style="50" customWidth="1"/>
    <col min="19" max="19" width="5" style="49" bestFit="1" customWidth="1"/>
    <col min="20" max="25" width="5" style="50" bestFit="1" customWidth="1"/>
    <col min="26" max="26" width="4.42578125" style="50" bestFit="1" customWidth="1"/>
    <col min="27" max="54" width="5" style="50" bestFit="1" customWidth="1"/>
    <col min="55" max="56" width="5.85546875" style="151" bestFit="1" customWidth="1"/>
    <col min="57" max="16384" width="9.140625" style="50"/>
  </cols>
  <sheetData>
    <row r="1" spans="1:64" s="46" customFormat="1" ht="15.75" thickBot="1" x14ac:dyDescent="0.25">
      <c r="A1" s="123" t="s">
        <v>43</v>
      </c>
      <c r="B1" s="122" t="s">
        <v>5</v>
      </c>
      <c r="C1" s="1370" t="s">
        <v>62</v>
      </c>
      <c r="D1" s="1371"/>
      <c r="E1" s="1371"/>
      <c r="F1" s="1372"/>
      <c r="G1" s="1370" t="s">
        <v>63</v>
      </c>
      <c r="H1" s="1371"/>
      <c r="I1" s="1371"/>
      <c r="J1" s="1372"/>
      <c r="K1" s="1370" t="s">
        <v>119</v>
      </c>
      <c r="L1" s="1371"/>
      <c r="M1" s="1371"/>
      <c r="N1" s="1372"/>
      <c r="O1" s="1370" t="s">
        <v>64</v>
      </c>
      <c r="P1" s="1371"/>
      <c r="Q1" s="1371"/>
      <c r="R1" s="1373"/>
      <c r="S1" s="1370" t="s">
        <v>65</v>
      </c>
      <c r="T1" s="1371"/>
      <c r="U1" s="1371"/>
      <c r="V1" s="1372"/>
      <c r="W1" s="1370" t="s">
        <v>119</v>
      </c>
      <c r="X1" s="1371"/>
      <c r="Y1" s="1371"/>
      <c r="Z1" s="1372"/>
      <c r="AA1" s="1370" t="s">
        <v>25</v>
      </c>
      <c r="AB1" s="1371"/>
      <c r="AC1" s="1371"/>
      <c r="AD1" s="1372"/>
      <c r="AE1" s="1370" t="s">
        <v>66</v>
      </c>
      <c r="AF1" s="1371"/>
      <c r="AG1" s="1371"/>
      <c r="AH1" s="1372"/>
      <c r="AI1" s="1370" t="s">
        <v>67</v>
      </c>
      <c r="AJ1" s="1371"/>
      <c r="AK1" s="1371"/>
      <c r="AL1" s="1373"/>
      <c r="AM1" s="1370" t="s">
        <v>68</v>
      </c>
      <c r="AN1" s="1371"/>
      <c r="AO1" s="1371"/>
      <c r="AP1" s="1372"/>
      <c r="AQ1" s="1370" t="s">
        <v>69</v>
      </c>
      <c r="AR1" s="1371"/>
      <c r="AS1" s="1371"/>
      <c r="AT1" s="1372"/>
      <c r="AU1" s="1370" t="s">
        <v>70</v>
      </c>
      <c r="AV1" s="1371"/>
      <c r="AW1" s="1371"/>
      <c r="AX1" s="1372"/>
      <c r="AY1" s="1370" t="s">
        <v>71</v>
      </c>
      <c r="AZ1" s="1371"/>
      <c r="BA1" s="1371"/>
      <c r="BB1" s="1372"/>
      <c r="BC1" s="145" t="s">
        <v>72</v>
      </c>
      <c r="BD1" s="146" t="s">
        <v>73</v>
      </c>
      <c r="BH1" s="86"/>
      <c r="BI1" s="86"/>
      <c r="BJ1" s="86"/>
      <c r="BK1" s="86"/>
      <c r="BL1" s="86"/>
    </row>
    <row r="2" spans="1:64" s="86" customFormat="1" x14ac:dyDescent="0.2">
      <c r="A2" s="846">
        <v>1</v>
      </c>
      <c r="B2" s="847" t="s">
        <v>82</v>
      </c>
      <c r="C2" s="801">
        <v>105</v>
      </c>
      <c r="D2" s="802">
        <v>106</v>
      </c>
      <c r="E2" s="802">
        <v>111</v>
      </c>
      <c r="F2" s="803">
        <v>191</v>
      </c>
      <c r="G2" s="398">
        <v>90</v>
      </c>
      <c r="H2" s="399">
        <v>113</v>
      </c>
      <c r="I2" s="399">
        <v>104</v>
      </c>
      <c r="J2" s="400">
        <v>169</v>
      </c>
      <c r="K2" s="398">
        <v>181</v>
      </c>
      <c r="L2" s="399">
        <v>101</v>
      </c>
      <c r="M2" s="399">
        <v>122</v>
      </c>
      <c r="N2" s="400">
        <v>110</v>
      </c>
      <c r="O2" s="801">
        <v>132</v>
      </c>
      <c r="P2" s="802">
        <v>99</v>
      </c>
      <c r="Q2" s="802">
        <v>119</v>
      </c>
      <c r="R2" s="848">
        <v>139</v>
      </c>
      <c r="S2" s="801">
        <v>127</v>
      </c>
      <c r="T2" s="802">
        <v>138</v>
      </c>
      <c r="U2" s="802">
        <v>183</v>
      </c>
      <c r="V2" s="803">
        <v>119</v>
      </c>
      <c r="W2" s="801">
        <v>125</v>
      </c>
      <c r="X2" s="802">
        <v>107</v>
      </c>
      <c r="Y2" s="802">
        <v>140</v>
      </c>
      <c r="Z2" s="799"/>
      <c r="AA2" s="801">
        <v>120</v>
      </c>
      <c r="AB2" s="802">
        <v>123</v>
      </c>
      <c r="AC2" s="802">
        <v>124</v>
      </c>
      <c r="AD2" s="803">
        <v>109</v>
      </c>
      <c r="AE2" s="801">
        <v>134</v>
      </c>
      <c r="AF2" s="802">
        <v>122</v>
      </c>
      <c r="AG2" s="802">
        <v>141</v>
      </c>
      <c r="AH2" s="803">
        <v>110</v>
      </c>
      <c r="AI2" s="797"/>
      <c r="AJ2" s="798"/>
      <c r="AK2" s="798"/>
      <c r="AL2" s="799"/>
      <c r="AM2" s="797"/>
      <c r="AN2" s="798"/>
      <c r="AO2" s="798"/>
      <c r="AP2" s="799"/>
      <c r="AQ2" s="801">
        <v>107</v>
      </c>
      <c r="AR2" s="802">
        <v>152</v>
      </c>
      <c r="AS2" s="802">
        <v>104</v>
      </c>
      <c r="AT2" s="803">
        <v>139</v>
      </c>
      <c r="AU2" s="801">
        <v>109</v>
      </c>
      <c r="AV2" s="802">
        <v>122</v>
      </c>
      <c r="AW2" s="802">
        <v>121</v>
      </c>
      <c r="AX2" s="803">
        <v>151</v>
      </c>
      <c r="AY2" s="801">
        <v>127</v>
      </c>
      <c r="AZ2" s="802">
        <v>107</v>
      </c>
      <c r="BA2" s="802">
        <v>111</v>
      </c>
      <c r="BB2" s="803">
        <v>114</v>
      </c>
      <c r="BC2" s="804">
        <f t="shared" ref="BC2:BC11" si="0">MAX(C2:BB2)</f>
        <v>191</v>
      </c>
      <c r="BD2" s="849">
        <f t="shared" ref="BD2:BD11" si="1">MIN(C2:BB2)</f>
        <v>90</v>
      </c>
    </row>
    <row r="3" spans="1:64" s="86" customFormat="1" x14ac:dyDescent="0.2">
      <c r="A3" s="126">
        <f t="shared" ref="A3:A11" si="2">A2+1</f>
        <v>2</v>
      </c>
      <c r="B3" s="124" t="s">
        <v>33</v>
      </c>
      <c r="C3" s="850">
        <v>175</v>
      </c>
      <c r="D3" s="851">
        <v>185</v>
      </c>
      <c r="E3" s="851">
        <v>192</v>
      </c>
      <c r="F3" s="852">
        <v>183</v>
      </c>
      <c r="G3" s="853">
        <v>122</v>
      </c>
      <c r="H3" s="854">
        <v>175</v>
      </c>
      <c r="I3" s="854">
        <v>188</v>
      </c>
      <c r="J3" s="855">
        <v>145</v>
      </c>
      <c r="K3" s="404"/>
      <c r="L3" s="405"/>
      <c r="M3" s="405"/>
      <c r="N3" s="406"/>
      <c r="O3" s="850">
        <v>168</v>
      </c>
      <c r="P3" s="851">
        <v>169</v>
      </c>
      <c r="Q3" s="851">
        <v>161</v>
      </c>
      <c r="R3" s="856">
        <v>210</v>
      </c>
      <c r="S3" s="850">
        <v>184</v>
      </c>
      <c r="T3" s="851">
        <v>197</v>
      </c>
      <c r="U3" s="851">
        <v>144</v>
      </c>
      <c r="V3" s="852">
        <v>177</v>
      </c>
      <c r="W3" s="850">
        <v>183</v>
      </c>
      <c r="X3" s="851">
        <v>147</v>
      </c>
      <c r="Y3" s="851">
        <v>177</v>
      </c>
      <c r="Z3" s="406"/>
      <c r="AA3" s="404"/>
      <c r="AB3" s="405"/>
      <c r="AC3" s="405"/>
      <c r="AD3" s="406"/>
      <c r="AE3" s="850">
        <v>176</v>
      </c>
      <c r="AF3" s="851">
        <v>158</v>
      </c>
      <c r="AG3" s="851">
        <v>127</v>
      </c>
      <c r="AH3" s="852">
        <v>148</v>
      </c>
      <c r="AI3" s="404"/>
      <c r="AJ3" s="405"/>
      <c r="AK3" s="405"/>
      <c r="AL3" s="406"/>
      <c r="AM3" s="404"/>
      <c r="AN3" s="405"/>
      <c r="AO3" s="405"/>
      <c r="AP3" s="406"/>
      <c r="AQ3" s="850">
        <v>142</v>
      </c>
      <c r="AR3" s="851">
        <v>170</v>
      </c>
      <c r="AS3" s="851">
        <v>207</v>
      </c>
      <c r="AT3" s="852">
        <v>236</v>
      </c>
      <c r="AU3" s="850">
        <v>158</v>
      </c>
      <c r="AV3" s="851">
        <v>206</v>
      </c>
      <c r="AW3" s="851">
        <v>174</v>
      </c>
      <c r="AX3" s="852">
        <v>161</v>
      </c>
      <c r="AY3" s="850">
        <v>181</v>
      </c>
      <c r="AZ3" s="851">
        <v>203</v>
      </c>
      <c r="BA3" s="851">
        <v>201</v>
      </c>
      <c r="BB3" s="852">
        <v>211</v>
      </c>
      <c r="BC3" s="149">
        <f t="shared" si="0"/>
        <v>236</v>
      </c>
      <c r="BD3" s="150">
        <f t="shared" si="1"/>
        <v>122</v>
      </c>
    </row>
    <row r="4" spans="1:64" s="86" customFormat="1" x14ac:dyDescent="0.2">
      <c r="A4" s="126">
        <f t="shared" si="2"/>
        <v>3</v>
      </c>
      <c r="B4" s="124" t="s">
        <v>78</v>
      </c>
      <c r="C4" s="401"/>
      <c r="D4" s="402"/>
      <c r="E4" s="402"/>
      <c r="F4" s="403"/>
      <c r="G4" s="404"/>
      <c r="H4" s="405"/>
      <c r="I4" s="405"/>
      <c r="J4" s="406"/>
      <c r="K4" s="404"/>
      <c r="L4" s="405"/>
      <c r="M4" s="405"/>
      <c r="N4" s="406"/>
      <c r="O4" s="404"/>
      <c r="P4" s="405"/>
      <c r="Q4" s="405"/>
      <c r="R4" s="406"/>
      <c r="S4" s="121">
        <v>123</v>
      </c>
      <c r="T4" s="97">
        <v>155</v>
      </c>
      <c r="U4" s="97">
        <v>155</v>
      </c>
      <c r="V4" s="119">
        <v>136</v>
      </c>
      <c r="W4" s="404"/>
      <c r="X4" s="405"/>
      <c r="Y4" s="405"/>
      <c r="Z4" s="406"/>
      <c r="AA4" s="114">
        <v>119</v>
      </c>
      <c r="AB4" s="95">
        <v>117</v>
      </c>
      <c r="AC4" s="95">
        <v>181</v>
      </c>
      <c r="AD4" s="115">
        <v>133</v>
      </c>
      <c r="AE4" s="114">
        <v>142</v>
      </c>
      <c r="AF4" s="95">
        <v>170</v>
      </c>
      <c r="AG4" s="95">
        <v>160</v>
      </c>
      <c r="AH4" s="115">
        <v>122</v>
      </c>
      <c r="AI4" s="118">
        <v>130</v>
      </c>
      <c r="AJ4" s="97">
        <v>200</v>
      </c>
      <c r="AK4" s="97">
        <v>141</v>
      </c>
      <c r="AL4" s="113">
        <v>130</v>
      </c>
      <c r="AM4" s="118">
        <v>156</v>
      </c>
      <c r="AN4" s="97">
        <v>156</v>
      </c>
      <c r="AO4" s="97">
        <v>176</v>
      </c>
      <c r="AP4" s="119">
        <v>127</v>
      </c>
      <c r="AQ4" s="114">
        <v>157</v>
      </c>
      <c r="AR4" s="95">
        <v>199</v>
      </c>
      <c r="AS4" s="95">
        <v>177</v>
      </c>
      <c r="AT4" s="115">
        <v>119</v>
      </c>
      <c r="AU4" s="118">
        <v>141</v>
      </c>
      <c r="AV4" s="97">
        <v>172</v>
      </c>
      <c r="AW4" s="97">
        <v>149</v>
      </c>
      <c r="AX4" s="119">
        <v>178</v>
      </c>
      <c r="AY4" s="114">
        <v>189</v>
      </c>
      <c r="AZ4" s="95">
        <v>190</v>
      </c>
      <c r="BA4" s="95">
        <v>138</v>
      </c>
      <c r="BB4" s="115">
        <v>178</v>
      </c>
      <c r="BC4" s="149">
        <f t="shared" si="0"/>
        <v>200</v>
      </c>
      <c r="BD4" s="150">
        <f t="shared" si="1"/>
        <v>117</v>
      </c>
    </row>
    <row r="5" spans="1:64" s="86" customFormat="1" x14ac:dyDescent="0.2">
      <c r="A5" s="126">
        <f t="shared" si="2"/>
        <v>4</v>
      </c>
      <c r="B5" s="124" t="s">
        <v>110</v>
      </c>
      <c r="C5" s="401"/>
      <c r="D5" s="402"/>
      <c r="E5" s="402"/>
      <c r="F5" s="403"/>
      <c r="G5" s="118">
        <v>122</v>
      </c>
      <c r="H5" s="97">
        <v>173</v>
      </c>
      <c r="I5" s="97">
        <v>162</v>
      </c>
      <c r="J5" s="119">
        <v>158</v>
      </c>
      <c r="K5" s="118">
        <v>145</v>
      </c>
      <c r="L5" s="97">
        <v>200</v>
      </c>
      <c r="M5" s="97">
        <v>146</v>
      </c>
      <c r="N5" s="119">
        <v>147</v>
      </c>
      <c r="O5" s="118">
        <v>138</v>
      </c>
      <c r="P5" s="97">
        <v>155</v>
      </c>
      <c r="Q5" s="97">
        <v>146</v>
      </c>
      <c r="R5" s="113">
        <v>147</v>
      </c>
      <c r="S5" s="121">
        <v>140</v>
      </c>
      <c r="T5" s="97">
        <v>148</v>
      </c>
      <c r="U5" s="97">
        <v>114</v>
      </c>
      <c r="V5" s="119">
        <v>120</v>
      </c>
      <c r="W5" s="118">
        <v>137</v>
      </c>
      <c r="X5" s="97">
        <v>164</v>
      </c>
      <c r="Y5" s="97">
        <v>128</v>
      </c>
      <c r="Z5" s="406"/>
      <c r="AA5" s="114">
        <v>155</v>
      </c>
      <c r="AB5" s="95">
        <v>191</v>
      </c>
      <c r="AC5" s="95">
        <v>145</v>
      </c>
      <c r="AD5" s="115">
        <v>166</v>
      </c>
      <c r="AE5" s="114">
        <v>140</v>
      </c>
      <c r="AF5" s="95">
        <v>131</v>
      </c>
      <c r="AG5" s="95">
        <v>136</v>
      </c>
      <c r="AH5" s="115">
        <v>137</v>
      </c>
      <c r="AI5" s="404"/>
      <c r="AJ5" s="405"/>
      <c r="AK5" s="405"/>
      <c r="AL5" s="406"/>
      <c r="AM5" s="404"/>
      <c r="AN5" s="405"/>
      <c r="AO5" s="405"/>
      <c r="AP5" s="406"/>
      <c r="AQ5" s="114">
        <v>113</v>
      </c>
      <c r="AR5" s="95">
        <v>120</v>
      </c>
      <c r="AS5" s="95">
        <v>166</v>
      </c>
      <c r="AT5" s="115">
        <v>188</v>
      </c>
      <c r="AU5" s="404"/>
      <c r="AV5" s="405"/>
      <c r="AW5" s="405"/>
      <c r="AX5" s="406"/>
      <c r="AY5" s="114">
        <v>115</v>
      </c>
      <c r="AZ5" s="95">
        <v>152</v>
      </c>
      <c r="BA5" s="95">
        <v>182</v>
      </c>
      <c r="BB5" s="115">
        <v>183</v>
      </c>
      <c r="BC5" s="149">
        <f t="shared" si="0"/>
        <v>200</v>
      </c>
      <c r="BD5" s="150">
        <f t="shared" si="1"/>
        <v>113</v>
      </c>
    </row>
    <row r="6" spans="1:64" s="86" customFormat="1" x14ac:dyDescent="0.2">
      <c r="A6" s="126">
        <f t="shared" si="2"/>
        <v>5</v>
      </c>
      <c r="B6" s="124" t="s">
        <v>19</v>
      </c>
      <c r="C6" s="114">
        <v>175</v>
      </c>
      <c r="D6" s="95">
        <v>198</v>
      </c>
      <c r="E6" s="95">
        <v>191</v>
      </c>
      <c r="F6" s="115">
        <v>168</v>
      </c>
      <c r="G6" s="114">
        <v>193</v>
      </c>
      <c r="H6" s="95">
        <v>170</v>
      </c>
      <c r="I6" s="95">
        <v>194</v>
      </c>
      <c r="J6" s="115">
        <v>197</v>
      </c>
      <c r="K6" s="114">
        <v>178</v>
      </c>
      <c r="L6" s="95">
        <v>150</v>
      </c>
      <c r="M6" s="95">
        <v>206</v>
      </c>
      <c r="N6" s="115">
        <v>162</v>
      </c>
      <c r="O6" s="114">
        <v>153</v>
      </c>
      <c r="P6" s="95">
        <v>267</v>
      </c>
      <c r="Q6" s="95">
        <v>205</v>
      </c>
      <c r="R6" s="111">
        <v>176</v>
      </c>
      <c r="S6" s="114">
        <v>132</v>
      </c>
      <c r="T6" s="95">
        <v>158</v>
      </c>
      <c r="U6" s="95">
        <v>149</v>
      </c>
      <c r="V6" s="115">
        <v>168</v>
      </c>
      <c r="W6" s="114">
        <v>178</v>
      </c>
      <c r="X6" s="95">
        <v>166</v>
      </c>
      <c r="Y6" s="95">
        <v>129</v>
      </c>
      <c r="Z6" s="406"/>
      <c r="AA6" s="404"/>
      <c r="AB6" s="405"/>
      <c r="AC6" s="405"/>
      <c r="AD6" s="406"/>
      <c r="AE6" s="114">
        <v>171</v>
      </c>
      <c r="AF6" s="95">
        <v>171</v>
      </c>
      <c r="AG6" s="95">
        <v>140</v>
      </c>
      <c r="AH6" s="115">
        <v>176</v>
      </c>
      <c r="AI6" s="404"/>
      <c r="AJ6" s="405"/>
      <c r="AK6" s="405"/>
      <c r="AL6" s="406"/>
      <c r="AM6" s="114">
        <v>127</v>
      </c>
      <c r="AN6" s="95">
        <v>168</v>
      </c>
      <c r="AO6" s="95">
        <v>124</v>
      </c>
      <c r="AP6" s="115">
        <v>175</v>
      </c>
      <c r="AQ6" s="114">
        <v>171</v>
      </c>
      <c r="AR6" s="95">
        <v>141</v>
      </c>
      <c r="AS6" s="95">
        <v>170</v>
      </c>
      <c r="AT6" s="115">
        <v>154</v>
      </c>
      <c r="AU6" s="118">
        <v>213</v>
      </c>
      <c r="AV6" s="97">
        <v>186</v>
      </c>
      <c r="AW6" s="97">
        <v>181</v>
      </c>
      <c r="AX6" s="119">
        <v>189</v>
      </c>
      <c r="AY6" s="114">
        <v>177</v>
      </c>
      <c r="AZ6" s="95">
        <v>112</v>
      </c>
      <c r="BA6" s="95">
        <v>257</v>
      </c>
      <c r="BB6" s="115">
        <v>195</v>
      </c>
      <c r="BC6" s="857">
        <f t="shared" si="0"/>
        <v>267</v>
      </c>
      <c r="BD6" s="150">
        <f t="shared" si="1"/>
        <v>112</v>
      </c>
    </row>
    <row r="7" spans="1:64" s="86" customFormat="1" x14ac:dyDescent="0.2">
      <c r="A7" s="126">
        <f t="shared" si="2"/>
        <v>6</v>
      </c>
      <c r="B7" s="124" t="s">
        <v>18</v>
      </c>
      <c r="C7" s="114">
        <v>199</v>
      </c>
      <c r="D7" s="95">
        <v>166</v>
      </c>
      <c r="E7" s="95">
        <v>210</v>
      </c>
      <c r="F7" s="115">
        <v>181</v>
      </c>
      <c r="G7" s="114">
        <v>148</v>
      </c>
      <c r="H7" s="95">
        <v>168</v>
      </c>
      <c r="I7" s="95">
        <v>157</v>
      </c>
      <c r="J7" s="115">
        <v>159</v>
      </c>
      <c r="K7" s="114">
        <v>147</v>
      </c>
      <c r="L7" s="95">
        <v>180</v>
      </c>
      <c r="M7" s="95">
        <v>166</v>
      </c>
      <c r="N7" s="115">
        <v>149</v>
      </c>
      <c r="O7" s="114">
        <v>140</v>
      </c>
      <c r="P7" s="95">
        <v>135</v>
      </c>
      <c r="Q7" s="95">
        <v>170</v>
      </c>
      <c r="R7" s="111">
        <v>160</v>
      </c>
      <c r="S7" s="114">
        <v>161</v>
      </c>
      <c r="T7" s="95">
        <v>172</v>
      </c>
      <c r="U7" s="95">
        <v>183</v>
      </c>
      <c r="V7" s="115">
        <v>150</v>
      </c>
      <c r="W7" s="114">
        <v>145</v>
      </c>
      <c r="X7" s="95">
        <v>176</v>
      </c>
      <c r="Y7" s="95">
        <v>147</v>
      </c>
      <c r="Z7" s="406"/>
      <c r="AA7" s="114">
        <v>171</v>
      </c>
      <c r="AB7" s="95">
        <v>182</v>
      </c>
      <c r="AC7" s="95">
        <v>144</v>
      </c>
      <c r="AD7" s="115">
        <v>135</v>
      </c>
      <c r="AE7" s="114">
        <v>195</v>
      </c>
      <c r="AF7" s="95">
        <v>175</v>
      </c>
      <c r="AG7" s="95">
        <v>157</v>
      </c>
      <c r="AH7" s="115">
        <v>183</v>
      </c>
      <c r="AI7" s="404"/>
      <c r="AJ7" s="405"/>
      <c r="AK7" s="405"/>
      <c r="AL7" s="406"/>
      <c r="AM7" s="118">
        <v>198</v>
      </c>
      <c r="AN7" s="97">
        <v>166</v>
      </c>
      <c r="AO7" s="97">
        <v>175</v>
      </c>
      <c r="AP7" s="119">
        <v>146</v>
      </c>
      <c r="AQ7" s="118">
        <v>179</v>
      </c>
      <c r="AR7" s="97">
        <v>192</v>
      </c>
      <c r="AS7" s="97">
        <v>127</v>
      </c>
      <c r="AT7" s="119">
        <v>188</v>
      </c>
      <c r="AU7" s="114">
        <v>176</v>
      </c>
      <c r="AV7" s="95">
        <v>156</v>
      </c>
      <c r="AW7" s="95">
        <v>179</v>
      </c>
      <c r="AX7" s="115">
        <v>185</v>
      </c>
      <c r="AY7" s="114">
        <v>181</v>
      </c>
      <c r="AZ7" s="95">
        <v>157</v>
      </c>
      <c r="BA7" s="95">
        <v>191</v>
      </c>
      <c r="BB7" s="115">
        <v>129</v>
      </c>
      <c r="BC7" s="149">
        <f t="shared" si="0"/>
        <v>210</v>
      </c>
      <c r="BD7" s="150">
        <f t="shared" si="1"/>
        <v>127</v>
      </c>
      <c r="BE7" s="85"/>
    </row>
    <row r="8" spans="1:64" s="86" customFormat="1" x14ac:dyDescent="0.2">
      <c r="A8" s="126">
        <f t="shared" si="2"/>
        <v>7</v>
      </c>
      <c r="B8" s="124" t="s">
        <v>42</v>
      </c>
      <c r="C8" s="114">
        <v>187</v>
      </c>
      <c r="D8" s="95">
        <v>169</v>
      </c>
      <c r="E8" s="95">
        <v>176</v>
      </c>
      <c r="F8" s="115">
        <v>160</v>
      </c>
      <c r="G8" s="114">
        <v>130</v>
      </c>
      <c r="H8" s="95">
        <v>207</v>
      </c>
      <c r="I8" s="95">
        <v>179</v>
      </c>
      <c r="J8" s="115">
        <v>177</v>
      </c>
      <c r="K8" s="114">
        <v>191</v>
      </c>
      <c r="L8" s="95">
        <v>214</v>
      </c>
      <c r="M8" s="95">
        <v>161</v>
      </c>
      <c r="N8" s="115">
        <v>175</v>
      </c>
      <c r="O8" s="114">
        <v>184</v>
      </c>
      <c r="P8" s="95">
        <v>151</v>
      </c>
      <c r="Q8" s="95">
        <v>154</v>
      </c>
      <c r="R8" s="111">
        <v>173</v>
      </c>
      <c r="S8" s="114">
        <v>176</v>
      </c>
      <c r="T8" s="95">
        <v>167</v>
      </c>
      <c r="U8" s="95">
        <v>185</v>
      </c>
      <c r="V8" s="115">
        <v>162</v>
      </c>
      <c r="W8" s="114">
        <v>140</v>
      </c>
      <c r="X8" s="95">
        <v>172</v>
      </c>
      <c r="Y8" s="95">
        <v>158</v>
      </c>
      <c r="Z8" s="406"/>
      <c r="AA8" s="114">
        <v>146</v>
      </c>
      <c r="AB8" s="95">
        <v>163</v>
      </c>
      <c r="AC8" s="95">
        <v>157</v>
      </c>
      <c r="AD8" s="115">
        <v>179</v>
      </c>
      <c r="AE8" s="404"/>
      <c r="AF8" s="405"/>
      <c r="AG8" s="405"/>
      <c r="AH8" s="406"/>
      <c r="AI8" s="404"/>
      <c r="AJ8" s="405"/>
      <c r="AK8" s="405"/>
      <c r="AL8" s="406"/>
      <c r="AM8" s="114">
        <v>166</v>
      </c>
      <c r="AN8" s="95">
        <v>172</v>
      </c>
      <c r="AO8" s="95">
        <v>138</v>
      </c>
      <c r="AP8" s="115">
        <v>175</v>
      </c>
      <c r="AQ8" s="114">
        <v>146</v>
      </c>
      <c r="AR8" s="95">
        <v>139</v>
      </c>
      <c r="AS8" s="95">
        <v>135</v>
      </c>
      <c r="AT8" s="115">
        <v>184</v>
      </c>
      <c r="AU8" s="114">
        <v>193</v>
      </c>
      <c r="AV8" s="95">
        <v>184</v>
      </c>
      <c r="AW8" s="95">
        <v>157</v>
      </c>
      <c r="AX8" s="115">
        <v>207</v>
      </c>
      <c r="AY8" s="114">
        <v>163</v>
      </c>
      <c r="AZ8" s="95">
        <v>167</v>
      </c>
      <c r="BA8" s="95">
        <v>196</v>
      </c>
      <c r="BB8" s="115">
        <v>193</v>
      </c>
      <c r="BC8" s="149">
        <f t="shared" si="0"/>
        <v>214</v>
      </c>
      <c r="BD8" s="150">
        <f t="shared" si="1"/>
        <v>130</v>
      </c>
      <c r="BE8" s="85"/>
    </row>
    <row r="9" spans="1:64" s="86" customFormat="1" x14ac:dyDescent="0.2">
      <c r="A9" s="126">
        <f t="shared" si="2"/>
        <v>8</v>
      </c>
      <c r="B9" s="124" t="s">
        <v>12</v>
      </c>
      <c r="C9" s="114">
        <v>201</v>
      </c>
      <c r="D9" s="95">
        <v>154</v>
      </c>
      <c r="E9" s="95">
        <v>180</v>
      </c>
      <c r="F9" s="115">
        <v>140</v>
      </c>
      <c r="G9" s="114">
        <v>182</v>
      </c>
      <c r="H9" s="95">
        <v>157</v>
      </c>
      <c r="I9" s="95">
        <v>180</v>
      </c>
      <c r="J9" s="115">
        <v>192</v>
      </c>
      <c r="K9" s="114">
        <v>182</v>
      </c>
      <c r="L9" s="95">
        <v>140</v>
      </c>
      <c r="M9" s="95">
        <v>154</v>
      </c>
      <c r="N9" s="115">
        <v>180</v>
      </c>
      <c r="O9" s="114">
        <v>167</v>
      </c>
      <c r="P9" s="95">
        <v>155</v>
      </c>
      <c r="Q9" s="95">
        <v>172</v>
      </c>
      <c r="R9" s="111">
        <v>172</v>
      </c>
      <c r="S9" s="114">
        <v>168</v>
      </c>
      <c r="T9" s="95">
        <v>235</v>
      </c>
      <c r="U9" s="95">
        <v>171</v>
      </c>
      <c r="V9" s="115">
        <v>130</v>
      </c>
      <c r="W9" s="114">
        <v>142</v>
      </c>
      <c r="X9" s="95">
        <v>145</v>
      </c>
      <c r="Y9" s="95">
        <v>167</v>
      </c>
      <c r="Z9" s="406"/>
      <c r="AA9" s="404"/>
      <c r="AB9" s="405"/>
      <c r="AC9" s="405"/>
      <c r="AD9" s="406"/>
      <c r="AE9" s="114">
        <v>131</v>
      </c>
      <c r="AF9" s="95">
        <v>200</v>
      </c>
      <c r="AG9" s="95">
        <v>124</v>
      </c>
      <c r="AH9" s="115">
        <v>144</v>
      </c>
      <c r="AI9" s="114">
        <v>152</v>
      </c>
      <c r="AJ9" s="95">
        <v>179</v>
      </c>
      <c r="AK9" s="95">
        <v>154</v>
      </c>
      <c r="AL9" s="111">
        <v>156</v>
      </c>
      <c r="AM9" s="114">
        <v>170</v>
      </c>
      <c r="AN9" s="95">
        <v>173</v>
      </c>
      <c r="AO9" s="95">
        <v>205</v>
      </c>
      <c r="AP9" s="115">
        <v>167</v>
      </c>
      <c r="AQ9" s="404"/>
      <c r="AR9" s="405"/>
      <c r="AS9" s="405"/>
      <c r="AT9" s="406"/>
      <c r="AU9" s="404"/>
      <c r="AV9" s="405"/>
      <c r="AW9" s="405"/>
      <c r="AX9" s="406"/>
      <c r="AY9" s="114">
        <v>160</v>
      </c>
      <c r="AZ9" s="95">
        <v>192</v>
      </c>
      <c r="BA9" s="95">
        <v>165</v>
      </c>
      <c r="BB9" s="115">
        <v>116</v>
      </c>
      <c r="BC9" s="149">
        <f t="shared" si="0"/>
        <v>235</v>
      </c>
      <c r="BD9" s="150">
        <f t="shared" si="1"/>
        <v>116</v>
      </c>
      <c r="BE9" s="85"/>
    </row>
    <row r="10" spans="1:64" s="86" customFormat="1" x14ac:dyDescent="0.2">
      <c r="A10" s="126">
        <f t="shared" si="2"/>
        <v>9</v>
      </c>
      <c r="B10" s="124" t="s">
        <v>107</v>
      </c>
      <c r="C10" s="114">
        <v>181</v>
      </c>
      <c r="D10" s="95">
        <v>174</v>
      </c>
      <c r="E10" s="95">
        <v>189</v>
      </c>
      <c r="F10" s="115">
        <v>170</v>
      </c>
      <c r="G10" s="114">
        <v>192</v>
      </c>
      <c r="H10" s="95">
        <v>198</v>
      </c>
      <c r="I10" s="95">
        <v>186</v>
      </c>
      <c r="J10" s="115">
        <v>171</v>
      </c>
      <c r="K10" s="401"/>
      <c r="L10" s="402"/>
      <c r="M10" s="402"/>
      <c r="N10" s="403"/>
      <c r="O10" s="114">
        <v>161</v>
      </c>
      <c r="P10" s="95">
        <v>145</v>
      </c>
      <c r="Q10" s="95">
        <v>136</v>
      </c>
      <c r="R10" s="111">
        <v>159</v>
      </c>
      <c r="S10" s="401"/>
      <c r="T10" s="402"/>
      <c r="U10" s="402"/>
      <c r="V10" s="403"/>
      <c r="W10" s="114">
        <v>147</v>
      </c>
      <c r="X10" s="95">
        <v>148</v>
      </c>
      <c r="Y10" s="95">
        <v>132</v>
      </c>
      <c r="Z10" s="406"/>
      <c r="AA10" s="404"/>
      <c r="AB10" s="405"/>
      <c r="AC10" s="405"/>
      <c r="AD10" s="406"/>
      <c r="AE10" s="114">
        <v>171</v>
      </c>
      <c r="AF10" s="95">
        <v>172</v>
      </c>
      <c r="AG10" s="95">
        <v>159</v>
      </c>
      <c r="AH10" s="115">
        <v>180</v>
      </c>
      <c r="AI10" s="114">
        <v>161</v>
      </c>
      <c r="AJ10" s="95">
        <v>155</v>
      </c>
      <c r="AK10" s="95">
        <v>167</v>
      </c>
      <c r="AL10" s="111">
        <v>166</v>
      </c>
      <c r="AM10" s="114">
        <v>166</v>
      </c>
      <c r="AN10" s="95">
        <v>161</v>
      </c>
      <c r="AO10" s="95">
        <v>161</v>
      </c>
      <c r="AP10" s="115">
        <v>184</v>
      </c>
      <c r="AQ10" s="114">
        <v>144</v>
      </c>
      <c r="AR10" s="95">
        <v>112</v>
      </c>
      <c r="AS10" s="95">
        <v>204</v>
      </c>
      <c r="AT10" s="115">
        <v>199</v>
      </c>
      <c r="AU10" s="404"/>
      <c r="AV10" s="405"/>
      <c r="AW10" s="405"/>
      <c r="AX10" s="406"/>
      <c r="AY10" s="404"/>
      <c r="AZ10" s="405"/>
      <c r="BA10" s="405"/>
      <c r="BB10" s="406"/>
      <c r="BC10" s="149">
        <f>MAX(C10:BB10)</f>
        <v>204</v>
      </c>
      <c r="BD10" s="150">
        <f>MIN(C10:BB10)</f>
        <v>112</v>
      </c>
      <c r="BE10" s="85"/>
    </row>
    <row r="11" spans="1:64" s="86" customFormat="1" ht="15.75" thickBot="1" x14ac:dyDescent="0.25">
      <c r="A11" s="858">
        <f t="shared" si="2"/>
        <v>10</v>
      </c>
      <c r="B11" s="859" t="s">
        <v>61</v>
      </c>
      <c r="C11" s="817">
        <v>160</v>
      </c>
      <c r="D11" s="815">
        <v>175</v>
      </c>
      <c r="E11" s="815">
        <v>185</v>
      </c>
      <c r="F11" s="816">
        <v>174</v>
      </c>
      <c r="G11" s="808"/>
      <c r="H11" s="809"/>
      <c r="I11" s="809"/>
      <c r="J11" s="810"/>
      <c r="K11" s="808"/>
      <c r="L11" s="809"/>
      <c r="M11" s="809"/>
      <c r="N11" s="810"/>
      <c r="O11" s="817">
        <v>154</v>
      </c>
      <c r="P11" s="815">
        <v>202</v>
      </c>
      <c r="Q11" s="815">
        <v>137</v>
      </c>
      <c r="R11" s="860">
        <v>154</v>
      </c>
      <c r="S11" s="814">
        <v>153</v>
      </c>
      <c r="T11" s="815">
        <v>179</v>
      </c>
      <c r="U11" s="815">
        <v>145</v>
      </c>
      <c r="V11" s="816">
        <v>155</v>
      </c>
      <c r="W11" s="817">
        <v>188</v>
      </c>
      <c r="X11" s="815">
        <v>181</v>
      </c>
      <c r="Y11" s="809"/>
      <c r="Z11" s="810"/>
      <c r="AA11" s="808"/>
      <c r="AB11" s="809"/>
      <c r="AC11" s="809"/>
      <c r="AD11" s="810"/>
      <c r="AE11" s="817">
        <v>193</v>
      </c>
      <c r="AF11" s="815">
        <v>172</v>
      </c>
      <c r="AG11" s="815">
        <v>172</v>
      </c>
      <c r="AH11" s="816">
        <v>183</v>
      </c>
      <c r="AI11" s="811">
        <v>198</v>
      </c>
      <c r="AJ11" s="812">
        <v>183</v>
      </c>
      <c r="AK11" s="812">
        <v>178</v>
      </c>
      <c r="AL11" s="813">
        <v>169</v>
      </c>
      <c r="AM11" s="811">
        <v>172</v>
      </c>
      <c r="AN11" s="812">
        <v>210</v>
      </c>
      <c r="AO11" s="812">
        <v>171</v>
      </c>
      <c r="AP11" s="818">
        <v>204</v>
      </c>
      <c r="AQ11" s="811">
        <v>162</v>
      </c>
      <c r="AR11" s="812">
        <v>210</v>
      </c>
      <c r="AS11" s="812">
        <v>156</v>
      </c>
      <c r="AT11" s="818">
        <v>169</v>
      </c>
      <c r="AU11" s="811">
        <v>142</v>
      </c>
      <c r="AV11" s="812">
        <v>161</v>
      </c>
      <c r="AW11" s="812">
        <v>157</v>
      </c>
      <c r="AX11" s="818">
        <v>167</v>
      </c>
      <c r="AY11" s="817">
        <v>134</v>
      </c>
      <c r="AZ11" s="815">
        <v>173</v>
      </c>
      <c r="BA11" s="815">
        <v>182</v>
      </c>
      <c r="BB11" s="816">
        <v>177</v>
      </c>
      <c r="BC11" s="819">
        <f t="shared" si="0"/>
        <v>210</v>
      </c>
      <c r="BD11" s="820">
        <f t="shared" si="1"/>
        <v>134</v>
      </c>
      <c r="BE11" s="85"/>
      <c r="BH11" s="50"/>
      <c r="BI11" s="50"/>
      <c r="BJ11" s="50"/>
      <c r="BK11" s="50"/>
      <c r="BL11" s="50"/>
    </row>
    <row r="12" spans="1:64" s="86" customFormat="1" x14ac:dyDescent="0.2">
      <c r="A12" s="792">
        <v>1</v>
      </c>
      <c r="B12" s="793" t="s">
        <v>74</v>
      </c>
      <c r="C12" s="794"/>
      <c r="D12" s="795"/>
      <c r="E12" s="795"/>
      <c r="F12" s="796"/>
      <c r="G12" s="797"/>
      <c r="H12" s="798"/>
      <c r="I12" s="798"/>
      <c r="J12" s="799"/>
      <c r="K12" s="398">
        <v>177</v>
      </c>
      <c r="L12" s="399">
        <v>133</v>
      </c>
      <c r="M12" s="399">
        <v>203</v>
      </c>
      <c r="N12" s="400">
        <v>174</v>
      </c>
      <c r="O12" s="797"/>
      <c r="P12" s="798"/>
      <c r="Q12" s="798"/>
      <c r="R12" s="799"/>
      <c r="S12" s="800">
        <v>200</v>
      </c>
      <c r="T12" s="399">
        <v>227</v>
      </c>
      <c r="U12" s="399">
        <v>144</v>
      </c>
      <c r="V12" s="400">
        <v>155</v>
      </c>
      <c r="W12" s="398">
        <v>200</v>
      </c>
      <c r="X12" s="399">
        <v>170</v>
      </c>
      <c r="Y12" s="798"/>
      <c r="Z12" s="799"/>
      <c r="AA12" s="797"/>
      <c r="AB12" s="798"/>
      <c r="AC12" s="798"/>
      <c r="AD12" s="799"/>
      <c r="AE12" s="801">
        <v>159</v>
      </c>
      <c r="AF12" s="802">
        <v>134</v>
      </c>
      <c r="AG12" s="802">
        <v>162</v>
      </c>
      <c r="AH12" s="803">
        <v>213</v>
      </c>
      <c r="AI12" s="797"/>
      <c r="AJ12" s="798"/>
      <c r="AK12" s="798"/>
      <c r="AL12" s="799"/>
      <c r="AM12" s="797"/>
      <c r="AN12" s="798"/>
      <c r="AO12" s="798"/>
      <c r="AP12" s="799"/>
      <c r="AQ12" s="801">
        <v>180</v>
      </c>
      <c r="AR12" s="802">
        <v>216</v>
      </c>
      <c r="AS12" s="802">
        <v>169</v>
      </c>
      <c r="AT12" s="803">
        <v>151</v>
      </c>
      <c r="AU12" s="797"/>
      <c r="AV12" s="798"/>
      <c r="AW12" s="798"/>
      <c r="AX12" s="799"/>
      <c r="AY12" s="797"/>
      <c r="AZ12" s="798"/>
      <c r="BA12" s="798"/>
      <c r="BB12" s="799"/>
      <c r="BC12" s="804">
        <f>MAX(C12:BB12)</f>
        <v>227</v>
      </c>
      <c r="BD12" s="805">
        <f>MIN(C12:BB12)</f>
        <v>133</v>
      </c>
    </row>
    <row r="13" spans="1:64" s="86" customFormat="1" x14ac:dyDescent="0.2">
      <c r="A13" s="771">
        <f>A12+1</f>
        <v>2</v>
      </c>
      <c r="B13" s="772" t="s">
        <v>104</v>
      </c>
      <c r="C13" s="114">
        <v>149</v>
      </c>
      <c r="D13" s="95">
        <v>163</v>
      </c>
      <c r="E13" s="95">
        <v>114</v>
      </c>
      <c r="F13" s="115">
        <v>153</v>
      </c>
      <c r="G13" s="118">
        <v>139</v>
      </c>
      <c r="H13" s="97">
        <v>113</v>
      </c>
      <c r="I13" s="97">
        <v>121</v>
      </c>
      <c r="J13" s="119">
        <v>133</v>
      </c>
      <c r="K13" s="404"/>
      <c r="L13" s="405"/>
      <c r="M13" s="405"/>
      <c r="N13" s="406"/>
      <c r="O13" s="404"/>
      <c r="P13" s="405"/>
      <c r="Q13" s="405"/>
      <c r="R13" s="406"/>
      <c r="S13" s="121">
        <v>110</v>
      </c>
      <c r="T13" s="97">
        <v>126</v>
      </c>
      <c r="U13" s="97">
        <v>138</v>
      </c>
      <c r="V13" s="119">
        <v>136</v>
      </c>
      <c r="W13" s="404"/>
      <c r="X13" s="405"/>
      <c r="Y13" s="405"/>
      <c r="Z13" s="406"/>
      <c r="AA13" s="404"/>
      <c r="AB13" s="405"/>
      <c r="AC13" s="405"/>
      <c r="AD13" s="406"/>
      <c r="AE13" s="404"/>
      <c r="AF13" s="405"/>
      <c r="AG13" s="405"/>
      <c r="AH13" s="406"/>
      <c r="AI13" s="404"/>
      <c r="AJ13" s="405"/>
      <c r="AK13" s="405"/>
      <c r="AL13" s="406"/>
      <c r="AM13" s="404"/>
      <c r="AN13" s="405"/>
      <c r="AO13" s="405"/>
      <c r="AP13" s="406"/>
      <c r="AQ13" s="404"/>
      <c r="AR13" s="405"/>
      <c r="AS13" s="405"/>
      <c r="AT13" s="406"/>
      <c r="AU13" s="118">
        <v>110</v>
      </c>
      <c r="AV13" s="97">
        <v>149</v>
      </c>
      <c r="AW13" s="97">
        <v>134</v>
      </c>
      <c r="AX13" s="119">
        <v>106</v>
      </c>
      <c r="AY13" s="404"/>
      <c r="AZ13" s="405"/>
      <c r="BA13" s="405"/>
      <c r="BB13" s="406"/>
      <c r="BC13" s="149">
        <f t="shared" ref="BC13:BC19" si="3">MAX(C13:BB13)</f>
        <v>163</v>
      </c>
      <c r="BD13" s="150">
        <f t="shared" ref="BD13:BD19" si="4">MIN(C13:BB13)</f>
        <v>106</v>
      </c>
    </row>
    <row r="14" spans="1:64" s="86" customFormat="1" x14ac:dyDescent="0.2">
      <c r="A14" s="771">
        <f t="shared" ref="A14:A21" si="5">A13+1</f>
        <v>3</v>
      </c>
      <c r="B14" s="772" t="s">
        <v>164</v>
      </c>
      <c r="C14" s="401"/>
      <c r="D14" s="402"/>
      <c r="E14" s="402"/>
      <c r="F14" s="403"/>
      <c r="G14" s="401"/>
      <c r="H14" s="402"/>
      <c r="I14" s="402"/>
      <c r="J14" s="403"/>
      <c r="K14" s="401"/>
      <c r="L14" s="402"/>
      <c r="M14" s="402"/>
      <c r="N14" s="403"/>
      <c r="O14" s="401"/>
      <c r="P14" s="402"/>
      <c r="Q14" s="402"/>
      <c r="R14" s="403"/>
      <c r="S14" s="401"/>
      <c r="T14" s="402"/>
      <c r="U14" s="402"/>
      <c r="V14" s="403"/>
      <c r="W14" s="404"/>
      <c r="X14" s="405"/>
      <c r="Y14" s="405"/>
      <c r="Z14" s="406"/>
      <c r="AA14" s="404"/>
      <c r="AB14" s="405"/>
      <c r="AC14" s="405"/>
      <c r="AD14" s="406"/>
      <c r="AE14" s="114">
        <v>162</v>
      </c>
      <c r="AF14" s="95">
        <v>200</v>
      </c>
      <c r="AG14" s="95">
        <v>80</v>
      </c>
      <c r="AH14" s="115">
        <v>121</v>
      </c>
      <c r="AI14" s="404"/>
      <c r="AJ14" s="405"/>
      <c r="AK14" s="405"/>
      <c r="AL14" s="406"/>
      <c r="AM14" s="404"/>
      <c r="AN14" s="405"/>
      <c r="AO14" s="405"/>
      <c r="AP14" s="406"/>
      <c r="AQ14" s="404"/>
      <c r="AR14" s="405"/>
      <c r="AS14" s="405"/>
      <c r="AT14" s="406"/>
      <c r="AU14" s="404"/>
      <c r="AV14" s="405"/>
      <c r="AW14" s="405"/>
      <c r="AX14" s="406"/>
      <c r="AY14" s="404"/>
      <c r="AZ14" s="405"/>
      <c r="BA14" s="405"/>
      <c r="BB14" s="406"/>
      <c r="BC14" s="149">
        <f>MAX(C14:BB14)</f>
        <v>200</v>
      </c>
      <c r="BD14" s="150">
        <f>MIN(C14:BB14)</f>
        <v>80</v>
      </c>
    </row>
    <row r="15" spans="1:64" s="86" customFormat="1" x14ac:dyDescent="0.2">
      <c r="A15" s="771">
        <f t="shared" si="5"/>
        <v>4</v>
      </c>
      <c r="B15" s="772" t="s">
        <v>106</v>
      </c>
      <c r="C15" s="114">
        <v>113</v>
      </c>
      <c r="D15" s="95">
        <v>187</v>
      </c>
      <c r="E15" s="95">
        <v>178</v>
      </c>
      <c r="F15" s="115">
        <v>148</v>
      </c>
      <c r="G15" s="114">
        <v>135</v>
      </c>
      <c r="H15" s="95">
        <v>118</v>
      </c>
      <c r="I15" s="95">
        <v>91</v>
      </c>
      <c r="J15" s="115">
        <v>108</v>
      </c>
      <c r="K15" s="114">
        <v>94</v>
      </c>
      <c r="L15" s="95">
        <v>132</v>
      </c>
      <c r="M15" s="95">
        <v>112</v>
      </c>
      <c r="N15" s="115">
        <v>112</v>
      </c>
      <c r="O15" s="114">
        <v>96</v>
      </c>
      <c r="P15" s="95">
        <v>118</v>
      </c>
      <c r="Q15" s="95">
        <v>123</v>
      </c>
      <c r="R15" s="111">
        <v>133</v>
      </c>
      <c r="S15" s="114">
        <v>156</v>
      </c>
      <c r="T15" s="95">
        <v>137</v>
      </c>
      <c r="U15" s="95">
        <v>143</v>
      </c>
      <c r="V15" s="115">
        <v>126</v>
      </c>
      <c r="W15" s="114">
        <v>123</v>
      </c>
      <c r="X15" s="95">
        <v>127</v>
      </c>
      <c r="Y15" s="405"/>
      <c r="Z15" s="406"/>
      <c r="AA15" s="114">
        <v>110</v>
      </c>
      <c r="AB15" s="95">
        <v>143</v>
      </c>
      <c r="AC15" s="95">
        <v>132</v>
      </c>
      <c r="AD15" s="115">
        <v>167</v>
      </c>
      <c r="AE15" s="404"/>
      <c r="AF15" s="405"/>
      <c r="AG15" s="405"/>
      <c r="AH15" s="406"/>
      <c r="AI15" s="404"/>
      <c r="AJ15" s="405"/>
      <c r="AK15" s="405"/>
      <c r="AL15" s="406"/>
      <c r="AM15" s="404"/>
      <c r="AN15" s="405"/>
      <c r="AO15" s="405"/>
      <c r="AP15" s="406"/>
      <c r="AQ15" s="404"/>
      <c r="AR15" s="405"/>
      <c r="AS15" s="405"/>
      <c r="AT15" s="406"/>
      <c r="AU15" s="404"/>
      <c r="AV15" s="405"/>
      <c r="AW15" s="405"/>
      <c r="AX15" s="406"/>
      <c r="AY15" s="404"/>
      <c r="AZ15" s="405"/>
      <c r="BA15" s="405"/>
      <c r="BB15" s="406"/>
      <c r="BC15" s="149">
        <f t="shared" si="3"/>
        <v>187</v>
      </c>
      <c r="BD15" s="150">
        <f t="shared" si="4"/>
        <v>91</v>
      </c>
    </row>
    <row r="16" spans="1:64" s="86" customFormat="1" x14ac:dyDescent="0.2">
      <c r="A16" s="771">
        <f t="shared" si="5"/>
        <v>5</v>
      </c>
      <c r="B16" s="772" t="s">
        <v>120</v>
      </c>
      <c r="C16" s="401"/>
      <c r="D16" s="402"/>
      <c r="E16" s="402"/>
      <c r="F16" s="403"/>
      <c r="G16" s="401"/>
      <c r="H16" s="402"/>
      <c r="I16" s="402"/>
      <c r="J16" s="403"/>
      <c r="K16" s="114">
        <v>130</v>
      </c>
      <c r="L16" s="95">
        <v>202</v>
      </c>
      <c r="M16" s="95">
        <v>126</v>
      </c>
      <c r="N16" s="115">
        <v>208</v>
      </c>
      <c r="O16" s="114">
        <v>123</v>
      </c>
      <c r="P16" s="95">
        <v>182</v>
      </c>
      <c r="Q16" s="95">
        <v>162</v>
      </c>
      <c r="R16" s="111">
        <v>159</v>
      </c>
      <c r="S16" s="114">
        <v>107</v>
      </c>
      <c r="T16" s="95">
        <v>154</v>
      </c>
      <c r="U16" s="95">
        <v>185</v>
      </c>
      <c r="V16" s="115">
        <v>169</v>
      </c>
      <c r="W16" s="114">
        <v>192</v>
      </c>
      <c r="X16" s="95">
        <v>178</v>
      </c>
      <c r="Y16" s="95">
        <v>163</v>
      </c>
      <c r="Z16" s="115">
        <v>157</v>
      </c>
      <c r="AA16" s="404"/>
      <c r="AB16" s="405"/>
      <c r="AC16" s="405"/>
      <c r="AD16" s="406"/>
      <c r="AE16" s="404"/>
      <c r="AF16" s="405"/>
      <c r="AG16" s="405"/>
      <c r="AH16" s="406"/>
      <c r="AI16" s="404"/>
      <c r="AJ16" s="405"/>
      <c r="AK16" s="405"/>
      <c r="AL16" s="406"/>
      <c r="AM16" s="404"/>
      <c r="AN16" s="405"/>
      <c r="AO16" s="405"/>
      <c r="AP16" s="406"/>
      <c r="AQ16" s="404"/>
      <c r="AR16" s="405"/>
      <c r="AS16" s="405"/>
      <c r="AT16" s="406"/>
      <c r="AU16" s="404"/>
      <c r="AV16" s="405"/>
      <c r="AW16" s="405"/>
      <c r="AX16" s="406"/>
      <c r="AY16" s="404"/>
      <c r="AZ16" s="405"/>
      <c r="BA16" s="405"/>
      <c r="BB16" s="406"/>
      <c r="BC16" s="149">
        <f t="shared" si="3"/>
        <v>208</v>
      </c>
      <c r="BD16" s="150">
        <f t="shared" si="4"/>
        <v>107</v>
      </c>
    </row>
    <row r="17" spans="1:71" s="86" customFormat="1" x14ac:dyDescent="0.2">
      <c r="A17" s="771">
        <f t="shared" si="5"/>
        <v>6</v>
      </c>
      <c r="B17" s="772" t="s">
        <v>105</v>
      </c>
      <c r="C17" s="114">
        <v>98</v>
      </c>
      <c r="D17" s="95">
        <v>123</v>
      </c>
      <c r="E17" s="95">
        <v>113</v>
      </c>
      <c r="F17" s="115">
        <v>117</v>
      </c>
      <c r="G17" s="114">
        <v>102</v>
      </c>
      <c r="H17" s="95">
        <v>127</v>
      </c>
      <c r="I17" s="95">
        <v>104</v>
      </c>
      <c r="J17" s="115">
        <v>89</v>
      </c>
      <c r="K17" s="401"/>
      <c r="L17" s="402"/>
      <c r="M17" s="402"/>
      <c r="N17" s="403"/>
      <c r="O17" s="401"/>
      <c r="P17" s="402"/>
      <c r="Q17" s="402"/>
      <c r="R17" s="403"/>
      <c r="S17" s="401"/>
      <c r="T17" s="402"/>
      <c r="U17" s="402"/>
      <c r="V17" s="403"/>
      <c r="W17" s="401"/>
      <c r="X17" s="402"/>
      <c r="Y17" s="402"/>
      <c r="Z17" s="403"/>
      <c r="AA17" s="404"/>
      <c r="AB17" s="405"/>
      <c r="AC17" s="405"/>
      <c r="AD17" s="406"/>
      <c r="AE17" s="404"/>
      <c r="AF17" s="405"/>
      <c r="AG17" s="405"/>
      <c r="AH17" s="406"/>
      <c r="AI17" s="404"/>
      <c r="AJ17" s="405"/>
      <c r="AK17" s="405"/>
      <c r="AL17" s="406"/>
      <c r="AM17" s="404"/>
      <c r="AN17" s="405"/>
      <c r="AO17" s="405"/>
      <c r="AP17" s="406"/>
      <c r="AQ17" s="404"/>
      <c r="AR17" s="405"/>
      <c r="AS17" s="405"/>
      <c r="AT17" s="406"/>
      <c r="AU17" s="404"/>
      <c r="AV17" s="405"/>
      <c r="AW17" s="405"/>
      <c r="AX17" s="406"/>
      <c r="AY17" s="404"/>
      <c r="AZ17" s="405"/>
      <c r="BA17" s="405"/>
      <c r="BB17" s="406"/>
      <c r="BC17" s="149">
        <f t="shared" si="3"/>
        <v>127</v>
      </c>
      <c r="BD17" s="150">
        <f t="shared" si="4"/>
        <v>89</v>
      </c>
      <c r="BE17" s="85"/>
    </row>
    <row r="18" spans="1:71" s="86" customFormat="1" x14ac:dyDescent="0.2">
      <c r="A18" s="771">
        <f t="shared" si="5"/>
        <v>7</v>
      </c>
      <c r="B18" s="773" t="s">
        <v>172</v>
      </c>
      <c r="C18" s="781"/>
      <c r="D18" s="782"/>
      <c r="E18" s="782"/>
      <c r="F18" s="783"/>
      <c r="G18" s="781"/>
      <c r="H18" s="782"/>
      <c r="I18" s="782"/>
      <c r="J18" s="783"/>
      <c r="K18" s="401"/>
      <c r="L18" s="402"/>
      <c r="M18" s="402"/>
      <c r="N18" s="403"/>
      <c r="O18" s="401"/>
      <c r="P18" s="402"/>
      <c r="Q18" s="402"/>
      <c r="R18" s="403"/>
      <c r="S18" s="401"/>
      <c r="T18" s="402"/>
      <c r="U18" s="402"/>
      <c r="V18" s="403"/>
      <c r="W18" s="404"/>
      <c r="X18" s="405"/>
      <c r="Y18" s="405"/>
      <c r="Z18" s="406"/>
      <c r="AA18" s="404"/>
      <c r="AB18" s="405"/>
      <c r="AC18" s="405"/>
      <c r="AD18" s="406"/>
      <c r="AE18" s="404"/>
      <c r="AF18" s="405"/>
      <c r="AG18" s="405"/>
      <c r="AH18" s="406"/>
      <c r="AI18" s="404"/>
      <c r="AJ18" s="405"/>
      <c r="AK18" s="405"/>
      <c r="AL18" s="406"/>
      <c r="AM18" s="404"/>
      <c r="AN18" s="405"/>
      <c r="AO18" s="405"/>
      <c r="AP18" s="406"/>
      <c r="AQ18" s="404"/>
      <c r="AR18" s="405"/>
      <c r="AS18" s="405"/>
      <c r="AT18" s="406"/>
      <c r="AU18" s="114">
        <v>129</v>
      </c>
      <c r="AV18" s="95">
        <v>127</v>
      </c>
      <c r="AW18" s="95">
        <v>132</v>
      </c>
      <c r="AX18" s="115">
        <v>131</v>
      </c>
      <c r="AY18" s="114">
        <v>153</v>
      </c>
      <c r="AZ18" s="95">
        <v>129</v>
      </c>
      <c r="BA18" s="95">
        <v>145</v>
      </c>
      <c r="BB18" s="115">
        <v>132</v>
      </c>
      <c r="BC18" s="149">
        <f>MAX(C18:BB18)</f>
        <v>153</v>
      </c>
      <c r="BD18" s="150">
        <f>MIN(C18:BB18)</f>
        <v>127</v>
      </c>
      <c r="BE18" s="85"/>
    </row>
    <row r="19" spans="1:71" s="86" customFormat="1" x14ac:dyDescent="0.2">
      <c r="A19" s="771">
        <f t="shared" si="5"/>
        <v>8</v>
      </c>
      <c r="B19" s="772" t="s">
        <v>140</v>
      </c>
      <c r="C19" s="401"/>
      <c r="D19" s="402"/>
      <c r="E19" s="402"/>
      <c r="F19" s="403"/>
      <c r="G19" s="401"/>
      <c r="H19" s="402"/>
      <c r="I19" s="402"/>
      <c r="J19" s="403"/>
      <c r="K19" s="401"/>
      <c r="L19" s="402"/>
      <c r="M19" s="402"/>
      <c r="N19" s="403"/>
      <c r="O19" s="401"/>
      <c r="P19" s="402"/>
      <c r="Q19" s="402"/>
      <c r="R19" s="403"/>
      <c r="S19" s="401"/>
      <c r="T19" s="402"/>
      <c r="U19" s="402"/>
      <c r="V19" s="403"/>
      <c r="W19" s="382">
        <v>147</v>
      </c>
      <c r="X19" s="383">
        <v>171</v>
      </c>
      <c r="Y19" s="383">
        <v>173</v>
      </c>
      <c r="Z19" s="403"/>
      <c r="AA19" s="114">
        <v>156</v>
      </c>
      <c r="AB19" s="95">
        <v>168</v>
      </c>
      <c r="AC19" s="95">
        <v>175</v>
      </c>
      <c r="AD19" s="115">
        <v>163</v>
      </c>
      <c r="AE19" s="404"/>
      <c r="AF19" s="405"/>
      <c r="AG19" s="405"/>
      <c r="AH19" s="406"/>
      <c r="AI19" s="404"/>
      <c r="AJ19" s="405"/>
      <c r="AK19" s="405"/>
      <c r="AL19" s="406"/>
      <c r="AM19" s="404"/>
      <c r="AN19" s="405"/>
      <c r="AO19" s="405"/>
      <c r="AP19" s="406"/>
      <c r="AQ19" s="404"/>
      <c r="AR19" s="405"/>
      <c r="AS19" s="405"/>
      <c r="AT19" s="406"/>
      <c r="AU19" s="404"/>
      <c r="AV19" s="405"/>
      <c r="AW19" s="405"/>
      <c r="AX19" s="406"/>
      <c r="AY19" s="404"/>
      <c r="AZ19" s="405"/>
      <c r="BA19" s="405"/>
      <c r="BB19" s="406"/>
      <c r="BC19" s="149">
        <f t="shared" si="3"/>
        <v>175</v>
      </c>
      <c r="BD19" s="150">
        <f t="shared" si="4"/>
        <v>147</v>
      </c>
      <c r="BE19" s="85"/>
    </row>
    <row r="20" spans="1:71" s="86" customFormat="1" x14ac:dyDescent="0.2">
      <c r="A20" s="771">
        <f t="shared" si="5"/>
        <v>9</v>
      </c>
      <c r="B20" s="773" t="s">
        <v>16</v>
      </c>
      <c r="C20" s="379">
        <v>162</v>
      </c>
      <c r="D20" s="380">
        <v>154</v>
      </c>
      <c r="E20" s="380">
        <v>161</v>
      </c>
      <c r="F20" s="381">
        <v>176</v>
      </c>
      <c r="G20" s="382">
        <v>152</v>
      </c>
      <c r="H20" s="383">
        <v>184</v>
      </c>
      <c r="I20" s="383">
        <v>174</v>
      </c>
      <c r="J20" s="384">
        <v>167</v>
      </c>
      <c r="K20" s="118">
        <v>131</v>
      </c>
      <c r="L20" s="97">
        <v>223</v>
      </c>
      <c r="M20" s="97">
        <v>168</v>
      </c>
      <c r="N20" s="119">
        <v>204</v>
      </c>
      <c r="O20" s="404"/>
      <c r="P20" s="405"/>
      <c r="Q20" s="405"/>
      <c r="R20" s="406"/>
      <c r="S20" s="404"/>
      <c r="T20" s="405"/>
      <c r="U20" s="405"/>
      <c r="V20" s="406"/>
      <c r="W20" s="404"/>
      <c r="X20" s="405"/>
      <c r="Y20" s="405"/>
      <c r="Z20" s="406"/>
      <c r="AA20" s="404"/>
      <c r="AB20" s="405"/>
      <c r="AC20" s="405"/>
      <c r="AD20" s="406"/>
      <c r="AE20" s="404"/>
      <c r="AF20" s="405"/>
      <c r="AG20" s="405"/>
      <c r="AH20" s="406"/>
      <c r="AI20" s="404"/>
      <c r="AJ20" s="405"/>
      <c r="AK20" s="405"/>
      <c r="AL20" s="406"/>
      <c r="AM20" s="404"/>
      <c r="AN20" s="405"/>
      <c r="AO20" s="405"/>
      <c r="AP20" s="406"/>
      <c r="AQ20" s="404"/>
      <c r="AR20" s="405"/>
      <c r="AS20" s="405"/>
      <c r="AT20" s="406"/>
      <c r="AU20" s="404"/>
      <c r="AV20" s="405"/>
      <c r="AW20" s="405"/>
      <c r="AX20" s="406"/>
      <c r="AY20" s="404"/>
      <c r="AZ20" s="405"/>
      <c r="BA20" s="405"/>
      <c r="BB20" s="406"/>
      <c r="BC20" s="149">
        <f>MAX(C20:BB20)</f>
        <v>223</v>
      </c>
      <c r="BD20" s="150">
        <f>MIN(C20:BB20)</f>
        <v>131</v>
      </c>
      <c r="BE20" s="85"/>
    </row>
    <row r="21" spans="1:71" s="86" customFormat="1" ht="15.75" thickBot="1" x14ac:dyDescent="0.25">
      <c r="A21" s="806">
        <f t="shared" si="5"/>
        <v>10</v>
      </c>
      <c r="B21" s="807" t="s">
        <v>59</v>
      </c>
      <c r="C21" s="808"/>
      <c r="D21" s="809"/>
      <c r="E21" s="809"/>
      <c r="F21" s="810"/>
      <c r="G21" s="808"/>
      <c r="H21" s="809"/>
      <c r="I21" s="809"/>
      <c r="J21" s="810"/>
      <c r="K21" s="811">
        <v>183</v>
      </c>
      <c r="L21" s="812">
        <v>187</v>
      </c>
      <c r="M21" s="812">
        <v>190</v>
      </c>
      <c r="N21" s="810"/>
      <c r="O21" s="811">
        <v>162</v>
      </c>
      <c r="P21" s="812">
        <v>169</v>
      </c>
      <c r="Q21" s="812">
        <v>126</v>
      </c>
      <c r="R21" s="813">
        <v>151</v>
      </c>
      <c r="S21" s="814">
        <v>182</v>
      </c>
      <c r="T21" s="815">
        <v>140</v>
      </c>
      <c r="U21" s="815">
        <v>157</v>
      </c>
      <c r="V21" s="816">
        <v>152</v>
      </c>
      <c r="W21" s="817">
        <v>150</v>
      </c>
      <c r="X21" s="815">
        <v>148</v>
      </c>
      <c r="Y21" s="815">
        <v>146</v>
      </c>
      <c r="Z21" s="810"/>
      <c r="AA21" s="808"/>
      <c r="AB21" s="809"/>
      <c r="AC21" s="809"/>
      <c r="AD21" s="810"/>
      <c r="AE21" s="811">
        <v>146</v>
      </c>
      <c r="AF21" s="812">
        <v>170</v>
      </c>
      <c r="AG21" s="812">
        <v>144</v>
      </c>
      <c r="AH21" s="818">
        <v>180</v>
      </c>
      <c r="AI21" s="808"/>
      <c r="AJ21" s="809"/>
      <c r="AK21" s="809"/>
      <c r="AL21" s="810"/>
      <c r="AM21" s="808"/>
      <c r="AN21" s="809"/>
      <c r="AO21" s="809"/>
      <c r="AP21" s="810"/>
      <c r="AQ21" s="808"/>
      <c r="AR21" s="809"/>
      <c r="AS21" s="809"/>
      <c r="AT21" s="810"/>
      <c r="AU21" s="811">
        <v>192</v>
      </c>
      <c r="AV21" s="812">
        <v>185</v>
      </c>
      <c r="AW21" s="812">
        <v>144</v>
      </c>
      <c r="AX21" s="818">
        <v>194</v>
      </c>
      <c r="AY21" s="811">
        <v>180</v>
      </c>
      <c r="AZ21" s="812">
        <v>192</v>
      </c>
      <c r="BA21" s="812">
        <v>121</v>
      </c>
      <c r="BB21" s="818">
        <v>142</v>
      </c>
      <c r="BC21" s="819">
        <f>MAX(C21:BB21)</f>
        <v>194</v>
      </c>
      <c r="BD21" s="820">
        <f>MIN(C21:BB21)</f>
        <v>121</v>
      </c>
      <c r="BE21" s="85"/>
    </row>
    <row r="22" spans="1:71" ht="15.75" thickBot="1" x14ac:dyDescent="0.25"/>
    <row r="23" spans="1:71" s="86" customFormat="1" ht="14.25" customHeight="1" thickBot="1" x14ac:dyDescent="0.25">
      <c r="A23" s="385"/>
      <c r="B23" s="386"/>
      <c r="C23" s="387"/>
      <c r="D23" s="387"/>
      <c r="E23" s="387"/>
      <c r="F23" s="387"/>
      <c r="G23" s="388"/>
      <c r="H23" s="388"/>
      <c r="I23" s="388"/>
      <c r="J23" s="388"/>
      <c r="K23" s="388"/>
      <c r="L23" s="388"/>
      <c r="M23" s="388"/>
      <c r="N23" s="388"/>
      <c r="O23" s="387"/>
      <c r="P23" s="387"/>
      <c r="Q23" s="387"/>
      <c r="R23" s="387"/>
      <c r="S23" s="389"/>
      <c r="T23" s="388"/>
      <c r="U23" s="388"/>
      <c r="V23" s="388"/>
      <c r="W23" s="388"/>
      <c r="X23" s="388"/>
      <c r="Y23" s="388"/>
      <c r="Z23" s="388"/>
      <c r="AA23" s="388"/>
      <c r="AB23" s="388"/>
      <c r="AC23" s="388"/>
      <c r="AD23" s="388"/>
      <c r="AE23" s="387"/>
      <c r="AF23" s="387"/>
      <c r="AG23" s="387"/>
      <c r="AH23" s="387"/>
      <c r="AI23" s="388"/>
      <c r="AJ23" s="388"/>
      <c r="AK23" s="388"/>
      <c r="AL23" s="388"/>
      <c r="AM23" s="387"/>
      <c r="AN23" s="387"/>
      <c r="AO23" s="387"/>
      <c r="AP23" s="387"/>
      <c r="AQ23" s="387"/>
      <c r="AR23" s="387"/>
      <c r="AS23" s="387"/>
      <c r="AT23" s="387"/>
      <c r="AU23" s="387"/>
      <c r="AV23" s="387"/>
      <c r="AW23" s="387"/>
      <c r="AX23" s="387"/>
      <c r="AY23" s="387"/>
      <c r="AZ23" s="387"/>
      <c r="BA23" s="387"/>
      <c r="BB23" s="387"/>
      <c r="BC23" s="387"/>
      <c r="BD23" s="387"/>
      <c r="BE23" s="85"/>
      <c r="BG23" s="85"/>
      <c r="BH23" s="85"/>
      <c r="BI23" s="85"/>
      <c r="BJ23" s="85"/>
      <c r="BK23" s="85"/>
    </row>
    <row r="24" spans="1:71" s="85" customFormat="1" x14ac:dyDescent="0.2">
      <c r="A24" s="861">
        <v>1</v>
      </c>
      <c r="B24" s="862" t="s">
        <v>75</v>
      </c>
      <c r="C24" s="445">
        <v>154</v>
      </c>
      <c r="D24" s="446">
        <v>149</v>
      </c>
      <c r="E24" s="446">
        <v>137</v>
      </c>
      <c r="F24" s="447">
        <v>125</v>
      </c>
      <c r="G24" s="445">
        <v>140</v>
      </c>
      <c r="H24" s="446">
        <v>130</v>
      </c>
      <c r="I24" s="446">
        <v>144</v>
      </c>
      <c r="J24" s="447">
        <v>112</v>
      </c>
      <c r="K24" s="415"/>
      <c r="L24" s="416"/>
      <c r="M24" s="416"/>
      <c r="N24" s="417"/>
      <c r="O24" s="448">
        <v>163</v>
      </c>
      <c r="P24" s="449">
        <v>129</v>
      </c>
      <c r="Q24" s="449">
        <v>157</v>
      </c>
      <c r="R24" s="863">
        <v>161</v>
      </c>
      <c r="S24" s="445">
        <v>156</v>
      </c>
      <c r="T24" s="446">
        <v>154</v>
      </c>
      <c r="U24" s="446">
        <v>123</v>
      </c>
      <c r="V24" s="447">
        <v>132</v>
      </c>
      <c r="W24" s="415"/>
      <c r="X24" s="416"/>
      <c r="Y24" s="416"/>
      <c r="Z24" s="417"/>
      <c r="AA24" s="864"/>
      <c r="AB24" s="865"/>
      <c r="AC24" s="865"/>
      <c r="AD24" s="866"/>
      <c r="AE24" s="415"/>
      <c r="AF24" s="416"/>
      <c r="AG24" s="416"/>
      <c r="AH24" s="417"/>
      <c r="AI24" s="415"/>
      <c r="AJ24" s="416"/>
      <c r="AK24" s="416"/>
      <c r="AL24" s="417"/>
      <c r="AM24" s="864">
        <v>137</v>
      </c>
      <c r="AN24" s="865">
        <v>167</v>
      </c>
      <c r="AO24" s="865">
        <v>154</v>
      </c>
      <c r="AP24" s="866">
        <v>187</v>
      </c>
      <c r="AQ24" s="864">
        <v>138</v>
      </c>
      <c r="AR24" s="865">
        <v>175</v>
      </c>
      <c r="AS24" s="865">
        <v>168</v>
      </c>
      <c r="AT24" s="866">
        <v>147</v>
      </c>
      <c r="AU24" s="864">
        <v>169</v>
      </c>
      <c r="AV24" s="865">
        <v>135</v>
      </c>
      <c r="AW24" s="865">
        <v>137</v>
      </c>
      <c r="AX24" s="866">
        <v>144</v>
      </c>
      <c r="AY24" s="867">
        <v>152</v>
      </c>
      <c r="AZ24" s="868">
        <v>147</v>
      </c>
      <c r="BA24" s="868">
        <v>136</v>
      </c>
      <c r="BB24" s="869">
        <v>185</v>
      </c>
      <c r="BC24" s="870">
        <f t="shared" ref="BC24:BC36" si="6">MAX(C24:BB24)</f>
        <v>187</v>
      </c>
      <c r="BD24" s="871">
        <f t="shared" ref="BD24:BD36" si="7">MIN(C24:BB24)</f>
        <v>112</v>
      </c>
      <c r="BG24" s="86"/>
      <c r="BH24" s="86"/>
      <c r="BI24" s="86"/>
      <c r="BJ24" s="86"/>
      <c r="BK24" s="86"/>
      <c r="BO24" s="215"/>
      <c r="BP24" s="215"/>
      <c r="BQ24" s="215"/>
      <c r="BR24" s="215"/>
      <c r="BS24" s="215"/>
    </row>
    <row r="25" spans="1:71" s="85" customFormat="1" x14ac:dyDescent="0.2">
      <c r="A25" s="125">
        <f>A24+1</f>
        <v>2</v>
      </c>
      <c r="B25" s="872" t="s">
        <v>15</v>
      </c>
      <c r="C25" s="116">
        <v>164</v>
      </c>
      <c r="D25" s="96">
        <v>176</v>
      </c>
      <c r="E25" s="96">
        <v>134</v>
      </c>
      <c r="F25" s="117">
        <v>221</v>
      </c>
      <c r="G25" s="116">
        <v>141</v>
      </c>
      <c r="H25" s="96">
        <v>189</v>
      </c>
      <c r="I25" s="96">
        <v>146</v>
      </c>
      <c r="J25" s="117">
        <v>159</v>
      </c>
      <c r="K25" s="116">
        <v>124</v>
      </c>
      <c r="L25" s="96">
        <v>135</v>
      </c>
      <c r="M25" s="96">
        <v>134</v>
      </c>
      <c r="N25" s="117">
        <v>162</v>
      </c>
      <c r="O25" s="116">
        <v>133</v>
      </c>
      <c r="P25" s="96">
        <v>145</v>
      </c>
      <c r="Q25" s="96">
        <v>170</v>
      </c>
      <c r="R25" s="873">
        <v>154</v>
      </c>
      <c r="S25" s="116">
        <v>122</v>
      </c>
      <c r="T25" s="96">
        <v>158</v>
      </c>
      <c r="U25" s="96">
        <v>144</v>
      </c>
      <c r="V25" s="117">
        <v>148</v>
      </c>
      <c r="W25" s="116">
        <v>215</v>
      </c>
      <c r="X25" s="96">
        <v>165</v>
      </c>
      <c r="Y25" s="413"/>
      <c r="Z25" s="414"/>
      <c r="AA25" s="116">
        <v>118</v>
      </c>
      <c r="AB25" s="96">
        <v>149</v>
      </c>
      <c r="AC25" s="96">
        <v>144</v>
      </c>
      <c r="AD25" s="117">
        <v>150</v>
      </c>
      <c r="AE25" s="412"/>
      <c r="AF25" s="413"/>
      <c r="AG25" s="413"/>
      <c r="AH25" s="414"/>
      <c r="AI25" s="116">
        <v>136</v>
      </c>
      <c r="AJ25" s="96">
        <v>131</v>
      </c>
      <c r="AK25" s="96">
        <v>127</v>
      </c>
      <c r="AL25" s="117">
        <v>128</v>
      </c>
      <c r="AM25" s="116">
        <v>169</v>
      </c>
      <c r="AN25" s="96">
        <v>103</v>
      </c>
      <c r="AO25" s="96">
        <v>150</v>
      </c>
      <c r="AP25" s="117">
        <v>135</v>
      </c>
      <c r="AQ25" s="116">
        <v>122</v>
      </c>
      <c r="AR25" s="96">
        <v>137</v>
      </c>
      <c r="AS25" s="96">
        <v>188</v>
      </c>
      <c r="AT25" s="117">
        <v>144</v>
      </c>
      <c r="AU25" s="116">
        <v>157</v>
      </c>
      <c r="AV25" s="96">
        <v>129</v>
      </c>
      <c r="AW25" s="96">
        <v>157</v>
      </c>
      <c r="AX25" s="117">
        <v>191</v>
      </c>
      <c r="AY25" s="116">
        <v>184</v>
      </c>
      <c r="AZ25" s="96">
        <v>144</v>
      </c>
      <c r="BA25" s="96">
        <v>165</v>
      </c>
      <c r="BB25" s="117">
        <v>113</v>
      </c>
      <c r="BC25" s="147">
        <f t="shared" si="6"/>
        <v>221</v>
      </c>
      <c r="BD25" s="148">
        <f t="shared" si="7"/>
        <v>103</v>
      </c>
    </row>
    <row r="26" spans="1:71" s="86" customFormat="1" x14ac:dyDescent="0.2">
      <c r="A26" s="125">
        <f t="shared" ref="A26:A31" si="8">A25+1</f>
        <v>3</v>
      </c>
      <c r="B26" s="424" t="s">
        <v>81</v>
      </c>
      <c r="C26" s="425"/>
      <c r="D26" s="426"/>
      <c r="E26" s="426"/>
      <c r="F26" s="427"/>
      <c r="G26" s="425"/>
      <c r="H26" s="426"/>
      <c r="I26" s="426"/>
      <c r="J26" s="427"/>
      <c r="K26" s="425"/>
      <c r="L26" s="426"/>
      <c r="M26" s="426"/>
      <c r="N26" s="427"/>
      <c r="O26" s="430"/>
      <c r="P26" s="431"/>
      <c r="Q26" s="431"/>
      <c r="R26" s="432"/>
      <c r="S26" s="433">
        <v>179</v>
      </c>
      <c r="T26" s="434">
        <v>140</v>
      </c>
      <c r="U26" s="434">
        <v>133</v>
      </c>
      <c r="V26" s="435">
        <v>164</v>
      </c>
      <c r="W26" s="412"/>
      <c r="X26" s="413"/>
      <c r="Y26" s="413"/>
      <c r="Z26" s="414"/>
      <c r="AA26" s="433">
        <v>113</v>
      </c>
      <c r="AB26" s="434">
        <v>158</v>
      </c>
      <c r="AC26" s="434">
        <v>176</v>
      </c>
      <c r="AD26" s="435">
        <v>150</v>
      </c>
      <c r="AE26" s="433">
        <v>135</v>
      </c>
      <c r="AF26" s="434">
        <v>134</v>
      </c>
      <c r="AG26" s="434">
        <v>141</v>
      </c>
      <c r="AH26" s="435">
        <v>154</v>
      </c>
      <c r="AI26" s="428">
        <v>146</v>
      </c>
      <c r="AJ26" s="429">
        <v>171</v>
      </c>
      <c r="AK26" s="429">
        <v>138</v>
      </c>
      <c r="AL26" s="436">
        <v>156</v>
      </c>
      <c r="AM26" s="412"/>
      <c r="AN26" s="413"/>
      <c r="AO26" s="413"/>
      <c r="AP26" s="414"/>
      <c r="AQ26" s="433">
        <v>190</v>
      </c>
      <c r="AR26" s="434">
        <v>132</v>
      </c>
      <c r="AS26" s="434">
        <v>175</v>
      </c>
      <c r="AT26" s="435">
        <v>135</v>
      </c>
      <c r="AU26" s="433">
        <v>174</v>
      </c>
      <c r="AV26" s="434">
        <v>165</v>
      </c>
      <c r="AW26" s="434">
        <v>156</v>
      </c>
      <c r="AX26" s="435">
        <v>144</v>
      </c>
      <c r="AY26" s="433">
        <v>126</v>
      </c>
      <c r="AZ26" s="434">
        <v>145</v>
      </c>
      <c r="BA26" s="434">
        <v>183</v>
      </c>
      <c r="BB26" s="435">
        <v>140</v>
      </c>
      <c r="BC26" s="147">
        <f>MAX(C26:BB26)</f>
        <v>190</v>
      </c>
      <c r="BD26" s="148">
        <f>MIN(C26:BB26)</f>
        <v>113</v>
      </c>
      <c r="BE26" s="85"/>
      <c r="BG26" s="85"/>
      <c r="BH26" s="85"/>
      <c r="BI26" s="85"/>
      <c r="BJ26" s="85"/>
      <c r="BK26" s="85"/>
    </row>
    <row r="27" spans="1:71" s="85" customFormat="1" x14ac:dyDescent="0.2">
      <c r="A27" s="125">
        <f t="shared" si="8"/>
        <v>4</v>
      </c>
      <c r="B27" s="872" t="s">
        <v>77</v>
      </c>
      <c r="C27" s="116">
        <v>168</v>
      </c>
      <c r="D27" s="96">
        <v>181</v>
      </c>
      <c r="E27" s="96">
        <v>151</v>
      </c>
      <c r="F27" s="117">
        <v>158</v>
      </c>
      <c r="G27" s="116">
        <v>129</v>
      </c>
      <c r="H27" s="96">
        <v>142</v>
      </c>
      <c r="I27" s="96">
        <v>155</v>
      </c>
      <c r="J27" s="117">
        <v>159</v>
      </c>
      <c r="K27" s="412"/>
      <c r="L27" s="413"/>
      <c r="M27" s="413"/>
      <c r="N27" s="414"/>
      <c r="O27" s="116">
        <v>135</v>
      </c>
      <c r="P27" s="96">
        <v>134</v>
      </c>
      <c r="Q27" s="96">
        <v>125</v>
      </c>
      <c r="R27" s="873">
        <v>146</v>
      </c>
      <c r="S27" s="116">
        <v>135</v>
      </c>
      <c r="T27" s="96">
        <v>118</v>
      </c>
      <c r="U27" s="96">
        <v>151</v>
      </c>
      <c r="V27" s="117">
        <v>123</v>
      </c>
      <c r="W27" s="116">
        <v>142</v>
      </c>
      <c r="X27" s="96">
        <v>132</v>
      </c>
      <c r="Y27" s="413"/>
      <c r="Z27" s="414"/>
      <c r="AA27" s="116">
        <v>98</v>
      </c>
      <c r="AB27" s="96">
        <v>202</v>
      </c>
      <c r="AC27" s="96">
        <v>152</v>
      </c>
      <c r="AD27" s="117">
        <v>151</v>
      </c>
      <c r="AE27" s="116">
        <v>161</v>
      </c>
      <c r="AF27" s="96">
        <v>176</v>
      </c>
      <c r="AG27" s="96">
        <v>171</v>
      </c>
      <c r="AH27" s="117">
        <v>135</v>
      </c>
      <c r="AI27" s="412"/>
      <c r="AJ27" s="413"/>
      <c r="AK27" s="413"/>
      <c r="AL27" s="414"/>
      <c r="AM27" s="412"/>
      <c r="AN27" s="413"/>
      <c r="AO27" s="413"/>
      <c r="AP27" s="414"/>
      <c r="AQ27" s="116">
        <v>139</v>
      </c>
      <c r="AR27" s="96">
        <v>177</v>
      </c>
      <c r="AS27" s="96">
        <v>157</v>
      </c>
      <c r="AT27" s="117">
        <v>126</v>
      </c>
      <c r="AU27" s="412"/>
      <c r="AV27" s="413"/>
      <c r="AW27" s="413"/>
      <c r="AX27" s="414"/>
      <c r="AY27" s="120">
        <v>117</v>
      </c>
      <c r="AZ27" s="98">
        <v>170</v>
      </c>
      <c r="BA27" s="98">
        <v>199</v>
      </c>
      <c r="BB27" s="874">
        <v>148</v>
      </c>
      <c r="BC27" s="147">
        <f t="shared" si="6"/>
        <v>202</v>
      </c>
      <c r="BD27" s="148">
        <f t="shared" si="7"/>
        <v>98</v>
      </c>
      <c r="BG27" s="86"/>
      <c r="BH27" s="86"/>
      <c r="BI27" s="86"/>
      <c r="BJ27" s="86"/>
      <c r="BK27" s="86"/>
    </row>
    <row r="28" spans="1:71" s="85" customFormat="1" x14ac:dyDescent="0.2">
      <c r="A28" s="125">
        <f t="shared" si="8"/>
        <v>5</v>
      </c>
      <c r="B28" s="872" t="s">
        <v>20</v>
      </c>
      <c r="C28" s="116">
        <v>126</v>
      </c>
      <c r="D28" s="96">
        <v>149</v>
      </c>
      <c r="E28" s="96">
        <v>180</v>
      </c>
      <c r="F28" s="117">
        <v>196</v>
      </c>
      <c r="G28" s="120">
        <v>104</v>
      </c>
      <c r="H28" s="98">
        <v>127</v>
      </c>
      <c r="I28" s="98">
        <v>203</v>
      </c>
      <c r="J28" s="874">
        <v>171</v>
      </c>
      <c r="K28" s="120">
        <v>155</v>
      </c>
      <c r="L28" s="98">
        <v>265</v>
      </c>
      <c r="M28" s="98">
        <v>193</v>
      </c>
      <c r="N28" s="414"/>
      <c r="O28" s="116">
        <v>145</v>
      </c>
      <c r="P28" s="96">
        <v>162</v>
      </c>
      <c r="Q28" s="96">
        <v>161</v>
      </c>
      <c r="R28" s="873">
        <v>159</v>
      </c>
      <c r="S28" s="116">
        <v>168</v>
      </c>
      <c r="T28" s="96">
        <v>131</v>
      </c>
      <c r="U28" s="96">
        <v>140</v>
      </c>
      <c r="V28" s="117">
        <v>155</v>
      </c>
      <c r="W28" s="116">
        <v>179</v>
      </c>
      <c r="X28" s="96">
        <v>162</v>
      </c>
      <c r="Y28" s="96">
        <v>138</v>
      </c>
      <c r="Z28" s="414"/>
      <c r="AA28" s="116">
        <v>144</v>
      </c>
      <c r="AB28" s="96">
        <v>172</v>
      </c>
      <c r="AC28" s="96">
        <v>140</v>
      </c>
      <c r="AD28" s="117">
        <v>173</v>
      </c>
      <c r="AE28" s="116">
        <v>154</v>
      </c>
      <c r="AF28" s="96">
        <v>177</v>
      </c>
      <c r="AG28" s="96">
        <v>188</v>
      </c>
      <c r="AH28" s="117">
        <v>150</v>
      </c>
      <c r="AI28" s="116">
        <v>162</v>
      </c>
      <c r="AJ28" s="96">
        <v>138</v>
      </c>
      <c r="AK28" s="96">
        <v>158</v>
      </c>
      <c r="AL28" s="117">
        <v>204</v>
      </c>
      <c r="AM28" s="116">
        <v>131</v>
      </c>
      <c r="AN28" s="96">
        <v>151</v>
      </c>
      <c r="AO28" s="96">
        <v>144</v>
      </c>
      <c r="AP28" s="117">
        <v>156</v>
      </c>
      <c r="AQ28" s="116">
        <v>166</v>
      </c>
      <c r="AR28" s="96">
        <v>159</v>
      </c>
      <c r="AS28" s="96">
        <v>180</v>
      </c>
      <c r="AT28" s="117">
        <v>178</v>
      </c>
      <c r="AU28" s="116">
        <v>149</v>
      </c>
      <c r="AV28" s="96">
        <v>178</v>
      </c>
      <c r="AW28" s="96">
        <v>176</v>
      </c>
      <c r="AX28" s="117">
        <v>166</v>
      </c>
      <c r="AY28" s="120">
        <v>155</v>
      </c>
      <c r="AZ28" s="98">
        <v>102</v>
      </c>
      <c r="BA28" s="98">
        <v>165</v>
      </c>
      <c r="BB28" s="874">
        <v>134</v>
      </c>
      <c r="BC28" s="875">
        <f t="shared" si="6"/>
        <v>265</v>
      </c>
      <c r="BD28" s="148">
        <f t="shared" si="7"/>
        <v>102</v>
      </c>
    </row>
    <row r="29" spans="1:71" s="85" customFormat="1" x14ac:dyDescent="0.2">
      <c r="A29" s="125">
        <f t="shared" si="8"/>
        <v>6</v>
      </c>
      <c r="B29" s="872" t="s">
        <v>14</v>
      </c>
      <c r="C29" s="412"/>
      <c r="D29" s="413"/>
      <c r="E29" s="413"/>
      <c r="F29" s="414"/>
      <c r="G29" s="116">
        <v>159</v>
      </c>
      <c r="H29" s="96">
        <v>135</v>
      </c>
      <c r="I29" s="96">
        <v>181</v>
      </c>
      <c r="J29" s="117">
        <v>147</v>
      </c>
      <c r="K29" s="116">
        <v>193</v>
      </c>
      <c r="L29" s="96">
        <v>146</v>
      </c>
      <c r="M29" s="96">
        <v>147</v>
      </c>
      <c r="N29" s="117">
        <v>146</v>
      </c>
      <c r="O29" s="116">
        <v>121</v>
      </c>
      <c r="P29" s="96">
        <v>128</v>
      </c>
      <c r="Q29" s="96">
        <v>156</v>
      </c>
      <c r="R29" s="873">
        <v>176</v>
      </c>
      <c r="S29" s="116">
        <v>122</v>
      </c>
      <c r="T29" s="96">
        <v>122</v>
      </c>
      <c r="U29" s="96">
        <v>109</v>
      </c>
      <c r="V29" s="117">
        <v>144</v>
      </c>
      <c r="W29" s="120">
        <v>171</v>
      </c>
      <c r="X29" s="98">
        <v>147</v>
      </c>
      <c r="Y29" s="98">
        <v>183</v>
      </c>
      <c r="Z29" s="414"/>
      <c r="AA29" s="120">
        <v>145</v>
      </c>
      <c r="AB29" s="98">
        <v>158</v>
      </c>
      <c r="AC29" s="98">
        <v>169</v>
      </c>
      <c r="AD29" s="874">
        <v>158</v>
      </c>
      <c r="AE29" s="120">
        <v>131</v>
      </c>
      <c r="AF29" s="98">
        <v>158</v>
      </c>
      <c r="AG29" s="98">
        <v>145</v>
      </c>
      <c r="AH29" s="874">
        <v>160</v>
      </c>
      <c r="AI29" s="120">
        <v>155</v>
      </c>
      <c r="AJ29" s="98">
        <v>158</v>
      </c>
      <c r="AK29" s="98">
        <v>109</v>
      </c>
      <c r="AL29" s="874">
        <v>128</v>
      </c>
      <c r="AM29" s="412"/>
      <c r="AN29" s="413"/>
      <c r="AO29" s="413"/>
      <c r="AP29" s="414"/>
      <c r="AQ29" s="116">
        <v>140</v>
      </c>
      <c r="AR29" s="96">
        <v>119</v>
      </c>
      <c r="AS29" s="96">
        <v>106</v>
      </c>
      <c r="AT29" s="117">
        <v>156</v>
      </c>
      <c r="AU29" s="116">
        <v>161</v>
      </c>
      <c r="AV29" s="96">
        <v>127</v>
      </c>
      <c r="AW29" s="96">
        <v>164</v>
      </c>
      <c r="AX29" s="117">
        <v>211</v>
      </c>
      <c r="AY29" s="120">
        <v>169</v>
      </c>
      <c r="AZ29" s="98">
        <v>165</v>
      </c>
      <c r="BA29" s="98">
        <v>148</v>
      </c>
      <c r="BB29" s="874">
        <v>133</v>
      </c>
      <c r="BC29" s="147">
        <f t="shared" si="6"/>
        <v>211</v>
      </c>
      <c r="BD29" s="148">
        <f t="shared" si="7"/>
        <v>106</v>
      </c>
    </row>
    <row r="30" spans="1:71" s="85" customFormat="1" x14ac:dyDescent="0.2">
      <c r="A30" s="125">
        <f t="shared" si="8"/>
        <v>7</v>
      </c>
      <c r="B30" s="872" t="s">
        <v>108</v>
      </c>
      <c r="C30" s="120">
        <v>133</v>
      </c>
      <c r="D30" s="98">
        <v>112</v>
      </c>
      <c r="E30" s="98">
        <v>147</v>
      </c>
      <c r="F30" s="874">
        <v>137</v>
      </c>
      <c r="G30" s="120">
        <v>124</v>
      </c>
      <c r="H30" s="98">
        <v>148</v>
      </c>
      <c r="I30" s="98">
        <v>122</v>
      </c>
      <c r="J30" s="874">
        <v>124</v>
      </c>
      <c r="K30" s="418"/>
      <c r="L30" s="419"/>
      <c r="M30" s="419"/>
      <c r="N30" s="420"/>
      <c r="O30" s="412"/>
      <c r="P30" s="413"/>
      <c r="Q30" s="413"/>
      <c r="R30" s="414"/>
      <c r="S30" s="116">
        <v>117</v>
      </c>
      <c r="T30" s="96">
        <v>131</v>
      </c>
      <c r="U30" s="96">
        <v>119</v>
      </c>
      <c r="V30" s="117">
        <v>113</v>
      </c>
      <c r="W30" s="116">
        <v>125</v>
      </c>
      <c r="X30" s="96">
        <v>170</v>
      </c>
      <c r="Y30" s="413"/>
      <c r="Z30" s="414"/>
      <c r="AA30" s="116">
        <v>124</v>
      </c>
      <c r="AB30" s="96">
        <v>171</v>
      </c>
      <c r="AC30" s="96">
        <v>133</v>
      </c>
      <c r="AD30" s="117">
        <v>154</v>
      </c>
      <c r="AE30" s="412"/>
      <c r="AF30" s="413"/>
      <c r="AG30" s="413"/>
      <c r="AH30" s="414"/>
      <c r="AI30" s="116">
        <v>115</v>
      </c>
      <c r="AJ30" s="96">
        <v>123</v>
      </c>
      <c r="AK30" s="96">
        <v>160</v>
      </c>
      <c r="AL30" s="117">
        <v>160</v>
      </c>
      <c r="AM30" s="116">
        <v>129</v>
      </c>
      <c r="AN30" s="96">
        <v>177</v>
      </c>
      <c r="AO30" s="876">
        <v>98</v>
      </c>
      <c r="AP30" s="117">
        <v>121</v>
      </c>
      <c r="AQ30" s="116">
        <v>158</v>
      </c>
      <c r="AR30" s="96">
        <v>168</v>
      </c>
      <c r="AS30" s="96">
        <v>101</v>
      </c>
      <c r="AT30" s="117">
        <v>147</v>
      </c>
      <c r="AU30" s="116">
        <v>139</v>
      </c>
      <c r="AV30" s="96">
        <v>152</v>
      </c>
      <c r="AW30" s="96">
        <v>129</v>
      </c>
      <c r="AX30" s="117">
        <v>140</v>
      </c>
      <c r="AY30" s="412"/>
      <c r="AZ30" s="413"/>
      <c r="BA30" s="413"/>
      <c r="BB30" s="414"/>
      <c r="BC30" s="147">
        <f t="shared" si="6"/>
        <v>177</v>
      </c>
      <c r="BD30" s="877">
        <f t="shared" si="7"/>
        <v>98</v>
      </c>
    </row>
    <row r="31" spans="1:71" s="86" customFormat="1" ht="15.75" thickBot="1" x14ac:dyDescent="0.25">
      <c r="A31" s="878">
        <f t="shared" si="8"/>
        <v>8</v>
      </c>
      <c r="B31" s="424" t="s">
        <v>13</v>
      </c>
      <c r="C31" s="428">
        <v>176</v>
      </c>
      <c r="D31" s="429">
        <v>139</v>
      </c>
      <c r="E31" s="429">
        <v>222</v>
      </c>
      <c r="F31" s="436">
        <v>145</v>
      </c>
      <c r="G31" s="428">
        <v>192</v>
      </c>
      <c r="H31" s="429">
        <v>112</v>
      </c>
      <c r="I31" s="429">
        <v>151</v>
      </c>
      <c r="J31" s="436">
        <v>151</v>
      </c>
      <c r="K31" s="428">
        <v>213</v>
      </c>
      <c r="L31" s="429">
        <v>158</v>
      </c>
      <c r="M31" s="426"/>
      <c r="N31" s="427"/>
      <c r="O31" s="428">
        <v>145</v>
      </c>
      <c r="P31" s="429">
        <v>150</v>
      </c>
      <c r="Q31" s="429">
        <v>149</v>
      </c>
      <c r="R31" s="879">
        <v>145</v>
      </c>
      <c r="S31" s="428">
        <v>177</v>
      </c>
      <c r="T31" s="429">
        <v>155</v>
      </c>
      <c r="U31" s="429">
        <v>176</v>
      </c>
      <c r="V31" s="436">
        <v>160</v>
      </c>
      <c r="W31" s="433">
        <v>210</v>
      </c>
      <c r="X31" s="434">
        <v>169</v>
      </c>
      <c r="Y31" s="431"/>
      <c r="Z31" s="432"/>
      <c r="AA31" s="433">
        <v>107</v>
      </c>
      <c r="AB31" s="434">
        <v>155</v>
      </c>
      <c r="AC31" s="434">
        <v>133</v>
      </c>
      <c r="AD31" s="435">
        <v>169</v>
      </c>
      <c r="AE31" s="433">
        <v>157</v>
      </c>
      <c r="AF31" s="434">
        <v>129</v>
      </c>
      <c r="AG31" s="434">
        <v>121</v>
      </c>
      <c r="AH31" s="435">
        <v>212</v>
      </c>
      <c r="AI31" s="428">
        <v>140</v>
      </c>
      <c r="AJ31" s="429">
        <v>129</v>
      </c>
      <c r="AK31" s="429">
        <v>155</v>
      </c>
      <c r="AL31" s="436">
        <v>94</v>
      </c>
      <c r="AM31" s="433">
        <v>108</v>
      </c>
      <c r="AN31" s="434">
        <v>150</v>
      </c>
      <c r="AO31" s="434">
        <v>162</v>
      </c>
      <c r="AP31" s="435">
        <v>140</v>
      </c>
      <c r="AQ31" s="433">
        <v>174</v>
      </c>
      <c r="AR31" s="434">
        <v>128</v>
      </c>
      <c r="AS31" s="434">
        <v>148</v>
      </c>
      <c r="AT31" s="435">
        <v>211</v>
      </c>
      <c r="AU31" s="433">
        <v>188</v>
      </c>
      <c r="AV31" s="434">
        <v>195</v>
      </c>
      <c r="AW31" s="434">
        <v>147</v>
      </c>
      <c r="AX31" s="435">
        <v>174</v>
      </c>
      <c r="AY31" s="433">
        <v>152</v>
      </c>
      <c r="AZ31" s="434">
        <v>211</v>
      </c>
      <c r="BA31" s="434">
        <v>170</v>
      </c>
      <c r="BB31" s="435">
        <v>190</v>
      </c>
      <c r="BC31" s="880">
        <f t="shared" si="6"/>
        <v>222</v>
      </c>
      <c r="BD31" s="881">
        <f t="shared" si="7"/>
        <v>94</v>
      </c>
      <c r="BE31" s="85"/>
    </row>
    <row r="32" spans="1:71" s="85" customFormat="1" x14ac:dyDescent="0.2">
      <c r="A32" s="821">
        <v>1</v>
      </c>
      <c r="B32" s="822" t="s">
        <v>17</v>
      </c>
      <c r="C32" s="445">
        <v>138</v>
      </c>
      <c r="D32" s="446">
        <v>155</v>
      </c>
      <c r="E32" s="446">
        <v>133</v>
      </c>
      <c r="F32" s="447">
        <v>150</v>
      </c>
      <c r="G32" s="445">
        <v>112</v>
      </c>
      <c r="H32" s="446">
        <v>141</v>
      </c>
      <c r="I32" s="446">
        <v>136</v>
      </c>
      <c r="J32" s="447">
        <v>116</v>
      </c>
      <c r="K32" s="415"/>
      <c r="L32" s="416"/>
      <c r="M32" s="416"/>
      <c r="N32" s="417"/>
      <c r="O32" s="445">
        <v>143</v>
      </c>
      <c r="P32" s="446">
        <v>142</v>
      </c>
      <c r="Q32" s="446">
        <v>103</v>
      </c>
      <c r="R32" s="823">
        <v>137</v>
      </c>
      <c r="S32" s="415"/>
      <c r="T32" s="416"/>
      <c r="U32" s="416"/>
      <c r="V32" s="417"/>
      <c r="W32" s="415"/>
      <c r="X32" s="416"/>
      <c r="Y32" s="416"/>
      <c r="Z32" s="417"/>
      <c r="AA32" s="415"/>
      <c r="AB32" s="416"/>
      <c r="AC32" s="416"/>
      <c r="AD32" s="417"/>
      <c r="AE32" s="448">
        <v>125</v>
      </c>
      <c r="AF32" s="449">
        <v>147</v>
      </c>
      <c r="AG32" s="449">
        <v>114</v>
      </c>
      <c r="AH32" s="824">
        <v>138</v>
      </c>
      <c r="AI32" s="415"/>
      <c r="AJ32" s="416"/>
      <c r="AK32" s="416"/>
      <c r="AL32" s="417"/>
      <c r="AM32" s="415"/>
      <c r="AN32" s="416"/>
      <c r="AO32" s="416"/>
      <c r="AP32" s="417"/>
      <c r="AQ32" s="415"/>
      <c r="AR32" s="416"/>
      <c r="AS32" s="416"/>
      <c r="AT32" s="417"/>
      <c r="AU32" s="445">
        <v>116</v>
      </c>
      <c r="AV32" s="446">
        <v>134</v>
      </c>
      <c r="AW32" s="446">
        <v>141</v>
      </c>
      <c r="AX32" s="447">
        <v>133</v>
      </c>
      <c r="AY32" s="415"/>
      <c r="AZ32" s="416"/>
      <c r="BA32" s="416"/>
      <c r="BB32" s="417"/>
      <c r="BC32" s="825">
        <f>MAX(C32:BB32)</f>
        <v>155</v>
      </c>
      <c r="BD32" s="826">
        <f>MIN(C32:BB32)</f>
        <v>103</v>
      </c>
    </row>
    <row r="33" spans="1:57" s="86" customFormat="1" x14ac:dyDescent="0.2">
      <c r="A33" s="774">
        <f>A32+1</f>
        <v>2</v>
      </c>
      <c r="B33" s="775" t="s">
        <v>121</v>
      </c>
      <c r="C33" s="418"/>
      <c r="D33" s="419"/>
      <c r="E33" s="419"/>
      <c r="F33" s="420"/>
      <c r="G33" s="418"/>
      <c r="H33" s="419"/>
      <c r="I33" s="419"/>
      <c r="J33" s="420"/>
      <c r="K33" s="418"/>
      <c r="L33" s="419"/>
      <c r="M33" s="419"/>
      <c r="N33" s="420"/>
      <c r="O33" s="120">
        <v>110</v>
      </c>
      <c r="P33" s="98">
        <v>151</v>
      </c>
      <c r="Q33" s="98">
        <v>108</v>
      </c>
      <c r="R33" s="112">
        <v>136</v>
      </c>
      <c r="S33" s="412"/>
      <c r="T33" s="413"/>
      <c r="U33" s="413"/>
      <c r="V33" s="414"/>
      <c r="W33" s="412"/>
      <c r="X33" s="413"/>
      <c r="Y33" s="413"/>
      <c r="Z33" s="414"/>
      <c r="AA33" s="412"/>
      <c r="AB33" s="413"/>
      <c r="AC33" s="413"/>
      <c r="AD33" s="414"/>
      <c r="AE33" s="116">
        <v>94</v>
      </c>
      <c r="AF33" s="96">
        <v>81</v>
      </c>
      <c r="AG33" s="96">
        <v>148</v>
      </c>
      <c r="AH33" s="117">
        <v>142</v>
      </c>
      <c r="AI33" s="412"/>
      <c r="AJ33" s="413"/>
      <c r="AK33" s="413"/>
      <c r="AL33" s="414"/>
      <c r="AM33" s="412"/>
      <c r="AN33" s="413"/>
      <c r="AO33" s="413"/>
      <c r="AP33" s="414"/>
      <c r="AQ33" s="412"/>
      <c r="AR33" s="413"/>
      <c r="AS33" s="413"/>
      <c r="AT33" s="414"/>
      <c r="AU33" s="116">
        <v>123</v>
      </c>
      <c r="AV33" s="96">
        <v>112</v>
      </c>
      <c r="AW33" s="96">
        <v>137</v>
      </c>
      <c r="AX33" s="117">
        <v>148</v>
      </c>
      <c r="AY33" s="412"/>
      <c r="AZ33" s="413"/>
      <c r="BA33" s="413"/>
      <c r="BB33" s="414"/>
      <c r="BC33" s="147">
        <f>MAX(C33:BB33)</f>
        <v>151</v>
      </c>
      <c r="BD33" s="148">
        <f>MIN(C33:BB33)</f>
        <v>81</v>
      </c>
      <c r="BE33" s="85"/>
    </row>
    <row r="34" spans="1:57" s="86" customFormat="1" x14ac:dyDescent="0.2">
      <c r="A34" s="774">
        <f>A33+1</f>
        <v>3</v>
      </c>
      <c r="B34" s="776" t="s">
        <v>46</v>
      </c>
      <c r="C34" s="425"/>
      <c r="D34" s="426"/>
      <c r="E34" s="426"/>
      <c r="F34" s="427"/>
      <c r="G34" s="425"/>
      <c r="H34" s="426"/>
      <c r="I34" s="426"/>
      <c r="J34" s="427"/>
      <c r="K34" s="425"/>
      <c r="L34" s="426"/>
      <c r="M34" s="426"/>
      <c r="N34" s="427"/>
      <c r="O34" s="430"/>
      <c r="P34" s="431"/>
      <c r="Q34" s="431"/>
      <c r="R34" s="432"/>
      <c r="S34" s="433">
        <v>95</v>
      </c>
      <c r="T34" s="434">
        <v>131</v>
      </c>
      <c r="U34" s="434">
        <v>137</v>
      </c>
      <c r="V34" s="435">
        <v>107</v>
      </c>
      <c r="W34" s="412"/>
      <c r="X34" s="413"/>
      <c r="Y34" s="413"/>
      <c r="Z34" s="414"/>
      <c r="AA34" s="433">
        <v>115</v>
      </c>
      <c r="AB34" s="434">
        <v>105</v>
      </c>
      <c r="AC34" s="434">
        <v>125</v>
      </c>
      <c r="AD34" s="435">
        <v>148</v>
      </c>
      <c r="AE34" s="412"/>
      <c r="AF34" s="413"/>
      <c r="AG34" s="413"/>
      <c r="AH34" s="414"/>
      <c r="AI34" s="428">
        <v>109</v>
      </c>
      <c r="AJ34" s="429">
        <v>116</v>
      </c>
      <c r="AK34" s="429">
        <v>131</v>
      </c>
      <c r="AL34" s="436">
        <v>127</v>
      </c>
      <c r="AM34" s="412"/>
      <c r="AN34" s="413"/>
      <c r="AO34" s="413"/>
      <c r="AP34" s="414"/>
      <c r="AQ34" s="433">
        <v>158</v>
      </c>
      <c r="AR34" s="434">
        <v>140</v>
      </c>
      <c r="AS34" s="434">
        <v>153</v>
      </c>
      <c r="AT34" s="435">
        <v>98</v>
      </c>
      <c r="AU34" s="433">
        <v>111</v>
      </c>
      <c r="AV34" s="434">
        <v>120</v>
      </c>
      <c r="AW34" s="434">
        <v>115</v>
      </c>
      <c r="AX34" s="435">
        <v>100</v>
      </c>
      <c r="AY34" s="412"/>
      <c r="AZ34" s="413"/>
      <c r="BA34" s="413"/>
      <c r="BB34" s="414"/>
      <c r="BC34" s="147">
        <f>MAX(C34:BB34)</f>
        <v>158</v>
      </c>
      <c r="BD34" s="148">
        <f>MIN(C34:BB34)</f>
        <v>95</v>
      </c>
      <c r="BE34" s="85"/>
    </row>
    <row r="35" spans="1:57" s="86" customFormat="1" x14ac:dyDescent="0.2">
      <c r="A35" s="774">
        <f>A34+1</f>
        <v>4</v>
      </c>
      <c r="B35" s="776" t="s">
        <v>137</v>
      </c>
      <c r="C35" s="425"/>
      <c r="D35" s="426"/>
      <c r="E35" s="426"/>
      <c r="F35" s="427"/>
      <c r="G35" s="425"/>
      <c r="H35" s="426"/>
      <c r="I35" s="426"/>
      <c r="J35" s="427"/>
      <c r="K35" s="425"/>
      <c r="L35" s="426"/>
      <c r="M35" s="426"/>
      <c r="N35" s="427"/>
      <c r="O35" s="430"/>
      <c r="P35" s="431"/>
      <c r="Q35" s="431"/>
      <c r="R35" s="432"/>
      <c r="S35" s="433">
        <v>119</v>
      </c>
      <c r="T35" s="434">
        <v>100</v>
      </c>
      <c r="U35" s="434">
        <v>137</v>
      </c>
      <c r="V35" s="435">
        <v>118</v>
      </c>
      <c r="W35" s="433">
        <v>108</v>
      </c>
      <c r="X35" s="434">
        <v>113</v>
      </c>
      <c r="Y35" s="413"/>
      <c r="Z35" s="414"/>
      <c r="AA35" s="433">
        <v>103</v>
      </c>
      <c r="AB35" s="434">
        <v>107</v>
      </c>
      <c r="AC35" s="434">
        <v>137</v>
      </c>
      <c r="AD35" s="435">
        <v>112</v>
      </c>
      <c r="AE35" s="433">
        <v>83</v>
      </c>
      <c r="AF35" s="434">
        <v>157</v>
      </c>
      <c r="AG35" s="434">
        <v>145</v>
      </c>
      <c r="AH35" s="435">
        <v>109</v>
      </c>
      <c r="AI35" s="412"/>
      <c r="AJ35" s="413"/>
      <c r="AK35" s="413"/>
      <c r="AL35" s="414"/>
      <c r="AM35" s="412"/>
      <c r="AN35" s="413"/>
      <c r="AO35" s="413"/>
      <c r="AP35" s="414"/>
      <c r="AQ35" s="412"/>
      <c r="AR35" s="413"/>
      <c r="AS35" s="413"/>
      <c r="AT35" s="414"/>
      <c r="AU35" s="412"/>
      <c r="AV35" s="413"/>
      <c r="AW35" s="413"/>
      <c r="AX35" s="414"/>
      <c r="AY35" s="412"/>
      <c r="AZ35" s="413"/>
      <c r="BA35" s="413"/>
      <c r="BB35" s="414"/>
      <c r="BC35" s="147">
        <f t="shared" si="6"/>
        <v>157</v>
      </c>
      <c r="BD35" s="148">
        <f t="shared" si="7"/>
        <v>83</v>
      </c>
      <c r="BE35" s="85"/>
    </row>
    <row r="36" spans="1:57" s="86" customFormat="1" ht="15.75" thickBot="1" x14ac:dyDescent="0.25">
      <c r="A36" s="827">
        <f>A35+1</f>
        <v>5</v>
      </c>
      <c r="B36" s="777" t="s">
        <v>76</v>
      </c>
      <c r="C36" s="450"/>
      <c r="D36" s="451"/>
      <c r="E36" s="451"/>
      <c r="F36" s="452"/>
      <c r="G36" s="450"/>
      <c r="H36" s="451"/>
      <c r="I36" s="451"/>
      <c r="J36" s="452"/>
      <c r="K36" s="450"/>
      <c r="L36" s="451"/>
      <c r="M36" s="451"/>
      <c r="N36" s="452"/>
      <c r="O36" s="453"/>
      <c r="P36" s="454"/>
      <c r="Q36" s="454"/>
      <c r="R36" s="455"/>
      <c r="S36" s="393">
        <v>99</v>
      </c>
      <c r="T36" s="394">
        <v>176</v>
      </c>
      <c r="U36" s="394">
        <v>123</v>
      </c>
      <c r="V36" s="395">
        <v>164</v>
      </c>
      <c r="W36" s="453"/>
      <c r="X36" s="454"/>
      <c r="Y36" s="454"/>
      <c r="Z36" s="455"/>
      <c r="AA36" s="390">
        <v>154</v>
      </c>
      <c r="AB36" s="391">
        <v>159</v>
      </c>
      <c r="AC36" s="391">
        <v>174</v>
      </c>
      <c r="AD36" s="392">
        <v>136</v>
      </c>
      <c r="AE36" s="453"/>
      <c r="AF36" s="454"/>
      <c r="AG36" s="454"/>
      <c r="AH36" s="455"/>
      <c r="AI36" s="453"/>
      <c r="AJ36" s="454"/>
      <c r="AK36" s="454"/>
      <c r="AL36" s="455"/>
      <c r="AM36" s="453"/>
      <c r="AN36" s="454"/>
      <c r="AO36" s="454"/>
      <c r="AP36" s="455"/>
      <c r="AQ36" s="453"/>
      <c r="AR36" s="454"/>
      <c r="AS36" s="454"/>
      <c r="AT36" s="455"/>
      <c r="AU36" s="453"/>
      <c r="AV36" s="454"/>
      <c r="AW36" s="454"/>
      <c r="AX36" s="455"/>
      <c r="AY36" s="453"/>
      <c r="AZ36" s="454"/>
      <c r="BA36" s="454"/>
      <c r="BB36" s="455"/>
      <c r="BC36" s="396">
        <f t="shared" si="6"/>
        <v>176</v>
      </c>
      <c r="BD36" s="397">
        <f t="shared" si="7"/>
        <v>99</v>
      </c>
      <c r="BE36" s="85"/>
    </row>
    <row r="37" spans="1:57" ht="16.5" thickBot="1" x14ac:dyDescent="0.3">
      <c r="A37" s="81"/>
      <c r="B37" s="80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81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82"/>
      <c r="AJ37" s="44"/>
      <c r="AK37" s="44"/>
      <c r="AL37" s="44"/>
      <c r="AM37" s="44"/>
      <c r="AN37" s="44"/>
      <c r="AO37" s="44"/>
      <c r="AP37" s="83"/>
      <c r="AQ37" s="82"/>
      <c r="AR37" s="82"/>
      <c r="AS37" s="82"/>
      <c r="AT37" s="83"/>
      <c r="BE37" s="85"/>
    </row>
    <row r="38" spans="1:57" ht="16.5" thickBot="1" x14ac:dyDescent="0.3">
      <c r="A38" s="139" t="s">
        <v>43</v>
      </c>
      <c r="B38" s="142" t="s">
        <v>5</v>
      </c>
      <c r="C38" s="136">
        <v>1</v>
      </c>
      <c r="D38" s="137">
        <v>2</v>
      </c>
      <c r="E38" s="137" t="s">
        <v>115</v>
      </c>
      <c r="F38" s="137">
        <v>3</v>
      </c>
      <c r="G38" s="137">
        <v>4</v>
      </c>
      <c r="H38" s="137" t="s">
        <v>115</v>
      </c>
      <c r="I38" s="137">
        <v>5</v>
      </c>
      <c r="J38" s="137">
        <v>6</v>
      </c>
      <c r="K38" s="137">
        <v>7</v>
      </c>
      <c r="L38" s="137">
        <v>8</v>
      </c>
      <c r="M38" s="137">
        <v>9</v>
      </c>
      <c r="N38" s="137">
        <v>10</v>
      </c>
      <c r="O38" s="138">
        <v>11</v>
      </c>
      <c r="P38" s="144" t="s">
        <v>84</v>
      </c>
      <c r="S38" s="50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N38" s="44"/>
      <c r="AO38" s="44"/>
      <c r="AP38" s="44"/>
      <c r="AQ38" s="44"/>
      <c r="AR38" s="44"/>
      <c r="AS38" s="44"/>
    </row>
    <row r="39" spans="1:57" s="44" customFormat="1" ht="12.75" x14ac:dyDescent="0.2">
      <c r="A39" s="899">
        <v>1</v>
      </c>
      <c r="B39" s="900" t="s">
        <v>82</v>
      </c>
      <c r="C39" s="901">
        <v>136</v>
      </c>
      <c r="D39" s="902">
        <v>129</v>
      </c>
      <c r="E39" s="902">
        <v>138</v>
      </c>
      <c r="F39" s="902">
        <v>130</v>
      </c>
      <c r="G39" s="902">
        <v>149</v>
      </c>
      <c r="H39" s="902">
        <v>132.5</v>
      </c>
      <c r="I39" s="902">
        <v>122</v>
      </c>
      <c r="J39" s="902">
        <v>132</v>
      </c>
      <c r="K39" s="409"/>
      <c r="L39" s="409"/>
      <c r="M39" s="902">
        <v>133</v>
      </c>
      <c r="N39" s="902">
        <v>131</v>
      </c>
      <c r="O39" s="903">
        <v>117</v>
      </c>
      <c r="P39" s="442">
        <f t="shared" ref="P39:P48" si="9">MAX(C39:O39)</f>
        <v>149</v>
      </c>
      <c r="R39" s="44">
        <f>COUNT(C39:O39)</f>
        <v>11</v>
      </c>
      <c r="BC39" s="152"/>
      <c r="BD39" s="152"/>
    </row>
    <row r="40" spans="1:57" s="44" customFormat="1" ht="12.75" x14ac:dyDescent="0.2">
      <c r="A40" s="141">
        <f>A39+1</f>
        <v>2</v>
      </c>
      <c r="B40" s="904" t="s">
        <v>33</v>
      </c>
      <c r="C40" s="131">
        <v>187</v>
      </c>
      <c r="D40" s="129">
        <v>169</v>
      </c>
      <c r="E40" s="407"/>
      <c r="F40" s="129">
        <v>182</v>
      </c>
      <c r="G40" s="129">
        <v>186</v>
      </c>
      <c r="H40" s="129">
        <v>180</v>
      </c>
      <c r="I40" s="409"/>
      <c r="J40" s="129">
        <v>161</v>
      </c>
      <c r="K40" s="409"/>
      <c r="L40" s="409"/>
      <c r="M40" s="129">
        <v>204</v>
      </c>
      <c r="N40" s="129">
        <v>180</v>
      </c>
      <c r="O40" s="905">
        <v>205</v>
      </c>
      <c r="P40" s="906">
        <f t="shared" si="9"/>
        <v>205</v>
      </c>
      <c r="R40" s="44">
        <f t="shared" ref="R40:R58" si="10">COUNT(C40:O40)</f>
        <v>9</v>
      </c>
      <c r="BC40" s="152"/>
      <c r="BD40" s="152"/>
    </row>
    <row r="41" spans="1:57" s="44" customFormat="1" ht="12.75" x14ac:dyDescent="0.2">
      <c r="A41" s="141">
        <f t="shared" ref="A41:A48" si="11">A40+1</f>
        <v>3</v>
      </c>
      <c r="B41" s="143" t="s">
        <v>78</v>
      </c>
      <c r="C41" s="408"/>
      <c r="D41" s="407"/>
      <c r="E41" s="407"/>
      <c r="F41" s="407"/>
      <c r="G41" s="129">
        <v>149</v>
      </c>
      <c r="H41" s="409"/>
      <c r="I41" s="129">
        <v>144</v>
      </c>
      <c r="J41" s="128">
        <v>157</v>
      </c>
      <c r="K41" s="129">
        <v>157</v>
      </c>
      <c r="L41" s="129">
        <v>163</v>
      </c>
      <c r="M41" s="129">
        <v>178</v>
      </c>
      <c r="N41" s="129">
        <v>166</v>
      </c>
      <c r="O41" s="905">
        <v>186</v>
      </c>
      <c r="P41" s="135">
        <f>MAX(C41:O41)</f>
        <v>186</v>
      </c>
      <c r="R41" s="44">
        <f t="shared" si="10"/>
        <v>8</v>
      </c>
      <c r="BC41" s="152"/>
      <c r="BD41" s="152"/>
    </row>
    <row r="42" spans="1:57" s="44" customFormat="1" ht="12.75" x14ac:dyDescent="0.2">
      <c r="A42" s="141">
        <f t="shared" si="11"/>
        <v>4</v>
      </c>
      <c r="B42" s="143" t="s">
        <v>110</v>
      </c>
      <c r="C42" s="408"/>
      <c r="D42" s="128">
        <v>164</v>
      </c>
      <c r="E42" s="128">
        <v>164</v>
      </c>
      <c r="F42" s="128">
        <v>149</v>
      </c>
      <c r="G42" s="128">
        <v>136</v>
      </c>
      <c r="H42" s="128">
        <v>150.5</v>
      </c>
      <c r="I42" s="128">
        <v>171</v>
      </c>
      <c r="J42" s="128">
        <v>138</v>
      </c>
      <c r="K42" s="409"/>
      <c r="L42" s="409"/>
      <c r="M42" s="128">
        <v>158</v>
      </c>
      <c r="N42" s="409"/>
      <c r="O42" s="132">
        <v>172</v>
      </c>
      <c r="P42" s="135">
        <f t="shared" si="9"/>
        <v>172</v>
      </c>
      <c r="R42" s="44">
        <f t="shared" si="10"/>
        <v>9</v>
      </c>
      <c r="BC42" s="152"/>
      <c r="BD42" s="152"/>
    </row>
    <row r="43" spans="1:57" s="44" customFormat="1" ht="12.75" x14ac:dyDescent="0.2">
      <c r="A43" s="141">
        <f t="shared" si="11"/>
        <v>5</v>
      </c>
      <c r="B43" s="143" t="s">
        <v>19</v>
      </c>
      <c r="C43" s="131">
        <v>188</v>
      </c>
      <c r="D43" s="128">
        <v>195</v>
      </c>
      <c r="E43" s="128">
        <v>182</v>
      </c>
      <c r="F43" s="128">
        <v>216</v>
      </c>
      <c r="G43" s="128">
        <v>158</v>
      </c>
      <c r="H43" s="128">
        <v>172</v>
      </c>
      <c r="I43" s="409"/>
      <c r="J43" s="128">
        <v>173</v>
      </c>
      <c r="K43" s="409"/>
      <c r="L43" s="128">
        <v>157</v>
      </c>
      <c r="M43" s="128">
        <v>165</v>
      </c>
      <c r="N43" s="128">
        <v>196</v>
      </c>
      <c r="O43" s="132">
        <v>210</v>
      </c>
      <c r="P43" s="906">
        <f t="shared" si="9"/>
        <v>216</v>
      </c>
      <c r="R43" s="44">
        <f t="shared" si="10"/>
        <v>11</v>
      </c>
      <c r="BC43" s="152"/>
      <c r="BD43" s="152"/>
    </row>
    <row r="44" spans="1:57" s="44" customFormat="1" ht="12.75" x14ac:dyDescent="0.2">
      <c r="A44" s="141">
        <f t="shared" si="11"/>
        <v>6</v>
      </c>
      <c r="B44" s="143" t="s">
        <v>18</v>
      </c>
      <c r="C44" s="131">
        <v>197</v>
      </c>
      <c r="D44" s="128">
        <v>161</v>
      </c>
      <c r="E44" s="128">
        <v>165</v>
      </c>
      <c r="F44" s="128">
        <v>157</v>
      </c>
      <c r="G44" s="128">
        <v>172</v>
      </c>
      <c r="H44" s="128">
        <v>161.5</v>
      </c>
      <c r="I44" s="128">
        <v>166</v>
      </c>
      <c r="J44" s="128">
        <v>184</v>
      </c>
      <c r="K44" s="409"/>
      <c r="L44" s="128">
        <v>180</v>
      </c>
      <c r="M44" s="128">
        <v>186</v>
      </c>
      <c r="N44" s="128">
        <v>180</v>
      </c>
      <c r="O44" s="132">
        <v>176</v>
      </c>
      <c r="P44" s="135">
        <f t="shared" si="9"/>
        <v>197</v>
      </c>
      <c r="R44" s="44">
        <f t="shared" si="10"/>
        <v>12</v>
      </c>
      <c r="BC44" s="152"/>
      <c r="BD44" s="152"/>
    </row>
    <row r="45" spans="1:57" s="44" customFormat="1" ht="12.75" x14ac:dyDescent="0.2">
      <c r="A45" s="141">
        <f t="shared" si="11"/>
        <v>7</v>
      </c>
      <c r="B45" s="143" t="s">
        <v>42</v>
      </c>
      <c r="C45" s="131">
        <v>177</v>
      </c>
      <c r="D45" s="128">
        <v>188</v>
      </c>
      <c r="E45" s="128">
        <v>193</v>
      </c>
      <c r="F45" s="128">
        <v>170</v>
      </c>
      <c r="G45" s="128">
        <v>176</v>
      </c>
      <c r="H45" s="128">
        <v>165</v>
      </c>
      <c r="I45" s="128">
        <v>166</v>
      </c>
      <c r="J45" s="409"/>
      <c r="K45" s="409"/>
      <c r="L45" s="128">
        <v>171</v>
      </c>
      <c r="M45" s="128">
        <v>156</v>
      </c>
      <c r="N45" s="128">
        <v>195</v>
      </c>
      <c r="O45" s="132">
        <v>185</v>
      </c>
      <c r="P45" s="135">
        <f t="shared" si="9"/>
        <v>195</v>
      </c>
      <c r="R45" s="44">
        <f t="shared" si="10"/>
        <v>11</v>
      </c>
      <c r="BC45" s="152"/>
      <c r="BD45" s="152"/>
    </row>
    <row r="46" spans="1:57" s="44" customFormat="1" ht="12.75" x14ac:dyDescent="0.2">
      <c r="A46" s="141">
        <f t="shared" si="11"/>
        <v>8</v>
      </c>
      <c r="B46" s="143" t="s">
        <v>12</v>
      </c>
      <c r="C46" s="131">
        <v>178</v>
      </c>
      <c r="D46" s="128">
        <v>185</v>
      </c>
      <c r="E46" s="128">
        <v>172</v>
      </c>
      <c r="F46" s="128">
        <v>170</v>
      </c>
      <c r="G46" s="128">
        <v>191</v>
      </c>
      <c r="H46" s="128">
        <v>156</v>
      </c>
      <c r="I46" s="409"/>
      <c r="J46" s="128">
        <v>158</v>
      </c>
      <c r="K46" s="128">
        <v>163</v>
      </c>
      <c r="L46" s="128">
        <v>183</v>
      </c>
      <c r="M46" s="409"/>
      <c r="N46" s="409"/>
      <c r="O46" s="132">
        <v>172</v>
      </c>
      <c r="P46" s="135">
        <f t="shared" si="9"/>
        <v>191</v>
      </c>
      <c r="R46" s="44">
        <f t="shared" si="10"/>
        <v>10</v>
      </c>
      <c r="BC46" s="152"/>
      <c r="BD46" s="152"/>
    </row>
    <row r="47" spans="1:57" s="44" customFormat="1" x14ac:dyDescent="0.2">
      <c r="A47" s="141">
        <f t="shared" si="11"/>
        <v>9</v>
      </c>
      <c r="B47" s="143" t="s">
        <v>107</v>
      </c>
      <c r="C47" s="133">
        <v>181</v>
      </c>
      <c r="D47" s="129">
        <v>192</v>
      </c>
      <c r="E47" s="407"/>
      <c r="F47" s="129">
        <v>155</v>
      </c>
      <c r="G47" s="409"/>
      <c r="H47" s="129">
        <v>147.5</v>
      </c>
      <c r="I47" s="409"/>
      <c r="J47" s="129">
        <v>174</v>
      </c>
      <c r="K47" s="129">
        <v>165</v>
      </c>
      <c r="L47" s="129">
        <v>170</v>
      </c>
      <c r="M47" s="129">
        <v>182</v>
      </c>
      <c r="N47" s="409"/>
      <c r="O47" s="409"/>
      <c r="P47" s="135">
        <f t="shared" si="9"/>
        <v>192</v>
      </c>
      <c r="R47" s="44">
        <f t="shared" si="10"/>
        <v>8</v>
      </c>
      <c r="AN47" s="50"/>
      <c r="AO47" s="50"/>
      <c r="AP47" s="50"/>
      <c r="AQ47" s="50"/>
      <c r="AR47" s="50"/>
      <c r="AS47" s="50"/>
      <c r="BC47" s="152"/>
      <c r="BD47" s="152"/>
    </row>
    <row r="48" spans="1:57" s="44" customFormat="1" ht="15.75" thickBot="1" x14ac:dyDescent="0.25">
      <c r="A48" s="907">
        <f t="shared" si="11"/>
        <v>10</v>
      </c>
      <c r="B48" s="908" t="s">
        <v>61</v>
      </c>
      <c r="C48" s="909">
        <v>178</v>
      </c>
      <c r="D48" s="785"/>
      <c r="E48" s="785"/>
      <c r="F48" s="755">
        <v>170</v>
      </c>
      <c r="G48" s="755">
        <v>162</v>
      </c>
      <c r="H48" s="755">
        <v>184.5</v>
      </c>
      <c r="I48" s="756"/>
      <c r="J48" s="755">
        <v>183</v>
      </c>
      <c r="K48" s="755">
        <v>186</v>
      </c>
      <c r="L48" s="755">
        <v>195</v>
      </c>
      <c r="M48" s="755">
        <v>180</v>
      </c>
      <c r="N48" s="755">
        <v>162</v>
      </c>
      <c r="O48" s="910">
        <v>177</v>
      </c>
      <c r="P48" s="757">
        <f t="shared" si="9"/>
        <v>195</v>
      </c>
      <c r="R48" s="44">
        <f t="shared" si="10"/>
        <v>10</v>
      </c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BC48" s="152"/>
      <c r="BD48" s="152"/>
    </row>
    <row r="49" spans="1:56" s="44" customFormat="1" ht="12.75" x14ac:dyDescent="0.2">
      <c r="A49" s="828">
        <v>1</v>
      </c>
      <c r="B49" s="829" t="s">
        <v>74</v>
      </c>
      <c r="C49" s="830"/>
      <c r="D49" s="831"/>
      <c r="E49" s="832">
        <v>185</v>
      </c>
      <c r="F49" s="831"/>
      <c r="G49" s="832">
        <v>194</v>
      </c>
      <c r="H49" s="832">
        <v>185</v>
      </c>
      <c r="I49" s="831"/>
      <c r="J49" s="832">
        <v>178</v>
      </c>
      <c r="K49" s="831"/>
      <c r="L49" s="831"/>
      <c r="M49" s="832">
        <v>188</v>
      </c>
      <c r="N49" s="831"/>
      <c r="O49" s="831"/>
      <c r="P49" s="442">
        <f>MAX(C49:O49)</f>
        <v>194</v>
      </c>
      <c r="R49" s="786">
        <f t="shared" si="10"/>
        <v>5</v>
      </c>
      <c r="BC49" s="152"/>
      <c r="BD49" s="152"/>
    </row>
    <row r="50" spans="1:56" s="44" customFormat="1" ht="12.75" x14ac:dyDescent="0.2">
      <c r="A50" s="141">
        <f>A49+1</f>
        <v>2</v>
      </c>
      <c r="B50" s="143" t="s">
        <v>104</v>
      </c>
      <c r="C50" s="131">
        <v>155</v>
      </c>
      <c r="D50" s="128">
        <v>131</v>
      </c>
      <c r="E50" s="409"/>
      <c r="F50" s="409"/>
      <c r="G50" s="128">
        <v>133</v>
      </c>
      <c r="H50" s="409"/>
      <c r="I50" s="409"/>
      <c r="J50" s="409"/>
      <c r="K50" s="409"/>
      <c r="L50" s="409"/>
      <c r="M50" s="409"/>
      <c r="N50" s="128">
        <v>131</v>
      </c>
      <c r="O50" s="409"/>
      <c r="P50" s="135">
        <f>MAX(C50:O50)</f>
        <v>155</v>
      </c>
      <c r="R50" s="786">
        <f t="shared" si="10"/>
        <v>4</v>
      </c>
      <c r="BC50" s="152"/>
      <c r="BD50" s="152"/>
    </row>
    <row r="51" spans="1:56" s="44" customFormat="1" ht="12.75" x14ac:dyDescent="0.2">
      <c r="A51" s="767">
        <f t="shared" ref="A51:A58" si="12">A50+1</f>
        <v>3</v>
      </c>
      <c r="B51" s="768" t="s">
        <v>164</v>
      </c>
      <c r="C51" s="408"/>
      <c r="D51" s="409"/>
      <c r="E51" s="409"/>
      <c r="F51" s="409"/>
      <c r="G51" s="409"/>
      <c r="H51" s="409"/>
      <c r="I51" s="409"/>
      <c r="J51" s="128">
        <v>161</v>
      </c>
      <c r="K51" s="409"/>
      <c r="L51" s="409"/>
      <c r="M51" s="409"/>
      <c r="N51" s="409"/>
      <c r="O51" s="409"/>
      <c r="P51" s="135">
        <f>MAX(C51:O51)</f>
        <v>161</v>
      </c>
      <c r="R51" s="786">
        <f t="shared" si="10"/>
        <v>1</v>
      </c>
      <c r="BC51" s="152"/>
      <c r="BD51" s="152"/>
    </row>
    <row r="52" spans="1:56" s="44" customFormat="1" ht="12.75" x14ac:dyDescent="0.2">
      <c r="A52" s="141">
        <f t="shared" si="12"/>
        <v>4</v>
      </c>
      <c r="B52" s="143" t="s">
        <v>106</v>
      </c>
      <c r="C52" s="131">
        <v>171</v>
      </c>
      <c r="D52" s="128">
        <v>120</v>
      </c>
      <c r="E52" s="128">
        <v>119</v>
      </c>
      <c r="F52" s="128">
        <v>125</v>
      </c>
      <c r="G52" s="128">
        <v>145</v>
      </c>
      <c r="H52" s="128">
        <v>125</v>
      </c>
      <c r="I52" s="128">
        <v>147</v>
      </c>
      <c r="J52" s="409"/>
      <c r="K52" s="409"/>
      <c r="L52" s="409"/>
      <c r="M52" s="409"/>
      <c r="N52" s="409"/>
      <c r="O52" s="409"/>
      <c r="P52" s="135">
        <f>MAX(C52:O52)</f>
        <v>171</v>
      </c>
      <c r="R52" s="786">
        <f t="shared" si="10"/>
        <v>7</v>
      </c>
      <c r="BD52" s="152"/>
    </row>
    <row r="53" spans="1:56" s="44" customFormat="1" ht="12.75" x14ac:dyDescent="0.2">
      <c r="A53" s="767">
        <f t="shared" si="12"/>
        <v>5</v>
      </c>
      <c r="B53" s="769" t="s">
        <v>114</v>
      </c>
      <c r="C53" s="784"/>
      <c r="D53" s="785"/>
      <c r="E53" s="755">
        <v>180</v>
      </c>
      <c r="F53" s="755">
        <v>168</v>
      </c>
      <c r="G53" s="755">
        <v>169</v>
      </c>
      <c r="H53" s="755">
        <v>157</v>
      </c>
      <c r="I53" s="409"/>
      <c r="J53" s="409"/>
      <c r="K53" s="409"/>
      <c r="L53" s="409"/>
      <c r="M53" s="409"/>
      <c r="N53" s="409"/>
      <c r="O53" s="409"/>
      <c r="P53" s="757">
        <f>MAX(C53:O53)</f>
        <v>180</v>
      </c>
      <c r="R53" s="786">
        <f t="shared" si="10"/>
        <v>4</v>
      </c>
      <c r="BC53" s="152"/>
      <c r="BD53" s="152"/>
    </row>
    <row r="54" spans="1:56" s="44" customFormat="1" ht="12.75" x14ac:dyDescent="0.2">
      <c r="A54" s="767">
        <f t="shared" si="12"/>
        <v>6</v>
      </c>
      <c r="B54" s="768" t="s">
        <v>105</v>
      </c>
      <c r="C54" s="128">
        <v>118</v>
      </c>
      <c r="D54" s="129">
        <v>111</v>
      </c>
      <c r="E54" s="129"/>
      <c r="F54" s="409"/>
      <c r="G54" s="409"/>
      <c r="H54" s="409"/>
      <c r="I54" s="409"/>
      <c r="J54" s="409"/>
      <c r="K54" s="409"/>
      <c r="L54" s="409"/>
      <c r="M54" s="409"/>
      <c r="N54" s="409"/>
      <c r="O54" s="409"/>
      <c r="P54" s="135">
        <v>118</v>
      </c>
      <c r="R54" s="786">
        <f t="shared" si="10"/>
        <v>2</v>
      </c>
      <c r="BC54" s="152"/>
      <c r="BD54" s="152"/>
    </row>
    <row r="55" spans="1:56" s="44" customFormat="1" x14ac:dyDescent="0.2">
      <c r="A55" s="141">
        <f t="shared" si="12"/>
        <v>7</v>
      </c>
      <c r="B55" s="143" t="s">
        <v>172</v>
      </c>
      <c r="C55" s="408"/>
      <c r="D55" s="409"/>
      <c r="E55" s="409"/>
      <c r="F55" s="409"/>
      <c r="G55" s="409"/>
      <c r="H55" s="409"/>
      <c r="I55" s="409"/>
      <c r="J55" s="409"/>
      <c r="K55" s="409"/>
      <c r="L55" s="409"/>
      <c r="M55" s="409"/>
      <c r="N55" s="128">
        <v>131</v>
      </c>
      <c r="O55" s="128">
        <v>143</v>
      </c>
      <c r="P55" s="135">
        <f>MAX(C55:O55)</f>
        <v>143</v>
      </c>
      <c r="R55" s="786">
        <f t="shared" si="10"/>
        <v>2</v>
      </c>
      <c r="AS55" s="87"/>
      <c r="AT55" s="87"/>
      <c r="BC55" s="152"/>
      <c r="BD55" s="152"/>
    </row>
    <row r="56" spans="1:56" s="44" customFormat="1" ht="12.75" x14ac:dyDescent="0.2">
      <c r="A56" s="767">
        <f t="shared" si="12"/>
        <v>8</v>
      </c>
      <c r="B56" s="768" t="s">
        <v>140</v>
      </c>
      <c r="C56" s="408"/>
      <c r="D56" s="409"/>
      <c r="E56" s="409"/>
      <c r="F56" s="409"/>
      <c r="G56" s="409"/>
      <c r="H56" s="128">
        <v>172</v>
      </c>
      <c r="I56" s="128">
        <v>169</v>
      </c>
      <c r="J56" s="409"/>
      <c r="K56" s="409"/>
      <c r="L56" s="409"/>
      <c r="M56" s="409"/>
      <c r="N56" s="409"/>
      <c r="O56" s="789"/>
      <c r="P56" s="135">
        <f>MAX(C56:O56)</f>
        <v>172</v>
      </c>
      <c r="R56" s="786">
        <f>COUNT(C56:O56)</f>
        <v>2</v>
      </c>
      <c r="BC56" s="152"/>
      <c r="BD56" s="152"/>
    </row>
    <row r="57" spans="1:56" s="44" customFormat="1" x14ac:dyDescent="0.2">
      <c r="A57" s="767">
        <f t="shared" si="12"/>
        <v>9</v>
      </c>
      <c r="B57" s="769" t="s">
        <v>16</v>
      </c>
      <c r="C57" s="787">
        <v>166</v>
      </c>
      <c r="D57" s="755">
        <v>175</v>
      </c>
      <c r="E57" s="755">
        <v>198</v>
      </c>
      <c r="F57" s="756"/>
      <c r="G57" s="756"/>
      <c r="H57" s="756"/>
      <c r="I57" s="756"/>
      <c r="J57" s="409"/>
      <c r="K57" s="409"/>
      <c r="L57" s="409"/>
      <c r="M57" s="409"/>
      <c r="N57" s="409"/>
      <c r="O57" s="409"/>
      <c r="P57" s="135">
        <f>MAX(C57:O57)</f>
        <v>198</v>
      </c>
      <c r="R57" s="786">
        <f t="shared" si="10"/>
        <v>3</v>
      </c>
      <c r="AS57" s="87"/>
      <c r="AT57" s="87"/>
      <c r="BC57" s="152"/>
      <c r="BD57" s="152"/>
    </row>
    <row r="58" spans="1:56" s="44" customFormat="1" ht="13.5" thickBot="1" x14ac:dyDescent="0.25">
      <c r="A58" s="833">
        <f t="shared" si="12"/>
        <v>10</v>
      </c>
      <c r="B58" s="770" t="s">
        <v>59</v>
      </c>
      <c r="C58" s="443"/>
      <c r="D58" s="440"/>
      <c r="E58" s="788">
        <v>187</v>
      </c>
      <c r="F58" s="788">
        <v>161</v>
      </c>
      <c r="G58" s="788">
        <v>164</v>
      </c>
      <c r="H58" s="788">
        <v>149</v>
      </c>
      <c r="I58" s="443"/>
      <c r="J58" s="788">
        <v>165</v>
      </c>
      <c r="K58" s="443"/>
      <c r="L58" s="443"/>
      <c r="M58" s="443"/>
      <c r="N58" s="788">
        <v>190</v>
      </c>
      <c r="O58" s="788">
        <v>171</v>
      </c>
      <c r="P58" s="444">
        <f>MAX(C58:O58)</f>
        <v>190</v>
      </c>
      <c r="R58" s="786">
        <f t="shared" si="10"/>
        <v>7</v>
      </c>
      <c r="BC58" s="152"/>
      <c r="BD58" s="152"/>
    </row>
    <row r="59" spans="1:56" s="90" customFormat="1" x14ac:dyDescent="0.2">
      <c r="A59" s="882">
        <v>1</v>
      </c>
      <c r="B59" s="883" t="s">
        <v>75</v>
      </c>
      <c r="C59" s="885">
        <v>147</v>
      </c>
      <c r="D59" s="886">
        <v>138</v>
      </c>
      <c r="E59" s="437"/>
      <c r="F59" s="886">
        <v>160</v>
      </c>
      <c r="G59" s="886">
        <v>147</v>
      </c>
      <c r="H59" s="437"/>
      <c r="I59" s="886"/>
      <c r="J59" s="437"/>
      <c r="K59" s="437"/>
      <c r="L59" s="886">
        <v>169</v>
      </c>
      <c r="M59" s="886">
        <v>163</v>
      </c>
      <c r="N59" s="886">
        <v>150</v>
      </c>
      <c r="O59" s="887">
        <v>161</v>
      </c>
      <c r="P59" s="438">
        <f t="shared" ref="P59:P71" si="13">MAX(C59:O59)</f>
        <v>169</v>
      </c>
      <c r="R59" s="90">
        <f>COUNT(E59:O59)</f>
        <v>6</v>
      </c>
      <c r="AI59" s="87"/>
      <c r="AK59" s="44"/>
      <c r="AL59" s="44"/>
      <c r="AM59" s="44"/>
      <c r="AN59" s="44"/>
      <c r="AO59" s="44"/>
      <c r="AP59" s="44"/>
      <c r="AQ59" s="44"/>
      <c r="BC59" s="153"/>
      <c r="BD59" s="153"/>
    </row>
    <row r="60" spans="1:56" s="90" customFormat="1" x14ac:dyDescent="0.2">
      <c r="A60" s="140">
        <f t="shared" ref="A60:A66" si="14">A59+1</f>
        <v>2</v>
      </c>
      <c r="B60" s="884" t="s">
        <v>15</v>
      </c>
      <c r="C60" s="130">
        <v>187</v>
      </c>
      <c r="D60" s="127">
        <v>165</v>
      </c>
      <c r="E60" s="127">
        <v>146</v>
      </c>
      <c r="F60" s="127">
        <v>157</v>
      </c>
      <c r="G60" s="127">
        <v>150</v>
      </c>
      <c r="H60" s="127">
        <v>194</v>
      </c>
      <c r="I60" s="127">
        <v>148</v>
      </c>
      <c r="J60" s="410"/>
      <c r="K60" s="127">
        <v>132</v>
      </c>
      <c r="L60" s="127">
        <v>151</v>
      </c>
      <c r="M60" s="127">
        <v>156</v>
      </c>
      <c r="N60" s="127">
        <v>168</v>
      </c>
      <c r="O60" s="888">
        <v>164</v>
      </c>
      <c r="P60" s="134">
        <f t="shared" si="13"/>
        <v>194</v>
      </c>
      <c r="R60" s="90">
        <f t="shared" ref="R60:R71" si="15">COUNT(E60:O60)</f>
        <v>10</v>
      </c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92"/>
      <c r="AK60" s="44"/>
      <c r="AL60" s="44"/>
      <c r="AM60" s="44"/>
      <c r="AN60" s="44"/>
      <c r="AO60" s="44"/>
      <c r="AP60" s="44"/>
      <c r="AQ60" s="44"/>
      <c r="BC60" s="153"/>
      <c r="BD60" s="153"/>
    </row>
    <row r="61" spans="1:56" x14ac:dyDescent="0.2">
      <c r="A61" s="140">
        <f t="shared" si="14"/>
        <v>3</v>
      </c>
      <c r="B61" s="884" t="s">
        <v>81</v>
      </c>
      <c r="C61" s="408"/>
      <c r="D61" s="407"/>
      <c r="E61" s="407"/>
      <c r="F61" s="407"/>
      <c r="G61" s="98">
        <v>161</v>
      </c>
      <c r="H61" s="411"/>
      <c r="I61" s="98">
        <v>161</v>
      </c>
      <c r="J61" s="98">
        <v>143</v>
      </c>
      <c r="K61" s="98">
        <v>158</v>
      </c>
      <c r="L61" s="411"/>
      <c r="M61" s="98">
        <v>167</v>
      </c>
      <c r="N61" s="98">
        <v>165</v>
      </c>
      <c r="O61" s="874">
        <v>156</v>
      </c>
      <c r="P61" s="134">
        <f>MAX(C61:O61)</f>
        <v>167</v>
      </c>
      <c r="R61" s="90">
        <f t="shared" si="15"/>
        <v>7</v>
      </c>
      <c r="S61" s="5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R61" s="89"/>
      <c r="AU61" s="89"/>
    </row>
    <row r="62" spans="1:56" s="90" customFormat="1" x14ac:dyDescent="0.2">
      <c r="A62" s="140">
        <f t="shared" si="14"/>
        <v>4</v>
      </c>
      <c r="B62" s="884" t="s">
        <v>77</v>
      </c>
      <c r="C62" s="130">
        <v>169</v>
      </c>
      <c r="D62" s="127">
        <v>152</v>
      </c>
      <c r="E62" s="410"/>
      <c r="F62" s="127">
        <v>138</v>
      </c>
      <c r="G62" s="127">
        <v>136</v>
      </c>
      <c r="H62" s="127">
        <v>141</v>
      </c>
      <c r="I62" s="127">
        <v>168</v>
      </c>
      <c r="J62" s="127">
        <v>169</v>
      </c>
      <c r="K62" s="410"/>
      <c r="L62" s="410"/>
      <c r="M62" s="127">
        <v>158</v>
      </c>
      <c r="N62" s="410"/>
      <c r="O62" s="888">
        <v>172</v>
      </c>
      <c r="P62" s="134">
        <f t="shared" si="13"/>
        <v>172</v>
      </c>
      <c r="R62" s="90">
        <f t="shared" si="15"/>
        <v>7</v>
      </c>
      <c r="AI62" s="50"/>
      <c r="AK62" s="44"/>
      <c r="AL62" s="44"/>
      <c r="AM62" s="44"/>
      <c r="AN62" s="44"/>
      <c r="AO62" s="44"/>
      <c r="AP62" s="44"/>
      <c r="AQ62" s="44"/>
      <c r="BC62" s="153"/>
      <c r="BD62" s="153"/>
    </row>
    <row r="63" spans="1:56" s="90" customFormat="1" x14ac:dyDescent="0.2">
      <c r="A63" s="140">
        <f t="shared" si="14"/>
        <v>5</v>
      </c>
      <c r="B63" s="884" t="s">
        <v>20</v>
      </c>
      <c r="C63" s="130">
        <v>175</v>
      </c>
      <c r="D63" s="127">
        <v>167</v>
      </c>
      <c r="E63" s="127">
        <v>207</v>
      </c>
      <c r="F63" s="127">
        <v>161</v>
      </c>
      <c r="G63" s="127">
        <v>154</v>
      </c>
      <c r="H63" s="127">
        <v>174.5</v>
      </c>
      <c r="I63" s="127">
        <v>163</v>
      </c>
      <c r="J63" s="127">
        <v>173</v>
      </c>
      <c r="K63" s="127">
        <v>175</v>
      </c>
      <c r="L63" s="127">
        <v>150</v>
      </c>
      <c r="M63" s="127">
        <v>175</v>
      </c>
      <c r="N63" s="127">
        <v>173</v>
      </c>
      <c r="O63" s="888">
        <v>151</v>
      </c>
      <c r="P63" s="889">
        <f t="shared" si="13"/>
        <v>207</v>
      </c>
      <c r="R63" s="90">
        <f t="shared" si="15"/>
        <v>11</v>
      </c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K63" s="44"/>
      <c r="AL63" s="44"/>
      <c r="AM63" s="44"/>
      <c r="AN63" s="44"/>
      <c r="AO63" s="44"/>
      <c r="AP63" s="44"/>
      <c r="AQ63" s="44"/>
      <c r="BC63" s="153"/>
      <c r="BD63" s="153"/>
    </row>
    <row r="64" spans="1:56" s="90" customFormat="1" x14ac:dyDescent="0.2">
      <c r="A64" s="140">
        <f t="shared" si="14"/>
        <v>6</v>
      </c>
      <c r="B64" s="884" t="s">
        <v>14</v>
      </c>
      <c r="C64" s="890"/>
      <c r="D64" s="127">
        <v>131</v>
      </c>
      <c r="E64" s="127">
        <v>165</v>
      </c>
      <c r="F64" s="127">
        <v>153</v>
      </c>
      <c r="G64" s="127">
        <v>129</v>
      </c>
      <c r="H64" s="127">
        <v>181</v>
      </c>
      <c r="I64" s="127">
        <v>162</v>
      </c>
      <c r="J64" s="127">
        <v>154</v>
      </c>
      <c r="K64" s="127">
        <v>147</v>
      </c>
      <c r="L64" s="410"/>
      <c r="M64" s="127">
        <v>138</v>
      </c>
      <c r="N64" s="127">
        <v>179</v>
      </c>
      <c r="O64" s="888">
        <v>161</v>
      </c>
      <c r="P64" s="134">
        <f t="shared" si="13"/>
        <v>181</v>
      </c>
      <c r="R64" s="90">
        <f t="shared" si="15"/>
        <v>10</v>
      </c>
      <c r="AI64" s="50"/>
      <c r="AK64" s="44"/>
      <c r="AL64" s="44"/>
      <c r="AM64" s="44"/>
      <c r="AN64" s="44"/>
      <c r="AO64" s="44"/>
      <c r="AP64" s="44"/>
      <c r="AQ64" s="44"/>
      <c r="BC64" s="153"/>
      <c r="BD64" s="153"/>
    </row>
    <row r="65" spans="1:56" s="90" customFormat="1" x14ac:dyDescent="0.2">
      <c r="A65" s="140">
        <f t="shared" si="14"/>
        <v>7</v>
      </c>
      <c r="B65" s="884" t="s">
        <v>108</v>
      </c>
      <c r="C65" s="891">
        <v>139</v>
      </c>
      <c r="D65" s="892">
        <v>132</v>
      </c>
      <c r="E65" s="411"/>
      <c r="F65" s="411"/>
      <c r="G65" s="892">
        <v>122</v>
      </c>
      <c r="H65" s="892">
        <v>151.5</v>
      </c>
      <c r="I65" s="892">
        <v>153</v>
      </c>
      <c r="J65" s="410"/>
      <c r="K65" s="892">
        <v>148</v>
      </c>
      <c r="L65" s="892">
        <v>142</v>
      </c>
      <c r="M65" s="892">
        <v>158</v>
      </c>
      <c r="N65" s="892">
        <v>144</v>
      </c>
      <c r="O65" s="410"/>
      <c r="P65" s="134">
        <f t="shared" si="13"/>
        <v>158</v>
      </c>
      <c r="R65" s="90">
        <f t="shared" si="15"/>
        <v>7</v>
      </c>
      <c r="AI65" s="893"/>
      <c r="AJ65" s="44"/>
      <c r="AK65" s="44"/>
      <c r="AL65" s="44"/>
      <c r="AM65" s="44"/>
      <c r="AN65" s="44"/>
      <c r="AO65" s="44"/>
      <c r="AP65" s="44"/>
      <c r="AQ65" s="44"/>
      <c r="AR65" s="44"/>
      <c r="AS65" s="87"/>
      <c r="AU65" s="44"/>
      <c r="BC65" s="153"/>
      <c r="BD65" s="153"/>
    </row>
    <row r="66" spans="1:56" s="87" customFormat="1" ht="15.75" thickBot="1" x14ac:dyDescent="0.25">
      <c r="A66" s="894">
        <f t="shared" si="14"/>
        <v>8</v>
      </c>
      <c r="B66" s="895" t="s">
        <v>13</v>
      </c>
      <c r="C66" s="896">
        <v>181</v>
      </c>
      <c r="D66" s="897">
        <v>165</v>
      </c>
      <c r="E66" s="429">
        <v>186</v>
      </c>
      <c r="F66" s="897">
        <v>148</v>
      </c>
      <c r="G66" s="897">
        <v>171</v>
      </c>
      <c r="H66" s="429">
        <v>193.5</v>
      </c>
      <c r="I66" s="429">
        <v>152</v>
      </c>
      <c r="J66" s="429">
        <v>166</v>
      </c>
      <c r="K66" s="429">
        <v>141</v>
      </c>
      <c r="L66" s="429">
        <v>151</v>
      </c>
      <c r="M66" s="429">
        <v>178</v>
      </c>
      <c r="N66" s="429">
        <v>186</v>
      </c>
      <c r="O66" s="429">
        <v>190</v>
      </c>
      <c r="P66" s="898">
        <f t="shared" si="13"/>
        <v>193.5</v>
      </c>
      <c r="R66" s="90">
        <f t="shared" si="15"/>
        <v>11</v>
      </c>
      <c r="S66" s="154"/>
      <c r="AR66" s="44"/>
      <c r="AU66" s="44"/>
      <c r="BC66" s="155"/>
      <c r="BD66" s="155"/>
    </row>
    <row r="67" spans="1:56" x14ac:dyDescent="0.2">
      <c r="A67" s="882">
        <v>1</v>
      </c>
      <c r="B67" s="883" t="s">
        <v>121</v>
      </c>
      <c r="C67" s="830"/>
      <c r="D67" s="834"/>
      <c r="E67" s="834"/>
      <c r="F67" s="835">
        <v>132</v>
      </c>
      <c r="G67" s="836"/>
      <c r="H67" s="836"/>
      <c r="I67" s="836"/>
      <c r="J67" s="449">
        <v>128</v>
      </c>
      <c r="K67" s="437"/>
      <c r="L67" s="437"/>
      <c r="M67" s="437"/>
      <c r="N67" s="449">
        <v>136</v>
      </c>
      <c r="O67" s="437"/>
      <c r="P67" s="438">
        <f t="shared" si="13"/>
        <v>136</v>
      </c>
      <c r="R67" s="790">
        <f t="shared" si="15"/>
        <v>3</v>
      </c>
      <c r="S67" s="50"/>
      <c r="AR67" s="89"/>
      <c r="AU67" s="89"/>
    </row>
    <row r="68" spans="1:56" s="90" customFormat="1" x14ac:dyDescent="0.2">
      <c r="A68" s="778">
        <f>A67+1</f>
        <v>2</v>
      </c>
      <c r="B68" s="779" t="s">
        <v>17</v>
      </c>
      <c r="C68" s="130">
        <v>148</v>
      </c>
      <c r="D68" s="127">
        <v>162</v>
      </c>
      <c r="E68" s="410"/>
      <c r="F68" s="127">
        <v>141</v>
      </c>
      <c r="G68" s="411"/>
      <c r="H68" s="411"/>
      <c r="I68" s="411"/>
      <c r="J68" s="127">
        <v>137</v>
      </c>
      <c r="K68" s="410"/>
      <c r="L68" s="410"/>
      <c r="M68" s="410"/>
      <c r="N68" s="127">
        <v>136</v>
      </c>
      <c r="O68" s="410"/>
      <c r="P68" s="134">
        <f>MAX(C68:O68)</f>
        <v>162</v>
      </c>
      <c r="R68" s="790">
        <f t="shared" si="15"/>
        <v>3</v>
      </c>
      <c r="AI68" s="50"/>
      <c r="AK68" s="44"/>
      <c r="AL68" s="44"/>
      <c r="AM68" s="44"/>
      <c r="AN68" s="44"/>
      <c r="AO68" s="44"/>
      <c r="AP68" s="44"/>
      <c r="AQ68" s="44"/>
      <c r="AS68" s="87"/>
      <c r="BC68" s="153"/>
      <c r="BD68" s="153"/>
    </row>
    <row r="69" spans="1:56" x14ac:dyDescent="0.2">
      <c r="A69" s="140">
        <f>A68+1</f>
        <v>3</v>
      </c>
      <c r="B69" s="884" t="s">
        <v>137</v>
      </c>
      <c r="C69" s="408"/>
      <c r="D69" s="407"/>
      <c r="E69" s="407"/>
      <c r="F69" s="407"/>
      <c r="G69" s="98">
        <v>125</v>
      </c>
      <c r="H69" s="98">
        <v>114.5</v>
      </c>
      <c r="I69" s="98">
        <v>119</v>
      </c>
      <c r="J69" s="98">
        <v>137</v>
      </c>
      <c r="K69" s="410"/>
      <c r="L69" s="410"/>
      <c r="M69" s="410"/>
      <c r="N69" s="410"/>
      <c r="O69" s="410"/>
      <c r="P69" s="134">
        <f t="shared" si="13"/>
        <v>137</v>
      </c>
      <c r="R69" s="790">
        <f t="shared" si="15"/>
        <v>4</v>
      </c>
      <c r="S69" s="50"/>
      <c r="AR69" s="89"/>
      <c r="AU69" s="89"/>
    </row>
    <row r="70" spans="1:56" x14ac:dyDescent="0.2">
      <c r="A70" s="778">
        <f>A69+1</f>
        <v>4</v>
      </c>
      <c r="B70" s="779" t="s">
        <v>46</v>
      </c>
      <c r="C70" s="408"/>
      <c r="D70" s="407"/>
      <c r="E70" s="407"/>
      <c r="F70" s="407"/>
      <c r="G70" s="98">
        <v>125</v>
      </c>
      <c r="H70" s="407"/>
      <c r="I70" s="98">
        <v>129</v>
      </c>
      <c r="J70" s="407"/>
      <c r="K70" s="98">
        <v>125</v>
      </c>
      <c r="L70" s="410"/>
      <c r="M70" s="98">
        <v>150</v>
      </c>
      <c r="N70" s="98">
        <v>115</v>
      </c>
      <c r="O70" s="410"/>
      <c r="P70" s="134">
        <f>MAX(C70:O70)</f>
        <v>150</v>
      </c>
      <c r="R70" s="790">
        <f>COUNT(E70:O70)</f>
        <v>5</v>
      </c>
      <c r="S70" s="5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R70" s="89"/>
      <c r="AU70" s="89"/>
    </row>
    <row r="71" spans="1:56" ht="15.75" thickBot="1" x14ac:dyDescent="0.25">
      <c r="A71" s="837">
        <f>A70+1</f>
        <v>5</v>
      </c>
      <c r="B71" s="780" t="s">
        <v>76</v>
      </c>
      <c r="C71" s="439"/>
      <c r="D71" s="440"/>
      <c r="E71" s="440"/>
      <c r="F71" s="440"/>
      <c r="G71" s="391">
        <v>154</v>
      </c>
      <c r="H71" s="440"/>
      <c r="I71" s="391">
        <v>162</v>
      </c>
      <c r="J71" s="440"/>
      <c r="K71" s="440"/>
      <c r="L71" s="440"/>
      <c r="M71" s="440"/>
      <c r="N71" s="440"/>
      <c r="O71" s="440"/>
      <c r="P71" s="441">
        <f t="shared" si="13"/>
        <v>162</v>
      </c>
      <c r="R71" s="790">
        <f t="shared" si="15"/>
        <v>2</v>
      </c>
      <c r="S71" s="50"/>
      <c r="AR71" s="89"/>
      <c r="AU71" s="89"/>
    </row>
    <row r="72" spans="1:56" ht="18" x14ac:dyDescent="0.25">
      <c r="AG72" s="55"/>
    </row>
    <row r="73" spans="1:56" s="1248" customFormat="1" ht="15.75" x14ac:dyDescent="0.25">
      <c r="A73" s="1246"/>
      <c r="B73" s="1247"/>
      <c r="S73" s="562"/>
      <c r="BC73" s="1249"/>
      <c r="BD73" s="1249"/>
    </row>
    <row r="74" spans="1:56" s="1253" customFormat="1" x14ac:dyDescent="0.2">
      <c r="A74" s="1250"/>
      <c r="B74" s="91"/>
      <c r="C74" s="1251"/>
      <c r="D74" s="1252"/>
      <c r="S74" s="1254"/>
      <c r="BC74" s="1255"/>
      <c r="BD74" s="1255"/>
    </row>
    <row r="75" spans="1:56" s="759" customFormat="1" x14ac:dyDescent="0.2">
      <c r="A75" s="758"/>
      <c r="B75" s="92"/>
      <c r="D75" s="92"/>
      <c r="S75" s="1256"/>
      <c r="BC75" s="1257"/>
      <c r="BD75" s="1257"/>
    </row>
    <row r="76" spans="1:56" s="759" customFormat="1" ht="8.25" customHeight="1" x14ac:dyDescent="0.2">
      <c r="A76" s="758"/>
      <c r="B76" s="92"/>
      <c r="D76" s="92"/>
      <c r="S76" s="1256"/>
      <c r="T76" s="1258"/>
      <c r="BC76" s="1257"/>
      <c r="BD76" s="1257"/>
    </row>
    <row r="77" spans="1:56" s="1253" customFormat="1" x14ac:dyDescent="0.2">
      <c r="A77" s="1250"/>
      <c r="B77" s="91"/>
      <c r="C77" s="1251"/>
      <c r="D77" s="1258"/>
      <c r="S77" s="1254"/>
      <c r="BC77" s="1255"/>
      <c r="BD77" s="1255"/>
    </row>
    <row r="78" spans="1:56" s="1253" customFormat="1" x14ac:dyDescent="0.2">
      <c r="A78" s="758"/>
      <c r="B78" s="92"/>
      <c r="C78" s="1259"/>
      <c r="D78" s="1258"/>
      <c r="S78" s="1254"/>
      <c r="BC78" s="1255"/>
      <c r="BD78" s="1255"/>
    </row>
    <row r="79" spans="1:56" s="1253" customFormat="1" ht="7.5" customHeight="1" x14ac:dyDescent="0.2">
      <c r="S79" s="1254"/>
      <c r="BC79" s="1255"/>
      <c r="BD79" s="1255"/>
    </row>
    <row r="80" spans="1:56" s="1253" customFormat="1" ht="7.5" customHeight="1" x14ac:dyDescent="0.2">
      <c r="S80" s="1254"/>
      <c r="BC80" s="1255"/>
      <c r="BD80" s="1255"/>
    </row>
    <row r="81" spans="1:56" s="1248" customFormat="1" x14ac:dyDescent="0.2">
      <c r="A81" s="1250"/>
      <c r="B81" s="91"/>
      <c r="C81" s="1253"/>
      <c r="D81" s="91"/>
      <c r="S81" s="562"/>
      <c r="BC81" s="1249"/>
      <c r="BD81" s="1249"/>
    </row>
    <row r="82" spans="1:56" s="1248" customFormat="1" x14ac:dyDescent="0.2">
      <c r="A82" s="1250"/>
      <c r="B82" s="91"/>
      <c r="C82" s="1253"/>
      <c r="D82" s="1252"/>
      <c r="S82" s="562"/>
      <c r="BC82" s="1249"/>
      <c r="BD82" s="1249"/>
    </row>
    <row r="83" spans="1:56" s="1248" customFormat="1" x14ac:dyDescent="0.2">
      <c r="A83" s="1250"/>
      <c r="B83" s="91"/>
      <c r="C83" s="1253"/>
      <c r="D83" s="1252"/>
      <c r="S83" s="562"/>
      <c r="BC83" s="1249"/>
      <c r="BD83" s="1249"/>
    </row>
    <row r="84" spans="1:56" s="1248" customFormat="1" ht="10.5" customHeight="1" x14ac:dyDescent="0.2">
      <c r="S84" s="562"/>
      <c r="BC84" s="1249"/>
      <c r="BD84" s="1249"/>
    </row>
    <row r="85" spans="1:56" s="759" customFormat="1" x14ac:dyDescent="0.2">
      <c r="A85" s="758"/>
      <c r="B85" s="92"/>
      <c r="D85" s="92"/>
      <c r="S85" s="1256"/>
      <c r="BC85" s="1257"/>
      <c r="BD85" s="1257"/>
    </row>
    <row r="86" spans="1:56" s="759" customFormat="1" x14ac:dyDescent="0.2">
      <c r="A86" s="758"/>
      <c r="B86" s="92"/>
      <c r="D86" s="92"/>
      <c r="S86" s="1256"/>
      <c r="BC86" s="1257"/>
      <c r="BD86" s="1257"/>
    </row>
    <row r="87" spans="1:56" s="759" customFormat="1" x14ac:dyDescent="0.2">
      <c r="A87" s="758"/>
      <c r="B87" s="92"/>
      <c r="D87" s="92"/>
      <c r="S87" s="1256"/>
      <c r="BC87" s="1257"/>
      <c r="BD87" s="1257"/>
    </row>
    <row r="88" spans="1:56" s="1248" customFormat="1" ht="8.25" customHeight="1" x14ac:dyDescent="0.2">
      <c r="S88" s="562"/>
      <c r="BC88" s="1249"/>
      <c r="BD88" s="1249"/>
    </row>
    <row r="89" spans="1:56" s="1253" customFormat="1" x14ac:dyDescent="0.2">
      <c r="A89" s="1250"/>
      <c r="B89" s="1260"/>
      <c r="D89" s="1252"/>
      <c r="S89" s="1254"/>
      <c r="BC89" s="1255"/>
      <c r="BD89" s="1255"/>
    </row>
    <row r="90" spans="1:56" s="1253" customFormat="1" x14ac:dyDescent="0.2">
      <c r="A90" s="1250"/>
      <c r="B90" s="1260"/>
      <c r="D90" s="91"/>
      <c r="S90" s="1254"/>
      <c r="BC90" s="1255"/>
      <c r="BD90" s="1255"/>
    </row>
    <row r="91" spans="1:56" s="1253" customFormat="1" ht="7.5" customHeight="1" x14ac:dyDescent="0.2">
      <c r="A91" s="1250"/>
      <c r="B91" s="1260"/>
      <c r="D91" s="91"/>
      <c r="S91" s="1254"/>
      <c r="BC91" s="1255"/>
      <c r="BD91" s="1255"/>
    </row>
    <row r="92" spans="1:56" s="759" customFormat="1" ht="18" x14ac:dyDescent="0.25">
      <c r="A92" s="758"/>
      <c r="B92" s="92"/>
      <c r="D92" s="92"/>
      <c r="S92" s="1256"/>
      <c r="AF92" s="1261"/>
      <c r="AG92" s="1261"/>
      <c r="BC92" s="1257"/>
      <c r="BD92" s="1257"/>
    </row>
    <row r="93" spans="1:56" s="759" customFormat="1" x14ac:dyDescent="0.2">
      <c r="A93" s="758"/>
      <c r="B93" s="92"/>
      <c r="D93" s="92"/>
      <c r="S93" s="1256"/>
      <c r="BC93" s="1257"/>
      <c r="BD93" s="1257"/>
    </row>
    <row r="94" spans="1:56" s="759" customFormat="1" ht="8.25" customHeight="1" x14ac:dyDescent="0.25">
      <c r="D94" s="92"/>
      <c r="S94" s="1256"/>
      <c r="AF94" s="1261"/>
      <c r="AG94" s="1261"/>
      <c r="BC94" s="1257"/>
      <c r="BD94" s="1257"/>
    </row>
    <row r="95" spans="1:56" s="1253" customFormat="1" x14ac:dyDescent="0.2">
      <c r="A95" s="1250"/>
      <c r="B95" s="91"/>
      <c r="D95" s="91"/>
      <c r="S95" s="1254"/>
      <c r="BC95" s="1255"/>
      <c r="BD95" s="1255"/>
    </row>
    <row r="96" spans="1:56" s="759" customFormat="1" x14ac:dyDescent="0.2">
      <c r="A96" s="758"/>
      <c r="B96" s="92"/>
      <c r="D96" s="92"/>
      <c r="S96" s="1256"/>
      <c r="BC96" s="1257"/>
      <c r="BD96" s="1257"/>
    </row>
    <row r="97" spans="1:56" s="1253" customFormat="1" ht="8.25" customHeight="1" x14ac:dyDescent="0.2">
      <c r="S97" s="1254"/>
      <c r="BC97" s="1255"/>
      <c r="BD97" s="1255"/>
    </row>
    <row r="98" spans="1:56" s="1253" customFormat="1" x14ac:dyDescent="0.2">
      <c r="A98" s="1250"/>
      <c r="B98" s="91"/>
      <c r="D98" s="91"/>
      <c r="N98" s="91"/>
      <c r="S98" s="1254"/>
      <c r="BC98" s="1255"/>
      <c r="BD98" s="1255"/>
    </row>
    <row r="99" spans="1:56" s="1253" customFormat="1" x14ac:dyDescent="0.2">
      <c r="A99" s="1250"/>
      <c r="B99" s="91"/>
      <c r="D99" s="91"/>
      <c r="N99" s="91"/>
      <c r="S99" s="1254"/>
      <c r="BC99" s="1255"/>
      <c r="BD99" s="1255"/>
    </row>
    <row r="100" spans="1:56" s="1253" customFormat="1" ht="6.75" customHeight="1" x14ac:dyDescent="0.2">
      <c r="N100" s="91"/>
      <c r="S100" s="1254"/>
      <c r="BC100" s="1255"/>
      <c r="BD100" s="1255"/>
    </row>
    <row r="101" spans="1:56" s="759" customFormat="1" x14ac:dyDescent="0.2">
      <c r="A101" s="758"/>
      <c r="B101" s="92"/>
      <c r="C101" s="92"/>
      <c r="D101" s="92"/>
      <c r="S101" s="1256"/>
      <c r="BC101" s="1257"/>
      <c r="BD101" s="1257"/>
    </row>
    <row r="102" spans="1:56" s="759" customFormat="1" x14ac:dyDescent="0.2">
      <c r="A102" s="758"/>
      <c r="B102" s="92"/>
      <c r="C102" s="92"/>
      <c r="D102" s="92"/>
      <c r="S102" s="1256"/>
      <c r="BC102" s="1257"/>
      <c r="BD102" s="1257"/>
    </row>
    <row r="103" spans="1:56" s="1264" customFormat="1" x14ac:dyDescent="0.2">
      <c r="A103" s="1262"/>
      <c r="B103" s="1263"/>
      <c r="C103" s="1263"/>
      <c r="D103" s="91"/>
      <c r="S103" s="1265"/>
      <c r="BC103" s="1266"/>
      <c r="BD103" s="1266"/>
    </row>
    <row r="104" spans="1:56" s="1264" customFormat="1" x14ac:dyDescent="0.2">
      <c r="A104" s="1262"/>
      <c r="B104" s="1263"/>
      <c r="C104" s="1263"/>
      <c r="D104" s="91"/>
      <c r="E104" s="1263"/>
      <c r="F104" s="1263"/>
      <c r="S104" s="1265"/>
      <c r="BC104" s="1266"/>
      <c r="BD104" s="1266"/>
    </row>
    <row r="105" spans="1:56" s="1264" customFormat="1" x14ac:dyDescent="0.2">
      <c r="A105" s="1262"/>
      <c r="B105" s="1263"/>
      <c r="C105" s="1263"/>
      <c r="D105" s="91"/>
      <c r="S105" s="1265"/>
      <c r="BC105" s="1266"/>
      <c r="BD105" s="1266"/>
    </row>
    <row r="106" spans="1:56" s="1248" customFormat="1" ht="10.5" customHeight="1" x14ac:dyDescent="0.2">
      <c r="A106" s="562"/>
      <c r="S106" s="562"/>
      <c r="BC106" s="1249"/>
      <c r="BD106" s="1249"/>
    </row>
    <row r="107" spans="1:56" s="79" customFormat="1" x14ac:dyDescent="0.2">
      <c r="A107" s="81"/>
      <c r="S107" s="81"/>
      <c r="BC107" s="1267"/>
      <c r="BD107" s="1267"/>
    </row>
    <row r="108" spans="1:56" s="1253" customFormat="1" x14ac:dyDescent="0.2">
      <c r="A108" s="1250"/>
      <c r="B108" s="91"/>
      <c r="D108" s="91"/>
      <c r="S108" s="1254"/>
      <c r="BC108" s="1255"/>
      <c r="BD108" s="1255"/>
    </row>
    <row r="109" spans="1:56" s="1253" customFormat="1" ht="18" x14ac:dyDescent="0.25">
      <c r="A109" s="1250"/>
      <c r="B109" s="91"/>
      <c r="D109" s="91"/>
      <c r="S109" s="1254"/>
      <c r="AG109" s="761"/>
      <c r="BC109" s="1255"/>
      <c r="BD109" s="1255"/>
    </row>
    <row r="110" spans="1:56" s="87" customFormat="1" ht="10.5" customHeight="1" x14ac:dyDescent="0.2">
      <c r="A110" s="154"/>
      <c r="S110" s="154"/>
      <c r="BC110" s="155"/>
      <c r="BD110" s="155"/>
    </row>
  </sheetData>
  <mergeCells count="13">
    <mergeCell ref="K1:N1"/>
    <mergeCell ref="AI1:AL1"/>
    <mergeCell ref="C1:F1"/>
    <mergeCell ref="G1:J1"/>
    <mergeCell ref="AM1:AP1"/>
    <mergeCell ref="AU1:AX1"/>
    <mergeCell ref="AY1:BB1"/>
    <mergeCell ref="O1:R1"/>
    <mergeCell ref="S1:V1"/>
    <mergeCell ref="AA1:AD1"/>
    <mergeCell ref="AE1:AH1"/>
    <mergeCell ref="W1:Z1"/>
    <mergeCell ref="AQ1:AT1"/>
  </mergeCells>
  <conditionalFormatting sqref="C25:F25 AU23:BD23 Z19 AE7:AH7 AM8:AP8 C31:V31 O25:BB25 AM7:BB7 AE31:AP31 G13:AD13 AI13:AX13 AA6:AP6 AI7:AL8 AI15:AL16 G15:Z16 AU24:BB24 C23:AP24 Z30:AD31 Y35:AP35 C35:V35 C36:AL36 W18:AD18 C26:AP30 C32:AP34 AU26:BB36 AA9:AP9 C7:Z9 C2:Z3 G4:Z6 AU2:BB6 AA3:AD3 AE2:AP5 G12:AP12 C10:AP11 AU8:BB12 AY16:BB16 C17:BB17 C14:BB14 C18:V19 AE18:BB19 AU21:BB21 C20:AT21">
    <cfRule type="cellIs" dxfId="117" priority="85" stopIfTrue="1" operator="between">
      <formula>220</formula>
      <formula>300</formula>
    </cfRule>
  </conditionalFormatting>
  <conditionalFormatting sqref="C23:BD23 Z19 AE7:AH7 AI13:AX13 AA6:BB6 AI7:BB8 AI15:AL16 W18:AD18 C24:BB36 C20:AT20 AA9:BB9 C13:AD13 C2:Z9 AA3:AD3 AE2:BB5 C21:BB21 C10:BB12 C15:Z16 AY16:BB16 C17:BB17 C14:BB14 C18:V19 AE18:BB19">
    <cfRule type="cellIs" dxfId="116" priority="83" stopIfTrue="1" operator="between">
      <formula>1</formula>
      <formula>95</formula>
    </cfRule>
  </conditionalFormatting>
  <conditionalFormatting sqref="Y30:Y31">
    <cfRule type="cellIs" dxfId="115" priority="81" stopIfTrue="1" operator="between">
      <formula>220</formula>
      <formula>300</formula>
    </cfRule>
  </conditionalFormatting>
  <conditionalFormatting sqref="W19:Y19">
    <cfRule type="cellIs" dxfId="114" priority="80" stopIfTrue="1" operator="between">
      <formula>220</formula>
      <formula>300</formula>
    </cfRule>
  </conditionalFormatting>
  <conditionalFormatting sqref="W19:Y19">
    <cfRule type="cellIs" dxfId="113" priority="79" stopIfTrue="1" operator="between">
      <formula>1</formula>
      <formula>95</formula>
    </cfRule>
  </conditionalFormatting>
  <conditionalFormatting sqref="AA2:AD2 AA15:AD15 AA4:AD5 AA7:AD8 AA19:AD19">
    <cfRule type="cellIs" dxfId="112" priority="78" stopIfTrue="1" operator="between">
      <formula>220</formula>
      <formula>300</formula>
    </cfRule>
  </conditionalFormatting>
  <conditionalFormatting sqref="AA2:AD2 AA15:AD15 AA4:AD5 AA7:AD8 AA19:AD19">
    <cfRule type="cellIs" dxfId="111" priority="77" stopIfTrue="1" operator="between">
      <formula>1</formula>
      <formula>95</formula>
    </cfRule>
  </conditionalFormatting>
  <conditionalFormatting sqref="AA33:AD33">
    <cfRule type="cellIs" dxfId="110" priority="76" stopIfTrue="1" operator="between">
      <formula>220</formula>
      <formula>300</formula>
    </cfRule>
  </conditionalFormatting>
  <conditionalFormatting sqref="AA16:AD16">
    <cfRule type="cellIs" dxfId="109" priority="71" stopIfTrue="1" operator="between">
      <formula>220</formula>
      <formula>300</formula>
    </cfRule>
  </conditionalFormatting>
  <conditionalFormatting sqref="AA16:AD16">
    <cfRule type="cellIs" dxfId="108" priority="70" stopIfTrue="1" operator="between">
      <formula>1</formula>
      <formula>95</formula>
    </cfRule>
  </conditionalFormatting>
  <conditionalFormatting sqref="AE13:AH13">
    <cfRule type="cellIs" dxfId="107" priority="67" stopIfTrue="1" operator="between">
      <formula>220</formula>
      <formula>300</formula>
    </cfRule>
  </conditionalFormatting>
  <conditionalFormatting sqref="AE13:AH13">
    <cfRule type="cellIs" dxfId="106" priority="66" stopIfTrue="1" operator="between">
      <formula>1</formula>
      <formula>95</formula>
    </cfRule>
  </conditionalFormatting>
  <conditionalFormatting sqref="AE15:AH16">
    <cfRule type="cellIs" dxfId="105" priority="65" stopIfTrue="1" operator="between">
      <formula>220</formula>
      <formula>300</formula>
    </cfRule>
  </conditionalFormatting>
  <conditionalFormatting sqref="AE15:AH16">
    <cfRule type="cellIs" dxfId="104" priority="64" stopIfTrue="1" operator="between">
      <formula>1</formula>
      <formula>95</formula>
    </cfRule>
  </conditionalFormatting>
  <conditionalFormatting sqref="AE8:AH8">
    <cfRule type="cellIs" dxfId="103" priority="63" stopIfTrue="1" operator="between">
      <formula>220</formula>
      <formula>300</formula>
    </cfRule>
  </conditionalFormatting>
  <conditionalFormatting sqref="AE8:AH8">
    <cfRule type="cellIs" dxfId="102" priority="62" stopIfTrue="1" operator="between">
      <formula>1</formula>
      <formula>95</formula>
    </cfRule>
  </conditionalFormatting>
  <conditionalFormatting sqref="AU20:AX20">
    <cfRule type="cellIs" dxfId="101" priority="57" stopIfTrue="1" operator="between">
      <formula>220</formula>
      <formula>300</formula>
    </cfRule>
  </conditionalFormatting>
  <conditionalFormatting sqref="AU20:AX20">
    <cfRule type="cellIs" dxfId="100" priority="56" stopIfTrue="1" operator="between">
      <formula>1</formula>
      <formula>95</formula>
    </cfRule>
  </conditionalFormatting>
  <conditionalFormatting sqref="AY20:BB20">
    <cfRule type="cellIs" dxfId="99" priority="55" stopIfTrue="1" operator="between">
      <formula>220</formula>
      <formula>300</formula>
    </cfRule>
  </conditionalFormatting>
  <conditionalFormatting sqref="AY20:BB20">
    <cfRule type="cellIs" dxfId="98" priority="54" stopIfTrue="1" operator="between">
      <formula>1</formula>
      <formula>95</formula>
    </cfRule>
  </conditionalFormatting>
  <conditionalFormatting sqref="AE24:AH24">
    <cfRule type="cellIs" dxfId="97" priority="53" stopIfTrue="1" operator="between">
      <formula>220</formula>
      <formula>300</formula>
    </cfRule>
  </conditionalFormatting>
  <conditionalFormatting sqref="AE25:AH25">
    <cfRule type="cellIs" dxfId="96" priority="52" stopIfTrue="1" operator="between">
      <formula>220</formula>
      <formula>300</formula>
    </cfRule>
  </conditionalFormatting>
  <conditionalFormatting sqref="AE30:AH30">
    <cfRule type="cellIs" dxfId="95" priority="51" stopIfTrue="1" operator="between">
      <formula>220</formula>
      <formula>300</formula>
    </cfRule>
  </conditionalFormatting>
  <conditionalFormatting sqref="AE34:AH34">
    <cfRule type="cellIs" dxfId="94" priority="50" stopIfTrue="1" operator="between">
      <formula>220</formula>
      <formula>300</formula>
    </cfRule>
  </conditionalFormatting>
  <conditionalFormatting sqref="AE36:AH36">
    <cfRule type="cellIs" dxfId="93" priority="49" stopIfTrue="1" operator="between">
      <formula>220</formula>
      <formula>300</formula>
    </cfRule>
  </conditionalFormatting>
  <conditionalFormatting sqref="AI27:AL27">
    <cfRule type="cellIs" dxfId="92" priority="44" stopIfTrue="1" operator="between">
      <formula>220</formula>
      <formula>300</formula>
    </cfRule>
  </conditionalFormatting>
  <conditionalFormatting sqref="AI32:AL32">
    <cfRule type="cellIs" dxfId="91" priority="43" stopIfTrue="1" operator="between">
      <formula>220</formula>
      <formula>300</formula>
    </cfRule>
  </conditionalFormatting>
  <conditionalFormatting sqref="AI35:AL36">
    <cfRule type="cellIs" dxfId="90" priority="42" stopIfTrue="1" operator="between">
      <formula>220</formula>
      <formula>300</formula>
    </cfRule>
  </conditionalFormatting>
  <conditionalFormatting sqref="AI24:AL24">
    <cfRule type="cellIs" dxfId="89" priority="41" stopIfTrue="1" operator="between">
      <formula>220</formula>
      <formula>300</formula>
    </cfRule>
  </conditionalFormatting>
  <conditionalFormatting sqref="AI33:AL33">
    <cfRule type="cellIs" dxfId="88" priority="40" stopIfTrue="1" operator="between">
      <formula>220</formula>
      <formula>300</formula>
    </cfRule>
  </conditionalFormatting>
  <conditionalFormatting sqref="AM34:AP34 AQ32:AT32 AM26:AP27 AM33:AT33 AM35:AT35">
    <cfRule type="cellIs" dxfId="87" priority="39" stopIfTrue="1" operator="between">
      <formula>220</formula>
      <formula>300</formula>
    </cfRule>
  </conditionalFormatting>
  <conditionalFormatting sqref="AQ32:AT33 AQ35:AT35">
    <cfRule type="cellIs" dxfId="86" priority="38" stopIfTrue="1" operator="between">
      <formula>220</formula>
      <formula>300</formula>
    </cfRule>
  </conditionalFormatting>
  <conditionalFormatting sqref="AM36:AT36">
    <cfRule type="cellIs" dxfId="85" priority="37" stopIfTrue="1" operator="between">
      <formula>220</formula>
      <formula>300</formula>
    </cfRule>
  </conditionalFormatting>
  <conditionalFormatting sqref="AM36:AT36">
    <cfRule type="cellIs" dxfId="84" priority="36" stopIfTrue="1" operator="between">
      <formula>220</formula>
      <formula>300</formula>
    </cfRule>
  </conditionalFormatting>
  <conditionalFormatting sqref="AM15:AT16">
    <cfRule type="cellIs" dxfId="83" priority="29" stopIfTrue="1" operator="between">
      <formula>220</formula>
      <formula>300</formula>
    </cfRule>
  </conditionalFormatting>
  <conditionalFormatting sqref="AM15:AT16">
    <cfRule type="cellIs" dxfId="82" priority="28" stopIfTrue="1" operator="between">
      <formula>1</formula>
      <formula>95</formula>
    </cfRule>
  </conditionalFormatting>
  <conditionalFormatting sqref="AU27:AX27">
    <cfRule type="cellIs" dxfId="81" priority="25" stopIfTrue="1" operator="between">
      <formula>220</formula>
      <formula>300</formula>
    </cfRule>
  </conditionalFormatting>
  <conditionalFormatting sqref="AU35:AX35">
    <cfRule type="cellIs" dxfId="80" priority="24" stopIfTrue="1" operator="between">
      <formula>220</formula>
      <formula>300</formula>
    </cfRule>
  </conditionalFormatting>
  <conditionalFormatting sqref="AU35:AX35">
    <cfRule type="cellIs" dxfId="79" priority="23" stopIfTrue="1" operator="between">
      <formula>220</formula>
      <formula>300</formula>
    </cfRule>
  </conditionalFormatting>
  <conditionalFormatting sqref="AU36:AX36">
    <cfRule type="cellIs" dxfId="78" priority="22" stopIfTrue="1" operator="between">
      <formula>220</formula>
      <formula>300</formula>
    </cfRule>
  </conditionalFormatting>
  <conditionalFormatting sqref="AU36:AX36">
    <cfRule type="cellIs" dxfId="77" priority="21" stopIfTrue="1" operator="between">
      <formula>220</formula>
      <formula>300</formula>
    </cfRule>
  </conditionalFormatting>
  <conditionalFormatting sqref="AU15:AX16">
    <cfRule type="cellIs" dxfId="76" priority="18" stopIfTrue="1" operator="between">
      <formula>220</formula>
      <formula>300</formula>
    </cfRule>
  </conditionalFormatting>
  <conditionalFormatting sqref="AU15:AX16">
    <cfRule type="cellIs" dxfId="75" priority="17" stopIfTrue="1" operator="between">
      <formula>1</formula>
      <formula>95</formula>
    </cfRule>
  </conditionalFormatting>
  <conditionalFormatting sqref="AQ9:AT9">
    <cfRule type="cellIs" dxfId="74" priority="16" stopIfTrue="1" operator="between">
      <formula>220</formula>
      <formula>300</formula>
    </cfRule>
  </conditionalFormatting>
  <conditionalFormatting sqref="AU5:AX5">
    <cfRule type="cellIs" dxfId="73" priority="14" stopIfTrue="1" operator="between">
      <formula>220</formula>
      <formula>300</formula>
    </cfRule>
  </conditionalFormatting>
  <conditionalFormatting sqref="AU12:AX12">
    <cfRule type="cellIs" dxfId="72" priority="13" stopIfTrue="1" operator="between">
      <formula>220</formula>
      <formula>300</formula>
    </cfRule>
  </conditionalFormatting>
  <conditionalFormatting sqref="AY10:BB10">
    <cfRule type="cellIs" dxfId="71" priority="12" stopIfTrue="1" operator="between">
      <formula>220</formula>
      <formula>300</formula>
    </cfRule>
  </conditionalFormatting>
  <conditionalFormatting sqref="AY13:BB13 AY15:BB15">
    <cfRule type="cellIs" dxfId="70" priority="9" stopIfTrue="1" operator="between">
      <formula>220</formula>
      <formula>300</formula>
    </cfRule>
  </conditionalFormatting>
  <conditionalFormatting sqref="AY13:BB13 AY15:BB15">
    <cfRule type="cellIs" dxfId="69" priority="8" stopIfTrue="1" operator="between">
      <formula>1</formula>
      <formula>95</formula>
    </cfRule>
  </conditionalFormatting>
  <conditionalFormatting sqref="AY32:BB33 AY35:BB35">
    <cfRule type="cellIs" dxfId="68" priority="5" stopIfTrue="1" operator="between">
      <formula>220</formula>
      <formula>300</formula>
    </cfRule>
  </conditionalFormatting>
  <conditionalFormatting sqref="AY32:BB33 AY35:BB35">
    <cfRule type="cellIs" dxfId="67" priority="4" stopIfTrue="1" operator="between">
      <formula>220</formula>
      <formula>300</formula>
    </cfRule>
  </conditionalFormatting>
  <conditionalFormatting sqref="AY36:BB36">
    <cfRule type="cellIs" dxfId="66" priority="3" stopIfTrue="1" operator="between">
      <formula>220</formula>
      <formula>300</formula>
    </cfRule>
  </conditionalFormatting>
  <conditionalFormatting sqref="AY36:BB36">
    <cfRule type="cellIs" dxfId="65" priority="2" stopIfTrue="1" operator="between">
      <formula>220</formula>
      <formula>300</formula>
    </cfRule>
  </conditionalFormatting>
  <conditionalFormatting sqref="AY12:BB12">
    <cfRule type="cellIs" dxfId="64" priority="1" stopIfTrue="1" operator="between">
      <formula>220</formula>
      <formula>300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5" orientation="portrait" r:id="rId1"/>
  <rowBreaks count="1" manualBreakCount="1">
    <brk id="71" max="16383" man="1"/>
  </rowBreaks>
  <colBreaks count="1" manualBreakCount="1">
    <brk id="2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32"/>
  <sheetViews>
    <sheetView zoomScale="80" zoomScaleNormal="80" workbookViewId="0">
      <pane xSplit="1" ySplit="2" topLeftCell="B3" activePane="bottomRight" state="frozen"/>
      <selection activeCell="C2" sqref="C2:C3"/>
      <selection pane="topRight" activeCell="C2" sqref="C2:C3"/>
      <selection pane="bottomLeft" activeCell="C2" sqref="C2:C3"/>
      <selection pane="bottomRight" activeCell="N32" sqref="N32"/>
    </sheetView>
  </sheetViews>
  <sheetFormatPr defaultRowHeight="18" x14ac:dyDescent="0.2"/>
  <cols>
    <col min="1" max="1" width="5.5703125" style="977" bestFit="1" customWidth="1"/>
    <col min="2" max="2" width="6.5703125" style="977" bestFit="1" customWidth="1"/>
    <col min="3" max="3" width="21.28515625" style="953" bestFit="1" customWidth="1"/>
    <col min="4" max="4" width="10.5703125" style="1008" bestFit="1" customWidth="1"/>
    <col min="5" max="5" width="21.28515625" style="1007" bestFit="1" customWidth="1"/>
    <col min="6" max="6" width="10.5703125" style="1008" bestFit="1" customWidth="1"/>
    <col min="7" max="7" width="21.28515625" style="1007" bestFit="1" customWidth="1"/>
    <col min="8" max="8" width="10.5703125" style="1008" bestFit="1" customWidth="1"/>
    <col min="9" max="9" width="21.28515625" style="1007" bestFit="1" customWidth="1"/>
    <col min="10" max="10" width="10.5703125" style="1008" bestFit="1" customWidth="1"/>
    <col min="11" max="11" width="4.28515625" style="953" customWidth="1"/>
    <col min="12" max="12" width="4.28515625" style="1009" customWidth="1"/>
    <col min="13" max="13" width="2.5703125" style="1012" bestFit="1" customWidth="1"/>
    <col min="14" max="14" width="7.140625" style="984" customWidth="1"/>
    <col min="15" max="15" width="25.5703125" style="977" bestFit="1" customWidth="1"/>
    <col min="16" max="23" width="5.28515625" style="977" customWidth="1"/>
    <col min="24" max="24" width="6.28515625" style="978" bestFit="1" customWidth="1"/>
    <col min="25" max="25" width="8.28515625" style="978" bestFit="1" customWidth="1"/>
    <col min="26" max="26" width="12.28515625" style="953" bestFit="1" customWidth="1"/>
    <col min="27" max="16384" width="9.140625" style="953"/>
  </cols>
  <sheetData>
    <row r="1" spans="1:26" s="648" customFormat="1" ht="15.75" thickBot="1" x14ac:dyDescent="0.25">
      <c r="A1" s="1375" t="s">
        <v>181</v>
      </c>
      <c r="B1" s="1375"/>
      <c r="C1" s="1376" t="s">
        <v>57</v>
      </c>
      <c r="D1" s="1376"/>
      <c r="E1" s="1376"/>
      <c r="F1" s="1376"/>
      <c r="G1" s="1376"/>
      <c r="H1" s="1376"/>
      <c r="I1" s="1376"/>
      <c r="J1" s="1376"/>
      <c r="R1" s="1379" t="s">
        <v>58</v>
      </c>
      <c r="S1" s="1379"/>
      <c r="T1" s="1379"/>
      <c r="U1" s="1379"/>
      <c r="V1" s="1379"/>
      <c r="W1" s="1379"/>
      <c r="X1" s="652"/>
    </row>
    <row r="2" spans="1:26" s="648" customFormat="1" ht="33" customHeight="1" thickBot="1" x14ac:dyDescent="0.25">
      <c r="A2" s="941" t="s">
        <v>182</v>
      </c>
      <c r="B2" s="941" t="s">
        <v>32</v>
      </c>
      <c r="C2" s="940">
        <v>1</v>
      </c>
      <c r="D2" s="941" t="s">
        <v>58</v>
      </c>
      <c r="E2" s="940">
        <v>2</v>
      </c>
      <c r="F2" s="941" t="s">
        <v>58</v>
      </c>
      <c r="G2" s="940">
        <v>3</v>
      </c>
      <c r="H2" s="941" t="s">
        <v>58</v>
      </c>
      <c r="I2" s="940">
        <v>4</v>
      </c>
      <c r="J2" s="941" t="s">
        <v>58</v>
      </c>
      <c r="N2" s="1377" t="s">
        <v>56</v>
      </c>
      <c r="O2" s="1378"/>
      <c r="P2" s="942">
        <v>1</v>
      </c>
      <c r="Q2" s="942">
        <v>2</v>
      </c>
      <c r="R2" s="942">
        <v>3</v>
      </c>
      <c r="S2" s="942">
        <v>4</v>
      </c>
      <c r="T2" s="942">
        <v>5</v>
      </c>
      <c r="U2" s="942">
        <v>6</v>
      </c>
      <c r="V2" s="942">
        <v>7</v>
      </c>
      <c r="W2" s="942">
        <v>8</v>
      </c>
      <c r="X2" s="943" t="s">
        <v>89</v>
      </c>
      <c r="Y2" s="944" t="s">
        <v>85</v>
      </c>
    </row>
    <row r="3" spans="1:26" x14ac:dyDescent="0.2">
      <c r="A3" s="1374">
        <v>1</v>
      </c>
      <c r="B3" s="939">
        <v>1</v>
      </c>
      <c r="C3" s="945" t="str">
        <f>$O$3</f>
        <v>Ольга Дикушникова</v>
      </c>
      <c r="D3" s="946">
        <v>153</v>
      </c>
      <c r="E3" s="945" t="str">
        <f>$O$5</f>
        <v>Игорь Куклин</v>
      </c>
      <c r="F3" s="946">
        <v>188</v>
      </c>
      <c r="G3" s="945" t="str">
        <f>$O$7</f>
        <v>Саша Пушкарев</v>
      </c>
      <c r="H3" s="946">
        <v>191</v>
      </c>
      <c r="I3" s="945" t="str">
        <f>$O$9</f>
        <v>Наталья Клюева</v>
      </c>
      <c r="J3" s="946">
        <v>167</v>
      </c>
      <c r="K3" s="648"/>
      <c r="L3" s="648"/>
      <c r="M3" s="648"/>
      <c r="N3" s="947" t="s">
        <v>124</v>
      </c>
      <c r="O3" s="948" t="s">
        <v>183</v>
      </c>
      <c r="P3" s="949">
        <f>D3</f>
        <v>153</v>
      </c>
      <c r="Q3" s="949">
        <f>H6</f>
        <v>177</v>
      </c>
      <c r="R3" s="949">
        <f>F10</f>
        <v>139</v>
      </c>
      <c r="S3" s="949">
        <f>H12</f>
        <v>177</v>
      </c>
      <c r="T3" s="949">
        <f>D16</f>
        <v>170</v>
      </c>
      <c r="U3" s="949">
        <f>J18</f>
        <v>130</v>
      </c>
      <c r="V3" s="949">
        <f>F22</f>
        <v>204</v>
      </c>
      <c r="W3" s="950">
        <f>J25</f>
        <v>124</v>
      </c>
      <c r="X3" s="951">
        <f t="shared" ref="X3:X10" si="0">SUM(P3:W3)</f>
        <v>1274</v>
      </c>
      <c r="Y3" s="952">
        <f t="shared" ref="Y3:Y10" si="1">ROUND((AVERAGE(P3:W3)),2)</f>
        <v>159.25</v>
      </c>
    </row>
    <row r="4" spans="1:26" x14ac:dyDescent="0.2">
      <c r="A4" s="1374"/>
      <c r="B4" s="939">
        <v>2</v>
      </c>
      <c r="C4" s="945" t="str">
        <f>$O$4</f>
        <v>Людмила Чуруксаева</v>
      </c>
      <c r="D4" s="946">
        <v>150</v>
      </c>
      <c r="E4" s="945" t="str">
        <f>$O$6</f>
        <v>Женя Гамов</v>
      </c>
      <c r="F4" s="946">
        <v>172</v>
      </c>
      <c r="G4" s="945" t="str">
        <f>$O$8</f>
        <v>Елена Оловянникова</v>
      </c>
      <c r="H4" s="946">
        <v>157</v>
      </c>
      <c r="I4" s="945" t="str">
        <f>$O$10</f>
        <v>Сережа Черный</v>
      </c>
      <c r="J4" s="946">
        <v>156</v>
      </c>
      <c r="K4" s="648"/>
      <c r="L4" s="648"/>
      <c r="M4" s="648"/>
      <c r="N4" s="954" t="s">
        <v>129</v>
      </c>
      <c r="O4" s="955" t="s">
        <v>184</v>
      </c>
      <c r="P4" s="956">
        <f>D4</f>
        <v>150</v>
      </c>
      <c r="Q4" s="956">
        <f>F7</f>
        <v>145</v>
      </c>
      <c r="R4" s="956">
        <f>H10</f>
        <v>148</v>
      </c>
      <c r="S4" s="956">
        <f>F12</f>
        <v>149</v>
      </c>
      <c r="T4" s="956">
        <f>J16</f>
        <v>149</v>
      </c>
      <c r="U4" s="956">
        <f>D18</f>
        <v>145</v>
      </c>
      <c r="V4" s="956">
        <f>H21</f>
        <v>153</v>
      </c>
      <c r="W4" s="957">
        <f>J24</f>
        <v>125</v>
      </c>
      <c r="X4" s="958">
        <f t="shared" si="0"/>
        <v>1164</v>
      </c>
      <c r="Y4" s="959">
        <f t="shared" si="1"/>
        <v>145.5</v>
      </c>
    </row>
    <row r="5" spans="1:26" ht="15" x14ac:dyDescent="0.2">
      <c r="A5" s="960"/>
      <c r="B5" s="961"/>
      <c r="C5" s="962"/>
      <c r="D5" s="963"/>
      <c r="E5" s="964"/>
      <c r="F5" s="963"/>
      <c r="G5" s="964"/>
      <c r="H5" s="963"/>
      <c r="I5" s="964"/>
      <c r="J5" s="963"/>
      <c r="K5" s="648"/>
      <c r="L5" s="648"/>
      <c r="M5" s="648"/>
      <c r="N5" s="954" t="s">
        <v>126</v>
      </c>
      <c r="O5" s="965" t="s">
        <v>185</v>
      </c>
      <c r="P5" s="956">
        <f>F3</f>
        <v>188</v>
      </c>
      <c r="Q5" s="956">
        <f>J6</f>
        <v>225</v>
      </c>
      <c r="R5" s="956">
        <f>D9</f>
        <v>154</v>
      </c>
      <c r="S5" s="956">
        <f>F13</f>
        <v>173</v>
      </c>
      <c r="T5" s="956">
        <f>H15</f>
        <v>195</v>
      </c>
      <c r="U5" s="956">
        <f>J19</f>
        <v>184</v>
      </c>
      <c r="V5" s="956">
        <f>D22</f>
        <v>193</v>
      </c>
      <c r="W5" s="957">
        <f>H25</f>
        <v>200</v>
      </c>
      <c r="X5" s="958">
        <f t="shared" si="0"/>
        <v>1512</v>
      </c>
      <c r="Y5" s="959">
        <f t="shared" si="1"/>
        <v>189</v>
      </c>
    </row>
    <row r="6" spans="1:26" x14ac:dyDescent="0.2">
      <c r="A6" s="1374">
        <v>2</v>
      </c>
      <c r="B6" s="939">
        <v>1</v>
      </c>
      <c r="C6" s="945" t="str">
        <f>$O$6</f>
        <v>Женя Гамов</v>
      </c>
      <c r="D6" s="946">
        <v>140</v>
      </c>
      <c r="E6" s="945" t="str">
        <f>$O$10</f>
        <v>Сережа Черный</v>
      </c>
      <c r="F6" s="946">
        <v>171</v>
      </c>
      <c r="G6" s="945" t="str">
        <f>$O$3</f>
        <v>Ольга Дикушникова</v>
      </c>
      <c r="H6" s="946">
        <v>177</v>
      </c>
      <c r="I6" s="945" t="str">
        <f>$O$5</f>
        <v>Игорь Куклин</v>
      </c>
      <c r="J6" s="946">
        <v>225</v>
      </c>
      <c r="K6" s="648"/>
      <c r="L6" s="648"/>
      <c r="M6" s="648"/>
      <c r="N6" s="954" t="s">
        <v>130</v>
      </c>
      <c r="O6" s="965" t="s">
        <v>186</v>
      </c>
      <c r="P6" s="956">
        <f>F4</f>
        <v>172</v>
      </c>
      <c r="Q6" s="956">
        <f>D6</f>
        <v>140</v>
      </c>
      <c r="R6" s="956">
        <f>J9</f>
        <v>145</v>
      </c>
      <c r="S6" s="956">
        <f>H13</f>
        <v>150</v>
      </c>
      <c r="T6" s="956">
        <f>F15</f>
        <v>216</v>
      </c>
      <c r="U6" s="956">
        <f>D19</f>
        <v>189</v>
      </c>
      <c r="V6" s="956">
        <f>J22</f>
        <v>162</v>
      </c>
      <c r="W6" s="957">
        <f>H24</f>
        <v>166</v>
      </c>
      <c r="X6" s="958">
        <f t="shared" si="0"/>
        <v>1340</v>
      </c>
      <c r="Y6" s="959">
        <f t="shared" si="1"/>
        <v>167.5</v>
      </c>
    </row>
    <row r="7" spans="1:26" x14ac:dyDescent="0.2">
      <c r="A7" s="1374"/>
      <c r="B7" s="939">
        <v>2</v>
      </c>
      <c r="C7" s="945" t="str">
        <f>$O$8</f>
        <v>Елена Оловянникова</v>
      </c>
      <c r="D7" s="946">
        <v>147</v>
      </c>
      <c r="E7" s="945" t="str">
        <f>$O$4</f>
        <v>Людмила Чуруксаева</v>
      </c>
      <c r="F7" s="946">
        <v>145</v>
      </c>
      <c r="G7" s="945" t="str">
        <f>$O$9</f>
        <v>Наталья Клюева</v>
      </c>
      <c r="H7" s="946">
        <v>181</v>
      </c>
      <c r="I7" s="945" t="str">
        <f>$O$7</f>
        <v>Саша Пушкарев</v>
      </c>
      <c r="J7" s="946">
        <v>153</v>
      </c>
      <c r="K7" s="648"/>
      <c r="L7" s="648"/>
      <c r="M7" s="648"/>
      <c r="N7" s="954" t="s">
        <v>127</v>
      </c>
      <c r="O7" s="965" t="s">
        <v>187</v>
      </c>
      <c r="P7" s="956">
        <f>H3</f>
        <v>191</v>
      </c>
      <c r="Q7" s="956">
        <f>J7</f>
        <v>153</v>
      </c>
      <c r="R7" s="956">
        <f>F9</f>
        <v>144</v>
      </c>
      <c r="S7" s="956">
        <f>D13</f>
        <v>186</v>
      </c>
      <c r="T7" s="956">
        <f>J15</f>
        <v>187</v>
      </c>
      <c r="U7" s="956">
        <f>H19</f>
        <v>160</v>
      </c>
      <c r="V7" s="956">
        <f>D21</f>
        <v>147</v>
      </c>
      <c r="W7" s="957">
        <f>F25</f>
        <v>192</v>
      </c>
      <c r="X7" s="958">
        <f t="shared" si="0"/>
        <v>1360</v>
      </c>
      <c r="Y7" s="959">
        <f t="shared" si="1"/>
        <v>170</v>
      </c>
    </row>
    <row r="8" spans="1:26" ht="15" x14ac:dyDescent="0.2">
      <c r="A8" s="960"/>
      <c r="B8" s="961"/>
      <c r="C8" s="962"/>
      <c r="D8" s="963"/>
      <c r="E8" s="964"/>
      <c r="F8" s="963"/>
      <c r="G8" s="964"/>
      <c r="H8" s="963"/>
      <c r="I8" s="964"/>
      <c r="J8" s="963"/>
      <c r="K8" s="648"/>
      <c r="L8" s="648"/>
      <c r="M8" s="648"/>
      <c r="N8" s="954" t="s">
        <v>131</v>
      </c>
      <c r="O8" s="955" t="s">
        <v>188</v>
      </c>
      <c r="P8" s="956">
        <f>H4</f>
        <v>157</v>
      </c>
      <c r="Q8" s="956">
        <f>D7</f>
        <v>147</v>
      </c>
      <c r="R8" s="956">
        <f>H9</f>
        <v>166</v>
      </c>
      <c r="S8" s="956">
        <f>J13</f>
        <v>158</v>
      </c>
      <c r="T8" s="956">
        <f>D15</f>
        <v>152</v>
      </c>
      <c r="U8" s="956">
        <f>F19</f>
        <v>163</v>
      </c>
      <c r="V8" s="956">
        <f>J21</f>
        <v>170</v>
      </c>
      <c r="W8" s="957">
        <f>F24</f>
        <v>139</v>
      </c>
      <c r="X8" s="958">
        <f t="shared" si="0"/>
        <v>1252</v>
      </c>
      <c r="Y8" s="959">
        <f t="shared" si="1"/>
        <v>156.5</v>
      </c>
    </row>
    <row r="9" spans="1:26" x14ac:dyDescent="0.2">
      <c r="A9" s="1374">
        <v>3</v>
      </c>
      <c r="B9" s="939">
        <v>1</v>
      </c>
      <c r="C9" s="945" t="str">
        <f>$O$5</f>
        <v>Игорь Куклин</v>
      </c>
      <c r="D9" s="946">
        <v>154</v>
      </c>
      <c r="E9" s="945" t="str">
        <f>$O$7</f>
        <v>Саша Пушкарев</v>
      </c>
      <c r="F9" s="946">
        <v>144</v>
      </c>
      <c r="G9" s="945" t="str">
        <f>$O$8</f>
        <v>Елена Оловянникова</v>
      </c>
      <c r="H9" s="946">
        <v>166</v>
      </c>
      <c r="I9" s="945" t="str">
        <f>$O$6</f>
        <v>Женя Гамов</v>
      </c>
      <c r="J9" s="946">
        <v>145</v>
      </c>
      <c r="K9" s="966"/>
      <c r="L9" s="967"/>
      <c r="M9" s="967"/>
      <c r="N9" s="954" t="s">
        <v>128</v>
      </c>
      <c r="O9" s="955" t="s">
        <v>189</v>
      </c>
      <c r="P9" s="956">
        <f>J3</f>
        <v>167</v>
      </c>
      <c r="Q9" s="956">
        <f>H7</f>
        <v>181</v>
      </c>
      <c r="R9" s="956">
        <f>D10</f>
        <v>155</v>
      </c>
      <c r="S9" s="956">
        <f>J12</f>
        <v>135</v>
      </c>
      <c r="T9" s="956">
        <f>F16</f>
        <v>127</v>
      </c>
      <c r="U9" s="956">
        <f>H18</f>
        <v>197</v>
      </c>
      <c r="V9" s="956">
        <f>F21</f>
        <v>166</v>
      </c>
      <c r="W9" s="957">
        <f>D25</f>
        <v>170</v>
      </c>
      <c r="X9" s="958">
        <f t="shared" si="0"/>
        <v>1298</v>
      </c>
      <c r="Y9" s="959">
        <f t="shared" si="1"/>
        <v>162.25</v>
      </c>
    </row>
    <row r="10" spans="1:26" ht="18.75" thickBot="1" x14ac:dyDescent="0.25">
      <c r="A10" s="1374"/>
      <c r="B10" s="939">
        <v>2</v>
      </c>
      <c r="C10" s="945" t="str">
        <f>$O$9</f>
        <v>Наталья Клюева</v>
      </c>
      <c r="D10" s="946">
        <v>155</v>
      </c>
      <c r="E10" s="945" t="str">
        <f>$O$3</f>
        <v>Ольга Дикушникова</v>
      </c>
      <c r="F10" s="946">
        <v>139</v>
      </c>
      <c r="G10" s="945" t="str">
        <f>$O$4</f>
        <v>Людмила Чуруксаева</v>
      </c>
      <c r="H10" s="946">
        <v>148</v>
      </c>
      <c r="I10" s="945" t="str">
        <f>$O$10</f>
        <v>Сережа Черный</v>
      </c>
      <c r="J10" s="946">
        <v>164</v>
      </c>
      <c r="K10" s="966"/>
      <c r="L10" s="967"/>
      <c r="M10" s="967"/>
      <c r="N10" s="968" t="s">
        <v>132</v>
      </c>
      <c r="O10" s="969" t="s">
        <v>190</v>
      </c>
      <c r="P10" s="970">
        <f>J4</f>
        <v>156</v>
      </c>
      <c r="Q10" s="970">
        <f>F6</f>
        <v>171</v>
      </c>
      <c r="R10" s="970">
        <f>J10</f>
        <v>164</v>
      </c>
      <c r="S10" s="970">
        <f>D12</f>
        <v>173</v>
      </c>
      <c r="T10" s="970">
        <f>H16</f>
        <v>192</v>
      </c>
      <c r="U10" s="970">
        <f>F18</f>
        <v>163</v>
      </c>
      <c r="V10" s="970">
        <f>H22</f>
        <v>196</v>
      </c>
      <c r="W10" s="971">
        <f>D24</f>
        <v>254</v>
      </c>
      <c r="X10" s="972">
        <f t="shared" si="0"/>
        <v>1469</v>
      </c>
      <c r="Y10" s="973">
        <f t="shared" si="1"/>
        <v>183.63</v>
      </c>
    </row>
    <row r="11" spans="1:26" x14ac:dyDescent="0.2">
      <c r="A11" s="974"/>
      <c r="B11" s="974"/>
      <c r="C11" s="975"/>
      <c r="D11" s="976"/>
      <c r="E11" s="975"/>
      <c r="F11" s="976"/>
      <c r="G11" s="975"/>
      <c r="H11" s="976"/>
      <c r="I11" s="975"/>
      <c r="J11" s="976"/>
      <c r="K11" s="152"/>
      <c r="L11" s="967"/>
      <c r="M11" s="967"/>
      <c r="N11" s="967"/>
    </row>
    <row r="12" spans="1:26" x14ac:dyDescent="0.2">
      <c r="A12" s="1374">
        <v>4</v>
      </c>
      <c r="B12" s="939">
        <v>1</v>
      </c>
      <c r="C12" s="945" t="str">
        <f>$O$10</f>
        <v>Сережа Черный</v>
      </c>
      <c r="D12" s="946">
        <v>173</v>
      </c>
      <c r="E12" s="945" t="str">
        <f>$O$4</f>
        <v>Людмила Чуруксаева</v>
      </c>
      <c r="F12" s="946">
        <v>149</v>
      </c>
      <c r="G12" s="945" t="str">
        <f>$O$3</f>
        <v>Ольга Дикушникова</v>
      </c>
      <c r="H12" s="946">
        <v>177</v>
      </c>
      <c r="I12" s="945" t="str">
        <f>$O$9</f>
        <v>Наталья Клюева</v>
      </c>
      <c r="J12" s="946">
        <v>135</v>
      </c>
      <c r="K12" s="966"/>
      <c r="L12" s="967"/>
      <c r="M12" s="967"/>
      <c r="N12" s="979" t="s">
        <v>177</v>
      </c>
      <c r="O12" s="980"/>
      <c r="P12" s="980"/>
      <c r="Q12" s="980"/>
      <c r="R12" s="980"/>
      <c r="S12" s="980"/>
      <c r="T12" s="980"/>
      <c r="U12" s="980"/>
      <c r="V12" s="981"/>
      <c r="W12" s="981"/>
      <c r="X12" s="982"/>
      <c r="Y12" s="982"/>
    </row>
    <row r="13" spans="1:26" x14ac:dyDescent="0.2">
      <c r="A13" s="1374"/>
      <c r="B13" s="939">
        <v>2</v>
      </c>
      <c r="C13" s="945" t="str">
        <f>$O$7</f>
        <v>Саша Пушкарев</v>
      </c>
      <c r="D13" s="946">
        <v>186</v>
      </c>
      <c r="E13" s="945" t="str">
        <f>$O$5</f>
        <v>Игорь Куклин</v>
      </c>
      <c r="F13" s="946">
        <v>173</v>
      </c>
      <c r="G13" s="945" t="str">
        <f>$O$6</f>
        <v>Женя Гамов</v>
      </c>
      <c r="H13" s="946">
        <v>150</v>
      </c>
      <c r="I13" s="945" t="str">
        <f>$O$8</f>
        <v>Елена Оловянникова</v>
      </c>
      <c r="J13" s="946">
        <v>158</v>
      </c>
      <c r="K13" s="966"/>
      <c r="L13" s="967"/>
      <c r="M13" s="967"/>
      <c r="N13" s="983" t="s">
        <v>178</v>
      </c>
    </row>
    <row r="14" spans="1:26" ht="18.75" thickBot="1" x14ac:dyDescent="0.25">
      <c r="A14" s="974"/>
      <c r="B14" s="974"/>
      <c r="C14" s="975"/>
      <c r="D14" s="976"/>
      <c r="E14" s="975"/>
      <c r="F14" s="976"/>
      <c r="G14" s="975"/>
      <c r="H14" s="976"/>
      <c r="I14" s="975"/>
      <c r="J14" s="976"/>
      <c r="K14" s="152"/>
      <c r="L14" s="967"/>
      <c r="M14" s="967"/>
      <c r="O14" s="648"/>
      <c r="P14" s="985" t="s">
        <v>179</v>
      </c>
      <c r="Q14" s="986"/>
      <c r="S14" s="987"/>
      <c r="T14" s="987"/>
      <c r="U14" s="987"/>
      <c r="V14" s="987"/>
      <c r="W14" s="987"/>
      <c r="X14" s="652"/>
      <c r="Y14" s="648"/>
    </row>
    <row r="15" spans="1:26" ht="18.75" thickBot="1" x14ac:dyDescent="0.25">
      <c r="A15" s="1374">
        <v>5</v>
      </c>
      <c r="B15" s="939">
        <v>1</v>
      </c>
      <c r="C15" s="945" t="str">
        <f>$O$8</f>
        <v>Елена Оловянникова</v>
      </c>
      <c r="D15" s="946">
        <v>152</v>
      </c>
      <c r="E15" s="945" t="str">
        <f>$O$6</f>
        <v>Женя Гамов</v>
      </c>
      <c r="F15" s="946">
        <v>216</v>
      </c>
      <c r="G15" s="988" t="str">
        <f>$O$5</f>
        <v>Игорь Куклин</v>
      </c>
      <c r="H15" s="946">
        <v>195</v>
      </c>
      <c r="I15" s="945" t="str">
        <f>$O$7</f>
        <v>Саша Пушкарев</v>
      </c>
      <c r="J15" s="946">
        <v>187</v>
      </c>
      <c r="K15" s="966"/>
      <c r="L15" s="967"/>
      <c r="M15" s="967"/>
      <c r="N15" s="1377" t="s">
        <v>56</v>
      </c>
      <c r="O15" s="1378"/>
      <c r="P15" s="942">
        <v>1</v>
      </c>
      <c r="Q15" s="942">
        <v>2</v>
      </c>
      <c r="R15" s="942">
        <v>3</v>
      </c>
      <c r="S15" s="942">
        <v>4</v>
      </c>
      <c r="T15" s="942">
        <v>5</v>
      </c>
      <c r="U15" s="942">
        <v>6</v>
      </c>
      <c r="V15" s="942">
        <v>7</v>
      </c>
      <c r="W15" s="989">
        <v>8</v>
      </c>
      <c r="X15" s="943" t="s">
        <v>89</v>
      </c>
      <c r="Y15" s="944" t="s">
        <v>85</v>
      </c>
      <c r="Z15" s="990"/>
    </row>
    <row r="16" spans="1:26" x14ac:dyDescent="0.2">
      <c r="A16" s="1374"/>
      <c r="B16" s="939">
        <v>2</v>
      </c>
      <c r="C16" s="945" t="str">
        <f>$O$3</f>
        <v>Ольга Дикушникова</v>
      </c>
      <c r="D16" s="946">
        <v>170</v>
      </c>
      <c r="E16" s="945" t="str">
        <f>$O$9</f>
        <v>Наталья Клюева</v>
      </c>
      <c r="F16" s="946">
        <v>127</v>
      </c>
      <c r="G16" s="945" t="str">
        <f>$O$10</f>
        <v>Сережа Черный</v>
      </c>
      <c r="H16" s="946">
        <v>192</v>
      </c>
      <c r="I16" s="945" t="str">
        <f>$O$4</f>
        <v>Людмила Чуруксаева</v>
      </c>
      <c r="J16" s="946">
        <v>149</v>
      </c>
      <c r="K16" s="966"/>
      <c r="L16" s="967"/>
      <c r="M16" s="967"/>
      <c r="N16" s="991">
        <v>1</v>
      </c>
      <c r="O16" s="992" t="s">
        <v>185</v>
      </c>
      <c r="P16" s="993">
        <v>188</v>
      </c>
      <c r="Q16" s="993">
        <v>225</v>
      </c>
      <c r="R16" s="993">
        <v>154</v>
      </c>
      <c r="S16" s="993">
        <v>173</v>
      </c>
      <c r="T16" s="993">
        <v>195</v>
      </c>
      <c r="U16" s="993">
        <v>184</v>
      </c>
      <c r="V16" s="993">
        <v>193</v>
      </c>
      <c r="W16" s="994">
        <v>200</v>
      </c>
      <c r="X16" s="995">
        <f t="shared" ref="X16:X23" si="2">SUM(P16:W16)</f>
        <v>1512</v>
      </c>
      <c r="Y16" s="1024">
        <f t="shared" ref="Y16:Y23" si="3">ROUND((AVERAGE(P16:W16)),2)</f>
        <v>189</v>
      </c>
      <c r="Z16" s="996" t="s">
        <v>86</v>
      </c>
    </row>
    <row r="17" spans="1:26" x14ac:dyDescent="0.2">
      <c r="A17" s="974"/>
      <c r="B17" s="974"/>
      <c r="C17" s="975"/>
      <c r="D17" s="976"/>
      <c r="E17" s="975"/>
      <c r="F17" s="976"/>
      <c r="G17" s="975"/>
      <c r="H17" s="976"/>
      <c r="I17" s="975"/>
      <c r="J17" s="976"/>
      <c r="K17" s="152"/>
      <c r="L17" s="967"/>
      <c r="M17" s="967"/>
      <c r="N17" s="997">
        <v>2</v>
      </c>
      <c r="O17" s="998" t="s">
        <v>190</v>
      </c>
      <c r="P17" s="999">
        <v>156</v>
      </c>
      <c r="Q17" s="999">
        <v>171</v>
      </c>
      <c r="R17" s="999">
        <v>164</v>
      </c>
      <c r="S17" s="999">
        <v>173</v>
      </c>
      <c r="T17" s="999">
        <v>192</v>
      </c>
      <c r="U17" s="999">
        <v>163</v>
      </c>
      <c r="V17" s="999">
        <v>196</v>
      </c>
      <c r="W17" s="1000">
        <v>254</v>
      </c>
      <c r="X17" s="1001">
        <f t="shared" si="2"/>
        <v>1469</v>
      </c>
      <c r="Y17" s="1025">
        <f t="shared" si="3"/>
        <v>183.63</v>
      </c>
      <c r="Z17" s="996" t="s">
        <v>87</v>
      </c>
    </row>
    <row r="18" spans="1:26" x14ac:dyDescent="0.2">
      <c r="A18" s="1374">
        <v>6</v>
      </c>
      <c r="B18" s="939">
        <v>1</v>
      </c>
      <c r="C18" s="945" t="str">
        <f>$O$4</f>
        <v>Людмила Чуруксаева</v>
      </c>
      <c r="D18" s="946">
        <v>145</v>
      </c>
      <c r="E18" s="945" t="str">
        <f>$O$10</f>
        <v>Сережа Черный</v>
      </c>
      <c r="F18" s="946">
        <v>163</v>
      </c>
      <c r="G18" s="945" t="str">
        <f>$O$9</f>
        <v>Наталья Клюева</v>
      </c>
      <c r="H18" s="946">
        <v>197</v>
      </c>
      <c r="I18" s="945" t="str">
        <f>$O$3</f>
        <v>Ольга Дикушникова</v>
      </c>
      <c r="J18" s="946">
        <v>130</v>
      </c>
      <c r="K18" s="966"/>
      <c r="L18" s="967"/>
      <c r="M18" s="967"/>
      <c r="N18" s="997">
        <v>3</v>
      </c>
      <c r="O18" s="998" t="s">
        <v>187</v>
      </c>
      <c r="P18" s="999">
        <v>191</v>
      </c>
      <c r="Q18" s="999">
        <v>153</v>
      </c>
      <c r="R18" s="999">
        <v>144</v>
      </c>
      <c r="S18" s="999">
        <v>186</v>
      </c>
      <c r="T18" s="999">
        <v>187</v>
      </c>
      <c r="U18" s="999">
        <v>160</v>
      </c>
      <c r="V18" s="999">
        <v>147</v>
      </c>
      <c r="W18" s="1000">
        <v>192</v>
      </c>
      <c r="X18" s="1001">
        <f t="shared" si="2"/>
        <v>1360</v>
      </c>
      <c r="Y18" s="1025">
        <f t="shared" si="3"/>
        <v>170</v>
      </c>
      <c r="Z18" s="996" t="s">
        <v>88</v>
      </c>
    </row>
    <row r="19" spans="1:26" x14ac:dyDescent="0.2">
      <c r="A19" s="1374"/>
      <c r="B19" s="939">
        <v>2</v>
      </c>
      <c r="C19" s="945" t="str">
        <f>$O$6</f>
        <v>Женя Гамов</v>
      </c>
      <c r="D19" s="946">
        <v>189</v>
      </c>
      <c r="E19" s="945" t="str">
        <f>$O$8</f>
        <v>Елена Оловянникова</v>
      </c>
      <c r="F19" s="946">
        <v>163</v>
      </c>
      <c r="G19" s="945" t="str">
        <f>$O$7</f>
        <v>Саша Пушкарев</v>
      </c>
      <c r="H19" s="946">
        <v>160</v>
      </c>
      <c r="I19" s="945" t="str">
        <f>$O$5</f>
        <v>Игорь Куклин</v>
      </c>
      <c r="J19" s="946">
        <v>184</v>
      </c>
      <c r="K19" s="966"/>
      <c r="L19" s="967"/>
      <c r="M19" s="967"/>
      <c r="N19" s="1002">
        <v>4</v>
      </c>
      <c r="O19" s="1003" t="s">
        <v>186</v>
      </c>
      <c r="P19" s="1004">
        <v>172</v>
      </c>
      <c r="Q19" s="1004">
        <v>140</v>
      </c>
      <c r="R19" s="1004">
        <v>145</v>
      </c>
      <c r="S19" s="1004">
        <v>150</v>
      </c>
      <c r="T19" s="1004">
        <v>216</v>
      </c>
      <c r="U19" s="1004">
        <v>189</v>
      </c>
      <c r="V19" s="1004">
        <v>162</v>
      </c>
      <c r="W19" s="1005">
        <v>166</v>
      </c>
      <c r="X19" s="1006">
        <f t="shared" si="2"/>
        <v>1340</v>
      </c>
      <c r="Y19" s="1026">
        <f t="shared" si="3"/>
        <v>167.5</v>
      </c>
      <c r="Z19" s="990"/>
    </row>
    <row r="20" spans="1:26" x14ac:dyDescent="0.2">
      <c r="A20" s="974"/>
      <c r="C20" s="975"/>
      <c r="D20" s="976"/>
      <c r="E20" s="975"/>
      <c r="F20" s="976"/>
      <c r="I20" s="975"/>
      <c r="J20" s="976"/>
      <c r="K20" s="152"/>
      <c r="L20" s="967"/>
      <c r="M20" s="967"/>
      <c r="N20" s="1014">
        <v>5</v>
      </c>
      <c r="O20" s="1015" t="s">
        <v>189</v>
      </c>
      <c r="P20" s="1016">
        <v>167</v>
      </c>
      <c r="Q20" s="1016">
        <v>181</v>
      </c>
      <c r="R20" s="1016">
        <v>155</v>
      </c>
      <c r="S20" s="1016">
        <v>135</v>
      </c>
      <c r="T20" s="1016">
        <v>127</v>
      </c>
      <c r="U20" s="1016">
        <v>197</v>
      </c>
      <c r="V20" s="1016">
        <v>166</v>
      </c>
      <c r="W20" s="1017">
        <v>170</v>
      </c>
      <c r="X20" s="1018">
        <f t="shared" si="2"/>
        <v>1298</v>
      </c>
      <c r="Y20" s="1027">
        <f t="shared" si="3"/>
        <v>162.25</v>
      </c>
      <c r="Z20" s="990"/>
    </row>
    <row r="21" spans="1:26" x14ac:dyDescent="0.2">
      <c r="A21" s="1374">
        <v>7</v>
      </c>
      <c r="B21" s="939">
        <v>1</v>
      </c>
      <c r="C21" s="945" t="str">
        <f>$O$7</f>
        <v>Саша Пушкарев</v>
      </c>
      <c r="D21" s="946">
        <v>147</v>
      </c>
      <c r="E21" s="945" t="str">
        <f>$O$9</f>
        <v>Наталья Клюева</v>
      </c>
      <c r="F21" s="946">
        <v>166</v>
      </c>
      <c r="G21" s="945" t="str">
        <f>$O$4</f>
        <v>Людмила Чуруксаева</v>
      </c>
      <c r="H21" s="946">
        <v>153</v>
      </c>
      <c r="I21" s="945" t="str">
        <f>$O$8</f>
        <v>Елена Оловянникова</v>
      </c>
      <c r="J21" s="946">
        <v>170</v>
      </c>
      <c r="K21" s="966"/>
      <c r="L21" s="967"/>
      <c r="M21" s="967"/>
      <c r="N21" s="1014">
        <v>6</v>
      </c>
      <c r="O21" s="1015" t="s">
        <v>183</v>
      </c>
      <c r="P21" s="1016">
        <v>153</v>
      </c>
      <c r="Q21" s="1016">
        <v>177</v>
      </c>
      <c r="R21" s="1016">
        <v>139</v>
      </c>
      <c r="S21" s="1016">
        <v>177</v>
      </c>
      <c r="T21" s="1016">
        <v>170</v>
      </c>
      <c r="U21" s="1016">
        <v>130</v>
      </c>
      <c r="V21" s="1016">
        <v>204</v>
      </c>
      <c r="W21" s="1017">
        <v>124</v>
      </c>
      <c r="X21" s="1018">
        <f t="shared" si="2"/>
        <v>1274</v>
      </c>
      <c r="Y21" s="1027">
        <f t="shared" si="3"/>
        <v>159.25</v>
      </c>
    </row>
    <row r="22" spans="1:26" x14ac:dyDescent="0.2">
      <c r="A22" s="1374"/>
      <c r="B22" s="939">
        <v>2</v>
      </c>
      <c r="C22" s="945" t="str">
        <f>$O$5</f>
        <v>Игорь Куклин</v>
      </c>
      <c r="D22" s="946">
        <v>193</v>
      </c>
      <c r="E22" s="945" t="str">
        <f>$O$3</f>
        <v>Ольга Дикушникова</v>
      </c>
      <c r="F22" s="946">
        <v>204</v>
      </c>
      <c r="G22" s="945" t="str">
        <f>$O$10</f>
        <v>Сережа Черный</v>
      </c>
      <c r="H22" s="946">
        <v>196</v>
      </c>
      <c r="I22" s="945" t="str">
        <f>$O$6</f>
        <v>Женя Гамов</v>
      </c>
      <c r="J22" s="946">
        <v>162</v>
      </c>
      <c r="K22" s="966"/>
      <c r="L22" s="967"/>
      <c r="M22" s="967"/>
      <c r="N22" s="1014">
        <v>7</v>
      </c>
      <c r="O22" s="1015" t="s">
        <v>188</v>
      </c>
      <c r="P22" s="1016">
        <v>157</v>
      </c>
      <c r="Q22" s="1016">
        <v>147</v>
      </c>
      <c r="R22" s="1016">
        <v>166</v>
      </c>
      <c r="S22" s="1016">
        <v>158</v>
      </c>
      <c r="T22" s="1016">
        <v>152</v>
      </c>
      <c r="U22" s="1016">
        <v>163</v>
      </c>
      <c r="V22" s="1016">
        <v>170</v>
      </c>
      <c r="W22" s="1017">
        <v>139</v>
      </c>
      <c r="X22" s="1018">
        <f t="shared" si="2"/>
        <v>1252</v>
      </c>
      <c r="Y22" s="1027">
        <f t="shared" si="3"/>
        <v>156.5</v>
      </c>
    </row>
    <row r="23" spans="1:26" ht="18.75" thickBot="1" x14ac:dyDescent="0.25">
      <c r="A23" s="974"/>
      <c r="B23" s="974"/>
      <c r="C23" s="975"/>
      <c r="D23" s="976"/>
      <c r="E23" s="975"/>
      <c r="F23" s="976"/>
      <c r="I23" s="975"/>
      <c r="J23" s="976"/>
      <c r="K23" s="152"/>
      <c r="L23" s="967"/>
      <c r="M23" s="1009"/>
      <c r="N23" s="1019">
        <v>8</v>
      </c>
      <c r="O23" s="1020" t="s">
        <v>184</v>
      </c>
      <c r="P23" s="1021">
        <v>150</v>
      </c>
      <c r="Q23" s="1021">
        <v>145</v>
      </c>
      <c r="R23" s="1021">
        <v>148</v>
      </c>
      <c r="S23" s="1021">
        <v>149</v>
      </c>
      <c r="T23" s="1021">
        <v>149</v>
      </c>
      <c r="U23" s="1021">
        <v>145</v>
      </c>
      <c r="V23" s="1021">
        <v>153</v>
      </c>
      <c r="W23" s="1022">
        <v>125</v>
      </c>
      <c r="X23" s="1023">
        <f t="shared" si="2"/>
        <v>1164</v>
      </c>
      <c r="Y23" s="1028">
        <f t="shared" si="3"/>
        <v>145.5</v>
      </c>
    </row>
    <row r="24" spans="1:26" x14ac:dyDescent="0.2">
      <c r="A24" s="1374">
        <v>8</v>
      </c>
      <c r="B24" s="939">
        <v>1</v>
      </c>
      <c r="C24" s="945" t="str">
        <f>$O$10</f>
        <v>Сережа Черный</v>
      </c>
      <c r="D24" s="946">
        <v>254</v>
      </c>
      <c r="E24" s="945" t="str">
        <f>$O$8</f>
        <v>Елена Оловянникова</v>
      </c>
      <c r="F24" s="946">
        <v>139</v>
      </c>
      <c r="G24" s="945" t="str">
        <f>$O$6</f>
        <v>Женя Гамов</v>
      </c>
      <c r="H24" s="946">
        <v>166</v>
      </c>
      <c r="I24" s="945" t="str">
        <f>$O$4</f>
        <v>Людмила Чуруксаева</v>
      </c>
      <c r="J24" s="946">
        <v>125</v>
      </c>
      <c r="K24" s="966"/>
      <c r="L24" s="967"/>
      <c r="M24" s="1009"/>
    </row>
    <row r="25" spans="1:26" x14ac:dyDescent="0.2">
      <c r="A25" s="1374"/>
      <c r="B25" s="939">
        <v>2</v>
      </c>
      <c r="C25" s="945" t="str">
        <f>$O$9</f>
        <v>Наталья Клюева</v>
      </c>
      <c r="D25" s="946">
        <v>170</v>
      </c>
      <c r="E25" s="945" t="str">
        <f>$O$7</f>
        <v>Саша Пушкарев</v>
      </c>
      <c r="F25" s="946">
        <v>192</v>
      </c>
      <c r="G25" s="945" t="str">
        <f>$O$5</f>
        <v>Игорь Куклин</v>
      </c>
      <c r="H25" s="946">
        <v>200</v>
      </c>
      <c r="I25" s="945" t="str">
        <f>$O$3</f>
        <v>Ольга Дикушникова</v>
      </c>
      <c r="J25" s="946">
        <v>124</v>
      </c>
      <c r="K25" s="966"/>
      <c r="L25" s="967"/>
      <c r="M25" s="1009"/>
      <c r="N25" s="984" t="s">
        <v>180</v>
      </c>
      <c r="O25" s="1010"/>
    </row>
    <row r="26" spans="1:26" x14ac:dyDescent="0.2">
      <c r="A26" s="974"/>
      <c r="B26" s="1011"/>
      <c r="L26" s="953"/>
      <c r="O26" s="1010"/>
    </row>
    <row r="27" spans="1:26" ht="15" x14ac:dyDescent="0.2">
      <c r="C27" s="1360" t="s">
        <v>176</v>
      </c>
      <c r="D27" s="1360"/>
      <c r="E27" s="1360"/>
      <c r="F27" s="1360"/>
      <c r="G27" s="1360"/>
      <c r="H27" s="1360"/>
      <c r="I27" s="1360"/>
      <c r="J27" s="1360"/>
      <c r="O27" s="1010"/>
    </row>
    <row r="28" spans="1:26" ht="18" customHeight="1" x14ac:dyDescent="0.2">
      <c r="C28" s="1360"/>
      <c r="D28" s="1360"/>
      <c r="E28" s="1360"/>
      <c r="F28" s="1360"/>
      <c r="G28" s="1360"/>
      <c r="H28" s="1360"/>
      <c r="I28" s="1360"/>
      <c r="J28" s="1360"/>
      <c r="O28" s="1010"/>
    </row>
    <row r="29" spans="1:26" ht="18" customHeight="1" x14ac:dyDescent="0.2">
      <c r="C29" s="1360"/>
      <c r="D29" s="1360"/>
      <c r="E29" s="1360"/>
      <c r="F29" s="1360"/>
      <c r="G29" s="1360"/>
      <c r="H29" s="1360"/>
      <c r="I29" s="1360"/>
      <c r="J29" s="1360"/>
      <c r="O29" s="1013"/>
    </row>
    <row r="30" spans="1:26" ht="18" customHeight="1" x14ac:dyDescent="0.2">
      <c r="C30" s="1360"/>
      <c r="D30" s="1360"/>
      <c r="E30" s="1360"/>
      <c r="F30" s="1360"/>
      <c r="G30" s="1360"/>
      <c r="H30" s="1360"/>
      <c r="I30" s="1360"/>
      <c r="J30" s="1360"/>
      <c r="O30" s="1013"/>
    </row>
    <row r="31" spans="1:26" ht="18" customHeight="1" x14ac:dyDescent="0.2">
      <c r="C31" s="1360"/>
      <c r="D31" s="1360"/>
      <c r="E31" s="1360"/>
      <c r="F31" s="1360"/>
      <c r="G31" s="1360"/>
      <c r="H31" s="1360"/>
      <c r="I31" s="1360"/>
      <c r="J31" s="1360"/>
      <c r="O31" s="1013"/>
    </row>
    <row r="32" spans="1:26" x14ac:dyDescent="0.2">
      <c r="O32" s="1013"/>
    </row>
  </sheetData>
  <mergeCells count="14">
    <mergeCell ref="N15:O15"/>
    <mergeCell ref="C27:J31"/>
    <mergeCell ref="R1:W1"/>
    <mergeCell ref="N2:O2"/>
    <mergeCell ref="A12:A13"/>
    <mergeCell ref="A15:A16"/>
    <mergeCell ref="A18:A19"/>
    <mergeCell ref="A21:A22"/>
    <mergeCell ref="A1:B1"/>
    <mergeCell ref="A24:A25"/>
    <mergeCell ref="C1:J1"/>
    <mergeCell ref="A3:A4"/>
    <mergeCell ref="A6:A7"/>
    <mergeCell ref="A9:A10"/>
  </mergeCells>
  <conditionalFormatting sqref="A26:B26">
    <cfRule type="containsText" dxfId="63" priority="10" stopIfTrue="1" operator="containsText" text="Ольга">
      <formula>NOT(ISERROR(SEARCH("Ольга",A26)))</formula>
    </cfRule>
    <cfRule type="containsText" dxfId="62" priority="11" stopIfTrue="1" operator="containsText" text="Людмила">
      <formula>NOT(ISERROR(SEARCH("Людмила",A26)))</formula>
    </cfRule>
  </conditionalFormatting>
  <conditionalFormatting sqref="H9:H19 H21:H22 J3:J4 D3:D4 F3:F4 H3:H4 D6:D7 F6:F7 J6:J7 H6:H7">
    <cfRule type="cellIs" dxfId="61" priority="9" stopIfTrue="1" operator="greaterThanOrEqual">
      <formula>200</formula>
    </cfRule>
  </conditionalFormatting>
  <conditionalFormatting sqref="A20:F20 I20:J20 A21:J22 A23:F25 I23:J25 G24:H25 A2:J19 A1 C1:J1">
    <cfRule type="containsText" dxfId="60" priority="7" stopIfTrue="1" operator="containsText" text="Наталья">
      <formula>NOT(ISERROR(SEARCH("Наталья",A1)))</formula>
    </cfRule>
    <cfRule type="containsText" dxfId="59" priority="8" stopIfTrue="1" operator="containsText" text="Людмила">
      <formula>NOT(ISERROR(SEARCH("Людмила",A1)))</formula>
    </cfRule>
  </conditionalFormatting>
  <conditionalFormatting sqref="C3:J25">
    <cfRule type="containsText" dxfId="58" priority="6" stopIfTrue="1" operator="containsText" text="Ольга">
      <formula>NOT(ISERROR(SEARCH("Ольга",C3)))</formula>
    </cfRule>
  </conditionalFormatting>
  <conditionalFormatting sqref="Z16:Z18">
    <cfRule type="cellIs" dxfId="57" priority="5" stopIfTrue="1" operator="greaterThanOrEqual">
      <formula>200</formula>
    </cfRule>
  </conditionalFormatting>
  <conditionalFormatting sqref="Z16:Z18">
    <cfRule type="containsText" dxfId="56" priority="3" stopIfTrue="1" operator="containsText" text="Оксана">
      <formula>NOT(ISERROR(SEARCH("Оксана",Z16)))</formula>
    </cfRule>
    <cfRule type="containsText" dxfId="55" priority="4" stopIfTrue="1" operator="containsText" text="Людмила">
      <formula>NOT(ISERROR(SEARCH("Людмила",Z16)))</formula>
    </cfRule>
  </conditionalFormatting>
  <conditionalFormatting sqref="Z16:Z18">
    <cfRule type="containsText" dxfId="54" priority="2" stopIfTrue="1" operator="containsText" text="Ольга">
      <formula>NOT(ISERROR(SEARCH("Ольга",Z16)))</formula>
    </cfRule>
  </conditionalFormatting>
  <conditionalFormatting sqref="C3:C25 E3:E25 G3:G25 I3:I25">
    <cfRule type="containsText" dxfId="53" priority="1" stopIfTrue="1" operator="containsText" text="Елена">
      <formula>NOT(ISERROR(SEARCH("Елена",C3)))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BF97"/>
  <sheetViews>
    <sheetView tabSelected="1" zoomScale="70" zoomScaleNormal="70" workbookViewId="0">
      <selection activeCell="N88" sqref="N88"/>
    </sheetView>
  </sheetViews>
  <sheetFormatPr defaultRowHeight="15" outlineLevelRow="1" x14ac:dyDescent="0.2"/>
  <cols>
    <col min="1" max="1" width="6.85546875" style="1128" customWidth="1"/>
    <col min="2" max="2" width="23.28515625" style="1189" customWidth="1"/>
    <col min="3" max="3" width="8" style="1032" bestFit="1" customWidth="1"/>
    <col min="4" max="5" width="9.140625" style="1032" bestFit="1" customWidth="1"/>
    <col min="6" max="6" width="11.28515625" style="1032" bestFit="1" customWidth="1"/>
    <col min="7" max="7" width="7.42578125" style="1032" bestFit="1" customWidth="1"/>
    <col min="8" max="8" width="7.7109375" style="1032" bestFit="1" customWidth="1"/>
    <col min="9" max="9" width="11.5703125" style="1032" bestFit="1" customWidth="1"/>
    <col min="10" max="10" width="4" style="1032" customWidth="1"/>
    <col min="11" max="11" width="8.28515625" style="1074" customWidth="1"/>
    <col min="12" max="12" width="22.85546875" style="169" bestFit="1" customWidth="1"/>
    <col min="13" max="13" width="6" style="1032" customWidth="1"/>
    <col min="14" max="14" width="22.85546875" style="169" bestFit="1" customWidth="1"/>
    <col min="15" max="15" width="6" style="1032" customWidth="1"/>
    <col min="16" max="16" width="20.7109375" style="169" bestFit="1" customWidth="1"/>
    <col min="17" max="17" width="6" style="1032" customWidth="1"/>
    <col min="18" max="18" width="20.28515625" style="169" customWidth="1"/>
    <col min="19" max="19" width="6" style="1032" customWidth="1"/>
    <col min="20" max="20" width="3.28515625" style="1032" customWidth="1"/>
    <col min="21" max="21" width="5.42578125" style="1030" customWidth="1"/>
    <col min="22" max="22" width="25.28515625" style="1032" bestFit="1" customWidth="1"/>
    <col min="23" max="23" width="9.140625" style="1089"/>
    <col min="24" max="16384" width="9.140625" style="1032"/>
  </cols>
  <sheetData>
    <row r="1" spans="1:23" s="1030" customFormat="1" ht="18" x14ac:dyDescent="0.25">
      <c r="A1" s="1418" t="s">
        <v>191</v>
      </c>
      <c r="B1" s="1418"/>
      <c r="C1" s="1418"/>
      <c r="D1" s="1418"/>
      <c r="E1" s="1418"/>
      <c r="F1" s="1418"/>
      <c r="G1" s="1418"/>
      <c r="H1" s="1418"/>
      <c r="I1" s="1029"/>
      <c r="J1" s="500"/>
      <c r="K1" s="500"/>
      <c r="L1" s="500"/>
      <c r="N1" s="170"/>
      <c r="P1" s="170"/>
      <c r="R1" s="170"/>
    </row>
    <row r="2" spans="1:23" s="1030" customFormat="1" ht="18" x14ac:dyDescent="0.25">
      <c r="A2" s="1031" t="s">
        <v>154</v>
      </c>
      <c r="B2" s="1029"/>
      <c r="C2" s="1029"/>
      <c r="D2" s="1029"/>
      <c r="E2" s="1029"/>
      <c r="F2" s="1029"/>
      <c r="G2" s="1029"/>
      <c r="H2" s="1029"/>
      <c r="I2" s="1029"/>
      <c r="J2" s="500"/>
      <c r="K2" s="500"/>
      <c r="L2" s="500"/>
      <c r="N2" s="170"/>
      <c r="P2" s="170"/>
      <c r="R2" s="170"/>
    </row>
    <row r="3" spans="1:23" s="1030" customFormat="1" ht="18.75" outlineLevel="1" thickBot="1" x14ac:dyDescent="0.3">
      <c r="A3" s="1031"/>
      <c r="B3" s="1029"/>
      <c r="C3" s="1029"/>
      <c r="D3" s="1029"/>
      <c r="E3" s="1029"/>
      <c r="F3" s="1029"/>
      <c r="G3" s="1029"/>
      <c r="H3" s="1029"/>
      <c r="I3" s="1029"/>
      <c r="J3" s="500"/>
      <c r="K3" s="500"/>
      <c r="L3" s="500"/>
      <c r="N3" s="170"/>
      <c r="P3" s="170"/>
      <c r="R3" s="170"/>
      <c r="V3" s="1030" t="s">
        <v>192</v>
      </c>
      <c r="W3" s="1030" t="s">
        <v>83</v>
      </c>
    </row>
    <row r="4" spans="1:23" ht="15.75" outlineLevel="1" thickBot="1" x14ac:dyDescent="0.25">
      <c r="A4" s="1395" t="s">
        <v>145</v>
      </c>
      <c r="B4" s="1385" t="s">
        <v>193</v>
      </c>
      <c r="C4" s="1386"/>
      <c r="D4" s="1386"/>
      <c r="E4" s="1386"/>
      <c r="F4" s="1386"/>
      <c r="G4" s="1386"/>
      <c r="H4" s="1415"/>
      <c r="I4" s="1416" t="s">
        <v>0</v>
      </c>
      <c r="K4" s="1412" t="s">
        <v>194</v>
      </c>
      <c r="L4" s="1413"/>
      <c r="M4" s="1413"/>
      <c r="N4" s="1413"/>
      <c r="O4" s="1413"/>
      <c r="P4" s="1413"/>
      <c r="Q4" s="1413"/>
      <c r="R4" s="1413"/>
      <c r="S4" s="1414"/>
      <c r="U4" s="1033" t="s">
        <v>195</v>
      </c>
      <c r="V4" s="1034" t="s">
        <v>19</v>
      </c>
      <c r="W4" s="1035">
        <v>187.5</v>
      </c>
    </row>
    <row r="5" spans="1:23" ht="15.75" outlineLevel="1" thickBot="1" x14ac:dyDescent="0.25">
      <c r="A5" s="1396"/>
      <c r="B5" s="1036" t="s">
        <v>97</v>
      </c>
      <c r="C5" s="1037" t="s">
        <v>151</v>
      </c>
      <c r="D5" s="1038" t="s">
        <v>2</v>
      </c>
      <c r="E5" s="1038" t="s">
        <v>3</v>
      </c>
      <c r="F5" s="1038" t="s">
        <v>160</v>
      </c>
      <c r="G5" s="1037" t="s">
        <v>99</v>
      </c>
      <c r="H5" s="1039" t="s">
        <v>152</v>
      </c>
      <c r="I5" s="1417"/>
      <c r="K5" s="1380">
        <v>1</v>
      </c>
      <c r="L5" s="1040" t="s">
        <v>196</v>
      </c>
      <c r="M5" s="1041" t="s">
        <v>142</v>
      </c>
      <c r="N5" s="1042" t="s">
        <v>197</v>
      </c>
      <c r="O5" s="1041" t="s">
        <v>142</v>
      </c>
      <c r="P5" s="1042" t="s">
        <v>198</v>
      </c>
      <c r="Q5" s="1041" t="s">
        <v>142</v>
      </c>
      <c r="R5" s="1042" t="s">
        <v>199</v>
      </c>
      <c r="S5" s="1043" t="s">
        <v>142</v>
      </c>
      <c r="U5" s="1044" t="s">
        <v>200</v>
      </c>
      <c r="V5" s="1045" t="s">
        <v>74</v>
      </c>
      <c r="W5" s="1046">
        <v>181</v>
      </c>
    </row>
    <row r="6" spans="1:23" outlineLevel="1" x14ac:dyDescent="0.2">
      <c r="A6" s="1047">
        <f t="shared" ref="A6:A17" si="0">A5+1</f>
        <v>1</v>
      </c>
      <c r="B6" s="1048" t="s">
        <v>15</v>
      </c>
      <c r="C6" s="1049" t="s">
        <v>124</v>
      </c>
      <c r="D6" s="1050">
        <f>M6</f>
        <v>127</v>
      </c>
      <c r="E6" s="1050">
        <f>O11</f>
        <v>158</v>
      </c>
      <c r="F6" s="1051">
        <f>M28</f>
        <v>137</v>
      </c>
      <c r="G6" s="1049">
        <f t="shared" ref="G6:G17" si="1">SUM(D6:F6)-MIN(D6:F6)</f>
        <v>295</v>
      </c>
      <c r="H6" s="1052">
        <v>8</v>
      </c>
      <c r="I6" s="1053">
        <f>(G6+H6)/2</f>
        <v>151.5</v>
      </c>
      <c r="K6" s="1381"/>
      <c r="L6" s="1054" t="str">
        <f>$B$6</f>
        <v>Дикушникова Ольга</v>
      </c>
      <c r="M6" s="1055">
        <v>127</v>
      </c>
      <c r="N6" s="1056" t="str">
        <f>$B$7</f>
        <v>Тимохин Владимир</v>
      </c>
      <c r="O6" s="1055">
        <v>154</v>
      </c>
      <c r="P6" s="1056" t="str">
        <f>$B$8</f>
        <v>Женечка</v>
      </c>
      <c r="Q6" s="1055">
        <v>139</v>
      </c>
      <c r="R6" s="1056" t="str">
        <f>$B$9</f>
        <v>Эммерих Эдуард</v>
      </c>
      <c r="S6" s="1057">
        <v>147</v>
      </c>
      <c r="U6" s="1044" t="s">
        <v>201</v>
      </c>
      <c r="V6" s="1058" t="s">
        <v>202</v>
      </c>
      <c r="W6" s="1046">
        <v>176.5</v>
      </c>
    </row>
    <row r="7" spans="1:23" outlineLevel="1" x14ac:dyDescent="0.2">
      <c r="A7" s="1059">
        <f t="shared" si="0"/>
        <v>2</v>
      </c>
      <c r="B7" s="1060" t="s">
        <v>107</v>
      </c>
      <c r="C7" s="1061" t="s">
        <v>126</v>
      </c>
      <c r="D7" s="1062">
        <f>O6</f>
        <v>154</v>
      </c>
      <c r="E7" s="1062">
        <f>Q11</f>
        <v>183</v>
      </c>
      <c r="F7" s="1063">
        <f>O28</f>
        <v>142</v>
      </c>
      <c r="G7" s="1061">
        <f t="shared" si="1"/>
        <v>337</v>
      </c>
      <c r="H7" s="1064"/>
      <c r="I7" s="1065">
        <f t="shared" ref="I7:I17" si="2">(G7+H7)/2</f>
        <v>168.5</v>
      </c>
      <c r="K7" s="1381"/>
      <c r="L7" s="1054" t="str">
        <f>$B$10</f>
        <v>Пушкарев Александр</v>
      </c>
      <c r="M7" s="1055">
        <v>180</v>
      </c>
      <c r="N7" s="1056" t="str">
        <f>$B$11</f>
        <v>Постоенко Андрей</v>
      </c>
      <c r="O7" s="1055">
        <v>160</v>
      </c>
      <c r="P7" s="1056" t="str">
        <f>$B$12</f>
        <v>Черный Сергей</v>
      </c>
      <c r="Q7" s="1055">
        <v>182</v>
      </c>
      <c r="R7" s="1056" t="str">
        <f>$B$13</f>
        <v>Гамов Евгений</v>
      </c>
      <c r="S7" s="1057">
        <v>142</v>
      </c>
      <c r="U7" s="1044" t="s">
        <v>203</v>
      </c>
      <c r="V7" s="1058" t="s">
        <v>61</v>
      </c>
      <c r="W7" s="1046">
        <v>176</v>
      </c>
    </row>
    <row r="8" spans="1:23" ht="15.75" outlineLevel="1" thickBot="1" x14ac:dyDescent="0.25">
      <c r="A8" s="1059">
        <f t="shared" si="0"/>
        <v>3</v>
      </c>
      <c r="B8" s="1060" t="s">
        <v>204</v>
      </c>
      <c r="C8" s="1061" t="s">
        <v>127</v>
      </c>
      <c r="D8" s="1062">
        <f>Q6</f>
        <v>139</v>
      </c>
      <c r="E8" s="1062">
        <f>S11</f>
        <v>147</v>
      </c>
      <c r="F8" s="1063">
        <v>0</v>
      </c>
      <c r="G8" s="1061">
        <f t="shared" si="1"/>
        <v>286</v>
      </c>
      <c r="H8" s="1064">
        <v>8</v>
      </c>
      <c r="I8" s="1065">
        <f t="shared" si="2"/>
        <v>147</v>
      </c>
      <c r="K8" s="1382"/>
      <c r="L8" s="1066" t="str">
        <f>$B$14</f>
        <v>Шенцев Сергей</v>
      </c>
      <c r="M8" s="1067">
        <v>150</v>
      </c>
      <c r="N8" s="1068" t="str">
        <f>$B$15</f>
        <v>Ермолаев Кирилл</v>
      </c>
      <c r="O8" s="1067">
        <v>171</v>
      </c>
      <c r="P8" s="1068" t="str">
        <f>$B$16</f>
        <v>Чуруксаева Людмила</v>
      </c>
      <c r="Q8" s="1067">
        <v>195</v>
      </c>
      <c r="R8" s="1068" t="str">
        <f>$B$17</f>
        <v>Карунас Антон</v>
      </c>
      <c r="S8" s="1069">
        <v>130</v>
      </c>
      <c r="U8" s="1044" t="s">
        <v>205</v>
      </c>
      <c r="V8" s="1058" t="s">
        <v>18</v>
      </c>
      <c r="W8" s="1046">
        <v>174</v>
      </c>
    </row>
    <row r="9" spans="1:23" outlineLevel="1" x14ac:dyDescent="0.2">
      <c r="A9" s="1059">
        <f t="shared" si="0"/>
        <v>4</v>
      </c>
      <c r="B9" s="1060" t="s">
        <v>59</v>
      </c>
      <c r="C9" s="1061" t="s">
        <v>128</v>
      </c>
      <c r="D9" s="1062">
        <f>S6</f>
        <v>147</v>
      </c>
      <c r="E9" s="1062">
        <f>M11</f>
        <v>144</v>
      </c>
      <c r="F9" s="1063">
        <f>M27</f>
        <v>174</v>
      </c>
      <c r="G9" s="1061">
        <f t="shared" si="1"/>
        <v>321</v>
      </c>
      <c r="H9" s="1064"/>
      <c r="I9" s="1065">
        <f t="shared" si="2"/>
        <v>160.5</v>
      </c>
      <c r="K9" s="1380">
        <v>2</v>
      </c>
      <c r="L9" s="1040" t="s">
        <v>196</v>
      </c>
      <c r="M9" s="1041" t="s">
        <v>142</v>
      </c>
      <c r="N9" s="1042" t="s">
        <v>197</v>
      </c>
      <c r="O9" s="1041" t="s">
        <v>142</v>
      </c>
      <c r="P9" s="1042" t="s">
        <v>198</v>
      </c>
      <c r="Q9" s="1041" t="s">
        <v>142</v>
      </c>
      <c r="R9" s="1042" t="s">
        <v>199</v>
      </c>
      <c r="S9" s="1043" t="s">
        <v>142</v>
      </c>
      <c r="U9" s="1044" t="s">
        <v>206</v>
      </c>
      <c r="V9" s="1058" t="s">
        <v>13</v>
      </c>
      <c r="W9" s="1046">
        <v>174</v>
      </c>
    </row>
    <row r="10" spans="1:23" s="1070" customFormat="1" outlineLevel="1" x14ac:dyDescent="0.2">
      <c r="A10" s="1059">
        <f t="shared" si="0"/>
        <v>5</v>
      </c>
      <c r="B10" s="1060" t="s">
        <v>18</v>
      </c>
      <c r="C10" s="1061" t="s">
        <v>129</v>
      </c>
      <c r="D10" s="1062">
        <f>M7</f>
        <v>180</v>
      </c>
      <c r="E10" s="1062">
        <f>Q12</f>
        <v>168</v>
      </c>
      <c r="F10" s="1063">
        <v>0</v>
      </c>
      <c r="G10" s="1061">
        <f t="shared" si="1"/>
        <v>348</v>
      </c>
      <c r="H10" s="1064"/>
      <c r="I10" s="1065">
        <f t="shared" si="2"/>
        <v>174</v>
      </c>
      <c r="K10" s="1381"/>
      <c r="L10" s="1054" t="str">
        <f>$B$15</f>
        <v>Ермолаев Кирилл</v>
      </c>
      <c r="M10" s="1071">
        <v>191</v>
      </c>
      <c r="N10" s="1056" t="str">
        <f>$B$16</f>
        <v>Чуруксаева Людмила</v>
      </c>
      <c r="O10" s="1071">
        <v>145</v>
      </c>
      <c r="P10" s="1056" t="str">
        <f>$B$17</f>
        <v>Карунас Антон</v>
      </c>
      <c r="Q10" s="1055">
        <v>134</v>
      </c>
      <c r="R10" s="1056" t="str">
        <f>$B$14</f>
        <v>Шенцев Сергей</v>
      </c>
      <c r="S10" s="1057">
        <v>162</v>
      </c>
      <c r="U10" s="1044" t="s">
        <v>207</v>
      </c>
      <c r="V10" s="1058" t="s">
        <v>42</v>
      </c>
      <c r="W10" s="1046">
        <v>174</v>
      </c>
    </row>
    <row r="11" spans="1:23" s="1070" customFormat="1" outlineLevel="1" x14ac:dyDescent="0.2">
      <c r="A11" s="1059">
        <f t="shared" si="0"/>
        <v>6</v>
      </c>
      <c r="B11" s="1060" t="s">
        <v>114</v>
      </c>
      <c r="C11" s="1061" t="s">
        <v>130</v>
      </c>
      <c r="D11" s="1062">
        <f>O7</f>
        <v>160</v>
      </c>
      <c r="E11" s="1062">
        <f>S12</f>
        <v>169</v>
      </c>
      <c r="F11" s="1063">
        <f>Q28</f>
        <v>177</v>
      </c>
      <c r="G11" s="1061">
        <f t="shared" si="1"/>
        <v>346</v>
      </c>
      <c r="H11" s="1064"/>
      <c r="I11" s="1065">
        <f t="shared" si="2"/>
        <v>173</v>
      </c>
      <c r="K11" s="1381"/>
      <c r="L11" s="1054" t="str">
        <f>$B$9</f>
        <v>Эммерих Эдуард</v>
      </c>
      <c r="M11" s="1055">
        <v>144</v>
      </c>
      <c r="N11" s="1056" t="str">
        <f>$B$6</f>
        <v>Дикушникова Ольга</v>
      </c>
      <c r="O11" s="1055">
        <v>158</v>
      </c>
      <c r="P11" s="1056" t="str">
        <f>$B$7</f>
        <v>Тимохин Владимир</v>
      </c>
      <c r="Q11" s="1055">
        <v>183</v>
      </c>
      <c r="R11" s="1056" t="str">
        <f>$B$8</f>
        <v>Женечка</v>
      </c>
      <c r="S11" s="1072">
        <v>147</v>
      </c>
      <c r="U11" s="1044" t="s">
        <v>208</v>
      </c>
      <c r="V11" s="1058" t="s">
        <v>114</v>
      </c>
      <c r="W11" s="1046">
        <v>173</v>
      </c>
    </row>
    <row r="12" spans="1:23" s="1070" customFormat="1" ht="15.75" outlineLevel="1" thickBot="1" x14ac:dyDescent="0.25">
      <c r="A12" s="1059">
        <f t="shared" si="0"/>
        <v>7</v>
      </c>
      <c r="B12" s="1060" t="s">
        <v>61</v>
      </c>
      <c r="C12" s="1061" t="s">
        <v>131</v>
      </c>
      <c r="D12" s="1062">
        <f>Q7</f>
        <v>182</v>
      </c>
      <c r="E12" s="1062">
        <f>M12</f>
        <v>170</v>
      </c>
      <c r="F12" s="1063">
        <v>0</v>
      </c>
      <c r="G12" s="1061">
        <f t="shared" si="1"/>
        <v>352</v>
      </c>
      <c r="H12" s="1064"/>
      <c r="I12" s="1065">
        <f t="shared" si="2"/>
        <v>176</v>
      </c>
      <c r="K12" s="1382"/>
      <c r="L12" s="1066" t="str">
        <f>$B$12</f>
        <v>Черный Сергей</v>
      </c>
      <c r="M12" s="1067">
        <v>170</v>
      </c>
      <c r="N12" s="1068" t="str">
        <f>$B$13</f>
        <v>Гамов Евгений</v>
      </c>
      <c r="O12" s="1067">
        <v>148</v>
      </c>
      <c r="P12" s="1068" t="str">
        <f>$B$10</f>
        <v>Пушкарев Александр</v>
      </c>
      <c r="Q12" s="1067">
        <v>168</v>
      </c>
      <c r="R12" s="1068" t="str">
        <f>$B$11</f>
        <v>Постоенко Андрей</v>
      </c>
      <c r="S12" s="1073">
        <v>169</v>
      </c>
      <c r="U12" s="1044" t="s">
        <v>209</v>
      </c>
      <c r="V12" s="1058" t="s">
        <v>172</v>
      </c>
      <c r="W12" s="1046">
        <v>171</v>
      </c>
    </row>
    <row r="13" spans="1:23" outlineLevel="1" x14ac:dyDescent="0.2">
      <c r="A13" s="1059">
        <f t="shared" si="0"/>
        <v>8</v>
      </c>
      <c r="B13" s="1060" t="s">
        <v>33</v>
      </c>
      <c r="C13" s="1061" t="s">
        <v>132</v>
      </c>
      <c r="D13" s="1062">
        <f>S7</f>
        <v>142</v>
      </c>
      <c r="E13" s="1062">
        <f>O12</f>
        <v>148</v>
      </c>
      <c r="F13" s="1063">
        <f>S27</f>
        <v>156</v>
      </c>
      <c r="G13" s="1061">
        <f t="shared" si="1"/>
        <v>304</v>
      </c>
      <c r="H13" s="1064"/>
      <c r="I13" s="1065">
        <f t="shared" si="2"/>
        <v>152</v>
      </c>
      <c r="U13" s="1044" t="s">
        <v>210</v>
      </c>
      <c r="V13" s="1058" t="s">
        <v>107</v>
      </c>
      <c r="W13" s="1046">
        <v>168.5</v>
      </c>
    </row>
    <row r="14" spans="1:23" s="1070" customFormat="1" ht="15.75" outlineLevel="1" thickBot="1" x14ac:dyDescent="0.25">
      <c r="A14" s="1059">
        <f t="shared" si="0"/>
        <v>9</v>
      </c>
      <c r="B14" s="1060" t="s">
        <v>16</v>
      </c>
      <c r="C14" s="1061" t="s">
        <v>133</v>
      </c>
      <c r="D14" s="1062">
        <f>M8</f>
        <v>150</v>
      </c>
      <c r="E14" s="1062">
        <f>S10</f>
        <v>162</v>
      </c>
      <c r="F14" s="1063">
        <f>S29</f>
        <v>162</v>
      </c>
      <c r="G14" s="1061">
        <f t="shared" si="1"/>
        <v>324</v>
      </c>
      <c r="H14" s="1064"/>
      <c r="I14" s="1065">
        <f t="shared" si="2"/>
        <v>162</v>
      </c>
      <c r="U14" s="1044" t="s">
        <v>211</v>
      </c>
      <c r="V14" s="1058" t="s">
        <v>16</v>
      </c>
      <c r="W14" s="1046">
        <v>162</v>
      </c>
    </row>
    <row r="15" spans="1:23" ht="15.75" outlineLevel="1" thickBot="1" x14ac:dyDescent="0.25">
      <c r="A15" s="1059">
        <f t="shared" si="0"/>
        <v>10</v>
      </c>
      <c r="B15" s="1060" t="s">
        <v>74</v>
      </c>
      <c r="C15" s="1061" t="s">
        <v>134</v>
      </c>
      <c r="D15" s="1062">
        <f>O8</f>
        <v>171</v>
      </c>
      <c r="E15" s="1062">
        <f>M10</f>
        <v>191</v>
      </c>
      <c r="F15" s="1063">
        <v>0</v>
      </c>
      <c r="G15" s="1061">
        <f t="shared" si="1"/>
        <v>362</v>
      </c>
      <c r="H15" s="1064"/>
      <c r="I15" s="1065">
        <f t="shared" si="2"/>
        <v>181</v>
      </c>
      <c r="K15" s="1412" t="s">
        <v>212</v>
      </c>
      <c r="L15" s="1413"/>
      <c r="M15" s="1413"/>
      <c r="N15" s="1413"/>
      <c r="O15" s="1413"/>
      <c r="P15" s="1413"/>
      <c r="Q15" s="1413"/>
      <c r="R15" s="1413"/>
      <c r="S15" s="1414"/>
      <c r="U15" s="1044" t="s">
        <v>213</v>
      </c>
      <c r="V15" s="1058" t="s">
        <v>78</v>
      </c>
      <c r="W15" s="1046">
        <v>162</v>
      </c>
    </row>
    <row r="16" spans="1:23" s="1070" customFormat="1" ht="15.75" outlineLevel="1" thickBot="1" x14ac:dyDescent="0.25">
      <c r="A16" s="1059">
        <f t="shared" si="0"/>
        <v>11</v>
      </c>
      <c r="B16" s="1060" t="s">
        <v>13</v>
      </c>
      <c r="C16" s="1075" t="s">
        <v>125</v>
      </c>
      <c r="D16" s="1062">
        <f>Q8</f>
        <v>195</v>
      </c>
      <c r="E16" s="1062">
        <f>O10</f>
        <v>145</v>
      </c>
      <c r="F16" s="1063">
        <v>0</v>
      </c>
      <c r="G16" s="1061">
        <f t="shared" si="1"/>
        <v>340</v>
      </c>
      <c r="H16" s="1064">
        <v>8</v>
      </c>
      <c r="I16" s="1065">
        <f t="shared" si="2"/>
        <v>174</v>
      </c>
      <c r="K16" s="1380">
        <v>1</v>
      </c>
      <c r="L16" s="1076" t="s">
        <v>196</v>
      </c>
      <c r="M16" s="1041" t="s">
        <v>142</v>
      </c>
      <c r="N16" s="1042" t="s">
        <v>197</v>
      </c>
      <c r="O16" s="1041" t="s">
        <v>142</v>
      </c>
      <c r="P16" s="1042" t="s">
        <v>198</v>
      </c>
      <c r="Q16" s="1041" t="s">
        <v>142</v>
      </c>
      <c r="R16" s="1042" t="s">
        <v>199</v>
      </c>
      <c r="S16" s="1043" t="s">
        <v>142</v>
      </c>
      <c r="U16" s="1044" t="s">
        <v>214</v>
      </c>
      <c r="V16" s="1058" t="s">
        <v>59</v>
      </c>
      <c r="W16" s="1046">
        <v>160.5</v>
      </c>
    </row>
    <row r="17" spans="1:23" ht="15.75" outlineLevel="1" thickBot="1" x14ac:dyDescent="0.25">
      <c r="A17" s="1077">
        <f t="shared" si="0"/>
        <v>12</v>
      </c>
      <c r="B17" s="1078" t="s">
        <v>110</v>
      </c>
      <c r="C17" s="1079" t="s">
        <v>135</v>
      </c>
      <c r="D17" s="1080">
        <f>S8</f>
        <v>130</v>
      </c>
      <c r="E17" s="1080">
        <f>Q10</f>
        <v>134</v>
      </c>
      <c r="F17" s="1081">
        <f>S28</f>
        <v>125</v>
      </c>
      <c r="G17" s="1082">
        <f t="shared" si="1"/>
        <v>264</v>
      </c>
      <c r="H17" s="1083"/>
      <c r="I17" s="1084">
        <f t="shared" si="2"/>
        <v>132</v>
      </c>
      <c r="K17" s="1381"/>
      <c r="L17" s="1085" t="str">
        <f>$B$22</f>
        <v>Фатеев Назим</v>
      </c>
      <c r="M17" s="1086">
        <v>171</v>
      </c>
      <c r="N17" s="1087" t="str">
        <f>$B$23</f>
        <v>Гаврицков Володя</v>
      </c>
      <c r="O17" s="1086">
        <v>129</v>
      </c>
      <c r="P17" s="1087" t="str">
        <f>$B$24</f>
        <v>Суровцев Александр</v>
      </c>
      <c r="Q17" s="1086">
        <v>142</v>
      </c>
      <c r="R17" s="1087" t="str">
        <f>$B$25</f>
        <v>Куклин Игорь</v>
      </c>
      <c r="S17" s="1088">
        <v>175</v>
      </c>
      <c r="U17" s="1044" t="s">
        <v>215</v>
      </c>
      <c r="V17" s="1058" t="s">
        <v>14</v>
      </c>
      <c r="W17" s="1046">
        <v>160</v>
      </c>
    </row>
    <row r="18" spans="1:23" ht="15.75" outlineLevel="1" thickBot="1" x14ac:dyDescent="0.25">
      <c r="A18" s="1089"/>
      <c r="B18" s="1032"/>
      <c r="K18" s="1382"/>
      <c r="L18" s="1090" t="str">
        <f>$B$26</f>
        <v>Оловянникова Елена</v>
      </c>
      <c r="M18" s="1067">
        <v>156</v>
      </c>
      <c r="N18" s="1068" t="str">
        <f>$B$27</f>
        <v>Захаров Андрей</v>
      </c>
      <c r="O18" s="1067">
        <v>157</v>
      </c>
      <c r="P18" s="1068" t="str">
        <f>$B$28</f>
        <v>Ситников Алексей</v>
      </c>
      <c r="Q18" s="1067">
        <v>151</v>
      </c>
      <c r="R18" s="1068" t="str">
        <f>$B$29</f>
        <v>Клюева Наталья</v>
      </c>
      <c r="S18" s="1073">
        <v>156</v>
      </c>
      <c r="U18" s="1044" t="s">
        <v>216</v>
      </c>
      <c r="V18" s="1058" t="s">
        <v>77</v>
      </c>
      <c r="W18" s="1046">
        <v>154</v>
      </c>
    </row>
    <row r="19" spans="1:23" ht="15.75" outlineLevel="1" thickBot="1" x14ac:dyDescent="0.25">
      <c r="A19" s="1089"/>
      <c r="B19" s="1032"/>
      <c r="K19" s="1380">
        <v>2</v>
      </c>
      <c r="L19" s="1076" t="s">
        <v>196</v>
      </c>
      <c r="M19" s="1041" t="s">
        <v>142</v>
      </c>
      <c r="N19" s="1042" t="s">
        <v>197</v>
      </c>
      <c r="O19" s="1041" t="s">
        <v>142</v>
      </c>
      <c r="P19" s="1042" t="s">
        <v>198</v>
      </c>
      <c r="Q19" s="1041" t="s">
        <v>142</v>
      </c>
      <c r="R19" s="1042" t="s">
        <v>199</v>
      </c>
      <c r="S19" s="1043" t="s">
        <v>142</v>
      </c>
      <c r="U19" s="1091" t="s">
        <v>217</v>
      </c>
      <c r="V19" s="1092" t="s">
        <v>33</v>
      </c>
      <c r="W19" s="1093">
        <v>152</v>
      </c>
    </row>
    <row r="20" spans="1:23" ht="15.75" customHeight="1" outlineLevel="1" x14ac:dyDescent="0.2">
      <c r="A20" s="1395" t="s">
        <v>145</v>
      </c>
      <c r="B20" s="1385" t="s">
        <v>218</v>
      </c>
      <c r="C20" s="1386"/>
      <c r="D20" s="1386"/>
      <c r="E20" s="1386"/>
      <c r="F20" s="1386"/>
      <c r="G20" s="1386"/>
      <c r="H20" s="1415"/>
      <c r="I20" s="1416" t="s">
        <v>0</v>
      </c>
      <c r="K20" s="1381"/>
      <c r="L20" s="1094" t="str">
        <f>$B$29</f>
        <v>Клюева Наталья</v>
      </c>
      <c r="M20" s="1095">
        <v>144</v>
      </c>
      <c r="N20" s="1096" t="str">
        <f>$B$26</f>
        <v>Оловянникова Елена</v>
      </c>
      <c r="O20" s="1095">
        <v>156</v>
      </c>
      <c r="P20" s="1096" t="str">
        <f>$B$27</f>
        <v>Захаров Андрей</v>
      </c>
      <c r="Q20" s="1095">
        <v>167</v>
      </c>
      <c r="R20" s="1096" t="str">
        <f>$B$28</f>
        <v>Ситников Алексей</v>
      </c>
      <c r="S20" s="1097">
        <v>161</v>
      </c>
      <c r="U20" s="1098" t="s">
        <v>219</v>
      </c>
      <c r="V20" s="1099" t="s">
        <v>15</v>
      </c>
      <c r="W20" s="1100">
        <v>151.5</v>
      </c>
    </row>
    <row r="21" spans="1:23" ht="15.75" outlineLevel="1" thickBot="1" x14ac:dyDescent="0.25">
      <c r="A21" s="1396"/>
      <c r="B21" s="1036" t="s">
        <v>97</v>
      </c>
      <c r="C21" s="1037" t="s">
        <v>151</v>
      </c>
      <c r="D21" s="1038" t="s">
        <v>2</v>
      </c>
      <c r="E21" s="1038" t="s">
        <v>3</v>
      </c>
      <c r="F21" s="1038" t="s">
        <v>160</v>
      </c>
      <c r="G21" s="1038" t="s">
        <v>99</v>
      </c>
      <c r="H21" s="1101" t="s">
        <v>152</v>
      </c>
      <c r="I21" s="1417"/>
      <c r="K21" s="1382"/>
      <c r="L21" s="1090" t="str">
        <f>$B$24</f>
        <v>Суровцев Александр</v>
      </c>
      <c r="M21" s="1067">
        <v>200</v>
      </c>
      <c r="N21" s="1068" t="str">
        <f>$B$25</f>
        <v>Куклин Игорь</v>
      </c>
      <c r="O21" s="1067">
        <v>167</v>
      </c>
      <c r="P21" s="1068" t="str">
        <f>$B$22</f>
        <v>Фатеев Назим</v>
      </c>
      <c r="Q21" s="1067">
        <v>182</v>
      </c>
      <c r="R21" s="1068" t="str">
        <f>$B$23</f>
        <v>Гаврицков Володя</v>
      </c>
      <c r="S21" s="1073">
        <v>100</v>
      </c>
      <c r="U21" s="1102" t="s">
        <v>220</v>
      </c>
      <c r="V21" s="586" t="s">
        <v>204</v>
      </c>
      <c r="W21" s="1103">
        <v>147</v>
      </c>
    </row>
    <row r="22" spans="1:23" outlineLevel="1" x14ac:dyDescent="0.2">
      <c r="A22" s="1047">
        <f t="shared" ref="A22:A29" si="3">A21+1</f>
        <v>1</v>
      </c>
      <c r="B22" s="1048" t="s">
        <v>202</v>
      </c>
      <c r="C22" s="1049" t="s">
        <v>124</v>
      </c>
      <c r="D22" s="1050">
        <f>M17</f>
        <v>171</v>
      </c>
      <c r="E22" s="1050">
        <f>Q21</f>
        <v>182</v>
      </c>
      <c r="F22" s="1051">
        <v>0</v>
      </c>
      <c r="G22" s="1049">
        <f t="shared" ref="G22:G29" si="4">SUM(D22:F22)-MIN(D22:F22)</f>
        <v>353</v>
      </c>
      <c r="H22" s="1104"/>
      <c r="I22" s="1053">
        <f t="shared" ref="I22:I29" si="5">(G22+H22)/2</f>
        <v>176.5</v>
      </c>
      <c r="U22" s="1102" t="s">
        <v>221</v>
      </c>
      <c r="V22" s="586" t="s">
        <v>222</v>
      </c>
      <c r="W22" s="1103">
        <v>144</v>
      </c>
    </row>
    <row r="23" spans="1:23" outlineLevel="1" x14ac:dyDescent="0.2">
      <c r="A23" s="1059">
        <f t="shared" si="3"/>
        <v>2</v>
      </c>
      <c r="B23" s="1060" t="s">
        <v>222</v>
      </c>
      <c r="C23" s="1061" t="s">
        <v>126</v>
      </c>
      <c r="D23" s="1062">
        <f>O17</f>
        <v>129</v>
      </c>
      <c r="E23" s="1062">
        <f>S21</f>
        <v>100</v>
      </c>
      <c r="F23" s="1063">
        <f>Q27</f>
        <v>159</v>
      </c>
      <c r="G23" s="1061">
        <f t="shared" si="4"/>
        <v>288</v>
      </c>
      <c r="H23" s="1105"/>
      <c r="I23" s="1065">
        <f t="shared" si="5"/>
        <v>144</v>
      </c>
      <c r="U23" s="1102" t="s">
        <v>223</v>
      </c>
      <c r="V23" s="586" t="s">
        <v>110</v>
      </c>
      <c r="W23" s="1103">
        <v>132</v>
      </c>
    </row>
    <row r="24" spans="1:23" s="1070" customFormat="1" ht="15.75" outlineLevel="1" thickBot="1" x14ac:dyDescent="0.25">
      <c r="A24" s="1059">
        <f t="shared" si="3"/>
        <v>3</v>
      </c>
      <c r="B24" s="1060" t="s">
        <v>172</v>
      </c>
      <c r="C24" s="1061" t="s">
        <v>127</v>
      </c>
      <c r="D24" s="1062">
        <f>Q17</f>
        <v>142</v>
      </c>
      <c r="E24" s="1062">
        <f>M21</f>
        <v>200</v>
      </c>
      <c r="F24" s="1063">
        <v>0</v>
      </c>
      <c r="G24" s="1061">
        <f t="shared" si="4"/>
        <v>342</v>
      </c>
      <c r="H24" s="1105"/>
      <c r="I24" s="1065">
        <f t="shared" si="5"/>
        <v>171</v>
      </c>
      <c r="J24" s="1032"/>
    </row>
    <row r="25" spans="1:23" ht="15.75" outlineLevel="1" thickBot="1" x14ac:dyDescent="0.25">
      <c r="A25" s="1059">
        <f t="shared" si="3"/>
        <v>4</v>
      </c>
      <c r="B25" s="1060" t="s">
        <v>19</v>
      </c>
      <c r="C25" s="1061" t="s">
        <v>128</v>
      </c>
      <c r="D25" s="1062">
        <f>S17</f>
        <v>175</v>
      </c>
      <c r="E25" s="1062">
        <f>O21</f>
        <v>167</v>
      </c>
      <c r="F25" s="1063">
        <f>O27</f>
        <v>200</v>
      </c>
      <c r="G25" s="1061">
        <f t="shared" si="4"/>
        <v>375</v>
      </c>
      <c r="H25" s="1105"/>
      <c r="I25" s="1065">
        <f t="shared" si="5"/>
        <v>187.5</v>
      </c>
      <c r="K25" s="1409" t="s">
        <v>224</v>
      </c>
      <c r="L25" s="1410"/>
      <c r="M25" s="1410"/>
      <c r="N25" s="1410"/>
      <c r="O25" s="1410"/>
      <c r="P25" s="1410"/>
      <c r="Q25" s="1410"/>
      <c r="R25" s="1410"/>
      <c r="S25" s="1411"/>
      <c r="U25" s="1070"/>
      <c r="V25" s="1070"/>
    </row>
    <row r="26" spans="1:23" s="1070" customFormat="1" ht="15.75" outlineLevel="1" thickBot="1" x14ac:dyDescent="0.25">
      <c r="A26" s="1059">
        <f t="shared" si="3"/>
        <v>5</v>
      </c>
      <c r="B26" s="1060" t="s">
        <v>14</v>
      </c>
      <c r="C26" s="1061" t="s">
        <v>129</v>
      </c>
      <c r="D26" s="1062">
        <f>M18</f>
        <v>156</v>
      </c>
      <c r="E26" s="1062">
        <f>O20</f>
        <v>156</v>
      </c>
      <c r="F26" s="1063">
        <f>O29</f>
        <v>141</v>
      </c>
      <c r="G26" s="1061">
        <f t="shared" si="4"/>
        <v>312</v>
      </c>
      <c r="H26" s="1105">
        <v>8</v>
      </c>
      <c r="I26" s="1065">
        <f t="shared" si="5"/>
        <v>160</v>
      </c>
      <c r="K26" s="1380">
        <v>1</v>
      </c>
      <c r="L26" s="1106">
        <v>1</v>
      </c>
      <c r="M26" s="1107" t="s">
        <v>142</v>
      </c>
      <c r="N26" s="1108">
        <v>2</v>
      </c>
      <c r="O26" s="1107" t="s">
        <v>142</v>
      </c>
      <c r="P26" s="1108">
        <v>3</v>
      </c>
      <c r="Q26" s="1107" t="s">
        <v>142</v>
      </c>
      <c r="R26" s="1108">
        <v>4</v>
      </c>
      <c r="S26" s="1109" t="s">
        <v>142</v>
      </c>
    </row>
    <row r="27" spans="1:23" outlineLevel="1" x14ac:dyDescent="0.2">
      <c r="A27" s="1059">
        <f t="shared" si="3"/>
        <v>6</v>
      </c>
      <c r="B27" s="1060" t="s">
        <v>78</v>
      </c>
      <c r="C27" s="1061" t="s">
        <v>130</v>
      </c>
      <c r="D27" s="1062">
        <f>O18</f>
        <v>157</v>
      </c>
      <c r="E27" s="1062">
        <f>Q20</f>
        <v>167</v>
      </c>
      <c r="F27" s="1063">
        <v>0</v>
      </c>
      <c r="G27" s="1061">
        <f t="shared" si="4"/>
        <v>324</v>
      </c>
      <c r="H27" s="1105"/>
      <c r="I27" s="1065">
        <f t="shared" si="5"/>
        <v>162</v>
      </c>
      <c r="J27" s="1070"/>
      <c r="K27" s="1381"/>
      <c r="L27" s="1085" t="str">
        <f>B9</f>
        <v>Эммерих Эдуард</v>
      </c>
      <c r="M27" s="1110">
        <v>174</v>
      </c>
      <c r="N27" s="1111" t="str">
        <f>B25</f>
        <v>Куклин Игорь</v>
      </c>
      <c r="O27" s="1110">
        <v>200</v>
      </c>
      <c r="P27" s="1111" t="str">
        <f>B23</f>
        <v>Гаврицков Володя</v>
      </c>
      <c r="Q27" s="1110">
        <v>159</v>
      </c>
      <c r="R27" s="1087" t="str">
        <f>B13</f>
        <v>Гамов Евгений</v>
      </c>
      <c r="S27" s="1112">
        <v>156</v>
      </c>
    </row>
    <row r="28" spans="1:23" outlineLevel="1" x14ac:dyDescent="0.2">
      <c r="A28" s="1059">
        <f t="shared" si="3"/>
        <v>7</v>
      </c>
      <c r="B28" s="1060" t="s">
        <v>42</v>
      </c>
      <c r="C28" s="1061" t="s">
        <v>131</v>
      </c>
      <c r="D28" s="1062">
        <f>Q18</f>
        <v>151</v>
      </c>
      <c r="E28" s="1062">
        <f>S20</f>
        <v>161</v>
      </c>
      <c r="F28" s="1063">
        <f>Q29</f>
        <v>187</v>
      </c>
      <c r="G28" s="1061">
        <f t="shared" si="4"/>
        <v>348</v>
      </c>
      <c r="H28" s="1105"/>
      <c r="I28" s="1065">
        <f t="shared" si="5"/>
        <v>174</v>
      </c>
      <c r="J28" s="1070"/>
      <c r="K28" s="1381"/>
      <c r="L28" s="1113" t="str">
        <f>B6</f>
        <v>Дикушникова Ольга</v>
      </c>
      <c r="M28" s="1114">
        <v>137</v>
      </c>
      <c r="N28" s="1056" t="str">
        <f>B7</f>
        <v>Тимохин Владимир</v>
      </c>
      <c r="O28" s="1114">
        <v>142</v>
      </c>
      <c r="P28" s="1115" t="str">
        <f>B11</f>
        <v>Постоенко Андрей</v>
      </c>
      <c r="Q28" s="1114">
        <v>177</v>
      </c>
      <c r="R28" s="1115" t="str">
        <f>B17</f>
        <v>Карунас Антон</v>
      </c>
      <c r="S28" s="1116">
        <v>125</v>
      </c>
    </row>
    <row r="29" spans="1:23" s="1070" customFormat="1" ht="15.75" outlineLevel="1" thickBot="1" x14ac:dyDescent="0.25">
      <c r="A29" s="1117">
        <f t="shared" si="3"/>
        <v>8</v>
      </c>
      <c r="B29" s="1118" t="s">
        <v>77</v>
      </c>
      <c r="C29" s="1082" t="s">
        <v>132</v>
      </c>
      <c r="D29" s="1080">
        <f>S18</f>
        <v>156</v>
      </c>
      <c r="E29" s="1080">
        <f>M20</f>
        <v>144</v>
      </c>
      <c r="F29" s="1081">
        <f>M29</f>
        <v>124</v>
      </c>
      <c r="G29" s="1082">
        <f t="shared" si="4"/>
        <v>300</v>
      </c>
      <c r="H29" s="1119">
        <v>8</v>
      </c>
      <c r="I29" s="1084">
        <f t="shared" si="5"/>
        <v>154</v>
      </c>
      <c r="K29" s="1382"/>
      <c r="L29" s="1090" t="str">
        <f>B29</f>
        <v>Клюева Наталья</v>
      </c>
      <c r="M29" s="1120">
        <v>124</v>
      </c>
      <c r="N29" s="1068" t="str">
        <f>B26</f>
        <v>Оловянникова Елена</v>
      </c>
      <c r="O29" s="1120">
        <v>141</v>
      </c>
      <c r="P29" s="1068" t="str">
        <f>B28</f>
        <v>Ситников Алексей</v>
      </c>
      <c r="Q29" s="1120">
        <v>187</v>
      </c>
      <c r="R29" s="1121" t="str">
        <f>B14</f>
        <v>Шенцев Сергей</v>
      </c>
      <c r="S29" s="1122">
        <v>162</v>
      </c>
    </row>
    <row r="30" spans="1:23" outlineLevel="1" x14ac:dyDescent="0.2">
      <c r="A30" s="1123"/>
      <c r="B30" s="1124"/>
      <c r="C30" s="1125"/>
      <c r="D30" s="1126"/>
      <c r="E30" s="1126"/>
      <c r="F30" s="1126"/>
      <c r="G30" s="1126"/>
      <c r="H30" s="1126"/>
      <c r="I30" s="1127"/>
    </row>
    <row r="31" spans="1:23" x14ac:dyDescent="0.2">
      <c r="B31" s="1032"/>
      <c r="K31" s="1032"/>
      <c r="L31" s="1032"/>
      <c r="N31" s="1032"/>
      <c r="P31" s="1032"/>
      <c r="R31" s="1032"/>
      <c r="W31" s="1032"/>
    </row>
    <row r="32" spans="1:23" s="1030" customFormat="1" ht="18" x14ac:dyDescent="0.25">
      <c r="A32" s="1031" t="s">
        <v>156</v>
      </c>
      <c r="B32" s="1029"/>
      <c r="C32" s="1029"/>
      <c r="D32" s="1029"/>
      <c r="E32" s="1029"/>
      <c r="F32" s="1029"/>
      <c r="G32" s="1029"/>
      <c r="H32" s="1029"/>
      <c r="I32" s="1029"/>
      <c r="J32" s="500"/>
      <c r="W32" s="1129"/>
    </row>
    <row r="33" spans="1:58" s="1030" customFormat="1" ht="18.75" thickBot="1" x14ac:dyDescent="0.3">
      <c r="A33" s="1031"/>
      <c r="B33" s="1029"/>
      <c r="C33" s="1029"/>
      <c r="D33" s="1029"/>
      <c r="E33" s="1029"/>
      <c r="F33" s="1029"/>
      <c r="G33" s="1029"/>
      <c r="H33" s="1029"/>
      <c r="I33" s="1029"/>
      <c r="J33" s="500"/>
      <c r="K33" s="500"/>
      <c r="L33" s="500"/>
      <c r="N33" s="170"/>
      <c r="P33" s="170"/>
      <c r="R33" s="170"/>
      <c r="V33" s="1030" t="s">
        <v>192</v>
      </c>
      <c r="W33" s="1129" t="s">
        <v>83</v>
      </c>
    </row>
    <row r="34" spans="1:58" s="1030" customFormat="1" ht="15" customHeight="1" outlineLevel="1" thickBot="1" x14ac:dyDescent="0.25">
      <c r="A34" s="1395" t="s">
        <v>145</v>
      </c>
      <c r="B34" s="1404" t="s">
        <v>155</v>
      </c>
      <c r="C34" s="1405"/>
      <c r="D34" s="1405"/>
      <c r="E34" s="1405"/>
      <c r="F34" s="1405"/>
      <c r="G34" s="1405"/>
      <c r="H34" s="1405"/>
      <c r="I34" s="1390" t="s">
        <v>0</v>
      </c>
      <c r="J34" s="500"/>
      <c r="K34" s="1401" t="s">
        <v>225</v>
      </c>
      <c r="L34" s="1402"/>
      <c r="M34" s="1402"/>
      <c r="N34" s="1402"/>
      <c r="O34" s="1402"/>
      <c r="P34" s="1402"/>
      <c r="Q34" s="1402"/>
      <c r="R34" s="1402"/>
      <c r="S34" s="1403"/>
      <c r="U34" s="1130">
        <v>1</v>
      </c>
      <c r="V34" s="1130" t="s">
        <v>19</v>
      </c>
      <c r="W34" s="1131">
        <v>202</v>
      </c>
    </row>
    <row r="35" spans="1:58" ht="15.75" outlineLevel="1" thickBot="1" x14ac:dyDescent="0.25">
      <c r="A35" s="1396"/>
      <c r="B35" s="1036" t="s">
        <v>97</v>
      </c>
      <c r="C35" s="1037" t="s">
        <v>151</v>
      </c>
      <c r="D35" s="1038" t="s">
        <v>2</v>
      </c>
      <c r="E35" s="1038" t="s">
        <v>3</v>
      </c>
      <c r="F35" s="1038" t="s">
        <v>160</v>
      </c>
      <c r="G35" s="1037" t="s">
        <v>99</v>
      </c>
      <c r="H35" s="1039" t="s">
        <v>152</v>
      </c>
      <c r="I35" s="1391"/>
      <c r="K35" s="1381">
        <v>1</v>
      </c>
      <c r="L35" s="1132" t="s">
        <v>196</v>
      </c>
      <c r="M35" s="1133" t="s">
        <v>142</v>
      </c>
      <c r="N35" s="1134" t="s">
        <v>197</v>
      </c>
      <c r="O35" s="1133" t="s">
        <v>142</v>
      </c>
      <c r="P35" s="1134" t="s">
        <v>198</v>
      </c>
      <c r="Q35" s="1133" t="s">
        <v>142</v>
      </c>
      <c r="R35" s="1134" t="s">
        <v>199</v>
      </c>
      <c r="S35" s="1135" t="s">
        <v>142</v>
      </c>
      <c r="U35" s="1130">
        <v>2</v>
      </c>
      <c r="V35" s="1130" t="s">
        <v>74</v>
      </c>
      <c r="W35" s="1131">
        <v>196.5</v>
      </c>
    </row>
    <row r="36" spans="1:58" outlineLevel="1" x14ac:dyDescent="0.2">
      <c r="A36" s="463">
        <v>1</v>
      </c>
      <c r="B36" s="1136" t="s">
        <v>172</v>
      </c>
      <c r="C36" s="465" t="s">
        <v>124</v>
      </c>
      <c r="D36" s="475">
        <f>M36</f>
        <v>104</v>
      </c>
      <c r="E36" s="475">
        <f>O40</f>
        <v>128</v>
      </c>
      <c r="F36" s="615">
        <f>M52</f>
        <v>133</v>
      </c>
      <c r="G36" s="700">
        <f t="shared" ref="G36:G43" si="6">SUM(D36:F36)-MIN(D36:F36)</f>
        <v>261</v>
      </c>
      <c r="H36" s="1137"/>
      <c r="I36" s="701">
        <f t="shared" ref="I36:I43" si="7">(G36+H36)/2</f>
        <v>130.5</v>
      </c>
      <c r="K36" s="1381"/>
      <c r="L36" s="1138" t="str">
        <f>$B$36</f>
        <v>Суровцев Александр</v>
      </c>
      <c r="M36" s="1137">
        <v>104</v>
      </c>
      <c r="N36" s="1139" t="str">
        <f>$B$38</f>
        <v>Ситников Алексей</v>
      </c>
      <c r="O36" s="1137">
        <v>175</v>
      </c>
      <c r="P36" s="1139" t="str">
        <f>$B$40</f>
        <v>Черный Сергей</v>
      </c>
      <c r="Q36" s="1137">
        <v>168</v>
      </c>
      <c r="R36" s="1139" t="str">
        <f>$B$42</f>
        <v>Эммерих Эдуард</v>
      </c>
      <c r="S36" s="1140">
        <v>150</v>
      </c>
      <c r="U36" s="1130">
        <v>3</v>
      </c>
      <c r="V36" s="1130" t="s">
        <v>107</v>
      </c>
      <c r="W36" s="1131">
        <v>195</v>
      </c>
    </row>
    <row r="37" spans="1:58" ht="15.75" outlineLevel="1" thickBot="1" x14ac:dyDescent="0.25">
      <c r="A37" s="466">
        <f t="shared" ref="A37:A43" si="8">A36+1</f>
        <v>2</v>
      </c>
      <c r="B37" s="1141" t="s">
        <v>78</v>
      </c>
      <c r="C37" s="468" t="s">
        <v>129</v>
      </c>
      <c r="D37" s="476">
        <f>M37</f>
        <v>140</v>
      </c>
      <c r="E37" s="476">
        <f>Q39</f>
        <v>160</v>
      </c>
      <c r="F37" s="752">
        <f>M53</f>
        <v>118</v>
      </c>
      <c r="G37" s="469">
        <f t="shared" si="6"/>
        <v>300</v>
      </c>
      <c r="H37" s="1142"/>
      <c r="I37" s="470">
        <f t="shared" si="7"/>
        <v>150</v>
      </c>
      <c r="K37" s="1382"/>
      <c r="L37" s="1143" t="str">
        <f>$B$37</f>
        <v>Захаров Андрей</v>
      </c>
      <c r="M37" s="1144">
        <v>140</v>
      </c>
      <c r="N37" s="1145" t="str">
        <f>$B$39</f>
        <v>Куклин Игорь</v>
      </c>
      <c r="O37" s="1144">
        <v>223</v>
      </c>
      <c r="P37" s="1145" t="str">
        <f>$B$41</f>
        <v>Фатаев Назим</v>
      </c>
      <c r="Q37" s="1144">
        <v>177</v>
      </c>
      <c r="R37" s="1145" t="str">
        <f>$B$43</f>
        <v>Оловянникова Елена</v>
      </c>
      <c r="S37" s="1146">
        <v>152</v>
      </c>
      <c r="U37" s="1130">
        <v>4</v>
      </c>
      <c r="V37" s="1130" t="s">
        <v>226</v>
      </c>
      <c r="W37" s="1131">
        <v>184</v>
      </c>
    </row>
    <row r="38" spans="1:58" ht="15.75" outlineLevel="1" thickBot="1" x14ac:dyDescent="0.25">
      <c r="A38" s="466">
        <f t="shared" si="8"/>
        <v>3</v>
      </c>
      <c r="B38" s="1141" t="s">
        <v>42</v>
      </c>
      <c r="C38" s="468" t="s">
        <v>126</v>
      </c>
      <c r="D38" s="476">
        <f>O36</f>
        <v>175</v>
      </c>
      <c r="E38" s="476">
        <f>Q40</f>
        <v>182</v>
      </c>
      <c r="F38" s="752">
        <v>0</v>
      </c>
      <c r="G38" s="469">
        <f t="shared" si="6"/>
        <v>357</v>
      </c>
      <c r="H38" s="1142"/>
      <c r="I38" s="470">
        <f t="shared" si="7"/>
        <v>178.5</v>
      </c>
      <c r="K38" s="1380">
        <v>2</v>
      </c>
      <c r="L38" s="1147" t="s">
        <v>196</v>
      </c>
      <c r="M38" s="1148" t="s">
        <v>142</v>
      </c>
      <c r="N38" s="1149" t="s">
        <v>197</v>
      </c>
      <c r="O38" s="1148" t="s">
        <v>142</v>
      </c>
      <c r="P38" s="1149" t="s">
        <v>198</v>
      </c>
      <c r="Q38" s="1148" t="s">
        <v>142</v>
      </c>
      <c r="R38" s="1149" t="s">
        <v>199</v>
      </c>
      <c r="S38" s="1150" t="s">
        <v>142</v>
      </c>
      <c r="U38" s="1130">
        <v>5</v>
      </c>
      <c r="V38" s="1130" t="s">
        <v>42</v>
      </c>
      <c r="W38" s="1131">
        <v>178.5</v>
      </c>
    </row>
    <row r="39" spans="1:58" outlineLevel="1" x14ac:dyDescent="0.2">
      <c r="A39" s="466">
        <f t="shared" si="8"/>
        <v>4</v>
      </c>
      <c r="B39" s="1141" t="s">
        <v>19</v>
      </c>
      <c r="C39" s="468" t="s">
        <v>130</v>
      </c>
      <c r="D39" s="476">
        <f>O37</f>
        <v>223</v>
      </c>
      <c r="E39" s="476">
        <f>S39</f>
        <v>181</v>
      </c>
      <c r="F39" s="752">
        <v>0</v>
      </c>
      <c r="G39" s="469">
        <f t="shared" si="6"/>
        <v>404</v>
      </c>
      <c r="H39" s="1151"/>
      <c r="I39" s="470">
        <f t="shared" si="7"/>
        <v>202</v>
      </c>
      <c r="K39" s="1381"/>
      <c r="L39" s="1152" t="str">
        <f>$B$41</f>
        <v>Фатаев Назим</v>
      </c>
      <c r="M39" s="1153">
        <v>167</v>
      </c>
      <c r="N39" s="1154" t="str">
        <f>$B$43</f>
        <v>Оловянникова Елена</v>
      </c>
      <c r="O39" s="1153">
        <v>144</v>
      </c>
      <c r="P39" s="1154" t="str">
        <f>$B$37</f>
        <v>Захаров Андрей</v>
      </c>
      <c r="Q39" s="1153">
        <v>160</v>
      </c>
      <c r="R39" s="1154" t="str">
        <f>$B$39</f>
        <v>Куклин Игорь</v>
      </c>
      <c r="S39" s="1155">
        <v>181</v>
      </c>
      <c r="U39" s="1130">
        <v>6</v>
      </c>
      <c r="V39" s="1130" t="s">
        <v>33</v>
      </c>
      <c r="W39" s="1131">
        <v>178.5</v>
      </c>
    </row>
    <row r="40" spans="1:58" ht="15.75" outlineLevel="1" thickBot="1" x14ac:dyDescent="0.25">
      <c r="A40" s="466">
        <f t="shared" si="8"/>
        <v>5</v>
      </c>
      <c r="B40" s="1141" t="s">
        <v>61</v>
      </c>
      <c r="C40" s="468" t="s">
        <v>127</v>
      </c>
      <c r="D40" s="476">
        <f>Q36</f>
        <v>168</v>
      </c>
      <c r="E40" s="476">
        <f>S40</f>
        <v>155</v>
      </c>
      <c r="F40" s="752">
        <f>S52</f>
        <v>187</v>
      </c>
      <c r="G40" s="469">
        <f t="shared" si="6"/>
        <v>355</v>
      </c>
      <c r="H40" s="1151"/>
      <c r="I40" s="470">
        <f t="shared" si="7"/>
        <v>177.5</v>
      </c>
      <c r="K40" s="1382"/>
      <c r="L40" s="1156" t="str">
        <f>$B$42</f>
        <v>Эммерих Эдуард</v>
      </c>
      <c r="M40" s="1157">
        <v>134</v>
      </c>
      <c r="N40" s="1158" t="str">
        <f>$B$36</f>
        <v>Суровцев Александр</v>
      </c>
      <c r="O40" s="1157">
        <v>128</v>
      </c>
      <c r="P40" s="1158" t="str">
        <f>$B$38</f>
        <v>Ситников Алексей</v>
      </c>
      <c r="Q40" s="1157">
        <v>182</v>
      </c>
      <c r="R40" s="1158" t="str">
        <f>$B$40</f>
        <v>Черный Сергей</v>
      </c>
      <c r="S40" s="1159">
        <v>155</v>
      </c>
      <c r="U40" s="1130">
        <v>7</v>
      </c>
      <c r="V40" s="1130" t="s">
        <v>61</v>
      </c>
      <c r="W40" s="1131">
        <v>177.5</v>
      </c>
    </row>
    <row r="41" spans="1:58" ht="15.75" outlineLevel="1" thickBot="1" x14ac:dyDescent="0.25">
      <c r="A41" s="466">
        <f t="shared" si="8"/>
        <v>6</v>
      </c>
      <c r="B41" s="1141" t="s">
        <v>227</v>
      </c>
      <c r="C41" s="468" t="s">
        <v>131</v>
      </c>
      <c r="D41" s="476">
        <f>Q37</f>
        <v>177</v>
      </c>
      <c r="E41" s="476">
        <f>M39</f>
        <v>167</v>
      </c>
      <c r="F41" s="752">
        <f>O52</f>
        <v>149</v>
      </c>
      <c r="G41" s="469">
        <f t="shared" si="6"/>
        <v>344</v>
      </c>
      <c r="H41" s="1151"/>
      <c r="I41" s="470">
        <f t="shared" si="7"/>
        <v>172</v>
      </c>
      <c r="K41" s="1032"/>
      <c r="L41" s="1032"/>
      <c r="N41" s="1032"/>
      <c r="P41" s="1032"/>
      <c r="R41" s="1032"/>
      <c r="U41" s="1130">
        <v>8</v>
      </c>
      <c r="V41" s="1130" t="s">
        <v>227</v>
      </c>
      <c r="W41" s="1131">
        <v>172</v>
      </c>
    </row>
    <row r="42" spans="1:58" s="1160" customFormat="1" ht="15" customHeight="1" outlineLevel="1" thickBot="1" x14ac:dyDescent="0.25">
      <c r="A42" s="466">
        <f t="shared" si="8"/>
        <v>7</v>
      </c>
      <c r="B42" s="1141" t="s">
        <v>59</v>
      </c>
      <c r="C42" s="468" t="s">
        <v>128</v>
      </c>
      <c r="D42" s="476">
        <f>S36</f>
        <v>150</v>
      </c>
      <c r="E42" s="476">
        <f>M40</f>
        <v>134</v>
      </c>
      <c r="F42" s="752">
        <f>S54</f>
        <v>186</v>
      </c>
      <c r="G42" s="469">
        <f t="shared" si="6"/>
        <v>336</v>
      </c>
      <c r="H42" s="1151"/>
      <c r="I42" s="470">
        <f t="shared" si="7"/>
        <v>168</v>
      </c>
      <c r="K42" s="1401" t="s">
        <v>225</v>
      </c>
      <c r="L42" s="1402"/>
      <c r="M42" s="1402"/>
      <c r="N42" s="1402"/>
      <c r="O42" s="1402"/>
      <c r="P42" s="1402"/>
      <c r="Q42" s="1402"/>
      <c r="R42" s="1402"/>
      <c r="S42" s="1403"/>
      <c r="U42" s="658">
        <v>9</v>
      </c>
      <c r="V42" s="658" t="s">
        <v>18</v>
      </c>
      <c r="W42" s="1103">
        <v>169.5</v>
      </c>
      <c r="Y42" s="1032"/>
      <c r="Z42" s="1032"/>
      <c r="AA42" s="1032"/>
    </row>
    <row r="43" spans="1:58" s="1165" customFormat="1" ht="15.75" outlineLevel="1" thickBot="1" x14ac:dyDescent="0.25">
      <c r="A43" s="471">
        <f t="shared" si="8"/>
        <v>8</v>
      </c>
      <c r="B43" s="1161" t="s">
        <v>14</v>
      </c>
      <c r="C43" s="473" t="s">
        <v>132</v>
      </c>
      <c r="D43" s="478">
        <f>S37</f>
        <v>152</v>
      </c>
      <c r="E43" s="478">
        <f>O39</f>
        <v>144</v>
      </c>
      <c r="F43" s="614">
        <f>S53</f>
        <v>142</v>
      </c>
      <c r="G43" s="1162">
        <f t="shared" si="6"/>
        <v>296</v>
      </c>
      <c r="H43" s="1163">
        <v>8</v>
      </c>
      <c r="I43" s="1164">
        <f t="shared" si="7"/>
        <v>152</v>
      </c>
      <c r="K43" s="1381">
        <v>1</v>
      </c>
      <c r="L43" s="1132" t="s">
        <v>196</v>
      </c>
      <c r="M43" s="1133" t="s">
        <v>142</v>
      </c>
      <c r="N43" s="1134" t="s">
        <v>197</v>
      </c>
      <c r="O43" s="1133" t="s">
        <v>142</v>
      </c>
      <c r="P43" s="1134" t="s">
        <v>198</v>
      </c>
      <c r="Q43" s="1133" t="s">
        <v>142</v>
      </c>
      <c r="R43" s="1134" t="s">
        <v>199</v>
      </c>
      <c r="S43" s="1135" t="s">
        <v>142</v>
      </c>
      <c r="U43" s="658">
        <v>10</v>
      </c>
      <c r="V43" s="658" t="s">
        <v>59</v>
      </c>
      <c r="W43" s="1103">
        <v>168</v>
      </c>
      <c r="Y43" s="1032"/>
      <c r="Z43" s="1032"/>
      <c r="AA43" s="1032"/>
    </row>
    <row r="44" spans="1:58" s="1166" customFormat="1" ht="15.75" outlineLevel="1" thickBot="1" x14ac:dyDescent="0.25">
      <c r="A44" s="479"/>
      <c r="B44" s="480"/>
      <c r="C44" s="481"/>
      <c r="D44" s="482"/>
      <c r="E44" s="482"/>
      <c r="F44" s="482"/>
      <c r="G44" s="483"/>
      <c r="H44" s="482"/>
      <c r="I44" s="484"/>
      <c r="K44" s="1381"/>
      <c r="L44" s="1138" t="str">
        <f>$B$47</f>
        <v>Тимохин Владимир</v>
      </c>
      <c r="M44" s="1137">
        <v>201</v>
      </c>
      <c r="N44" s="1139" t="str">
        <f>$B$49</f>
        <v>Шенцев Сергей</v>
      </c>
      <c r="O44" s="1137">
        <v>131</v>
      </c>
      <c r="P44" s="1139" t="str">
        <f>$B$51</f>
        <v>Гамов Евгений</v>
      </c>
      <c r="Q44" s="1137">
        <v>145</v>
      </c>
      <c r="R44" s="1139" t="str">
        <f>$B$53</f>
        <v>Пастоенко Андрей</v>
      </c>
      <c r="S44" s="1140">
        <v>180</v>
      </c>
      <c r="U44" s="658">
        <v>11</v>
      </c>
      <c r="V44" s="658" t="s">
        <v>77</v>
      </c>
      <c r="W44" s="1103">
        <v>165</v>
      </c>
      <c r="Y44" s="1032"/>
      <c r="Z44" s="1032"/>
      <c r="AA44" s="1032"/>
    </row>
    <row r="45" spans="1:58" s="1167" customFormat="1" ht="15.75" outlineLevel="1" thickBot="1" x14ac:dyDescent="0.25">
      <c r="A45" s="1395" t="s">
        <v>145</v>
      </c>
      <c r="B45" s="1404" t="s">
        <v>158</v>
      </c>
      <c r="C45" s="1405"/>
      <c r="D45" s="1405"/>
      <c r="E45" s="1405"/>
      <c r="F45" s="1405"/>
      <c r="G45" s="1405"/>
      <c r="H45" s="1405"/>
      <c r="I45" s="1390" t="s">
        <v>0</v>
      </c>
      <c r="K45" s="1381"/>
      <c r="L45" s="1143" t="str">
        <f>$B$48</f>
        <v>Клюева Наталья</v>
      </c>
      <c r="M45" s="1144">
        <v>161</v>
      </c>
      <c r="N45" s="1145" t="str">
        <f>$B$50</f>
        <v>Чуруксаева Люда</v>
      </c>
      <c r="O45" s="1144">
        <v>135</v>
      </c>
      <c r="P45" s="1145" t="str">
        <f>$B$52</f>
        <v>Пушкарев Александр</v>
      </c>
      <c r="Q45" s="1144">
        <v>175</v>
      </c>
      <c r="R45" s="1145" t="str">
        <f>$B$54</f>
        <v>Ермолаев Кирилл</v>
      </c>
      <c r="S45" s="1146">
        <v>202</v>
      </c>
      <c r="T45" s="1166"/>
      <c r="U45" s="658">
        <v>12</v>
      </c>
      <c r="V45" s="658" t="s">
        <v>16</v>
      </c>
      <c r="W45" s="1103">
        <v>159.5</v>
      </c>
      <c r="X45" s="1166"/>
      <c r="Y45" s="1166"/>
      <c r="Z45" s="1166"/>
      <c r="AA45" s="1166"/>
      <c r="AB45" s="1166"/>
      <c r="AC45" s="1166"/>
      <c r="AD45" s="1166"/>
      <c r="AE45" s="1166"/>
      <c r="AF45" s="1166"/>
      <c r="AG45" s="1166"/>
      <c r="AH45" s="1166"/>
      <c r="AI45" s="1166"/>
      <c r="AJ45" s="1166"/>
      <c r="AK45" s="1166"/>
      <c r="AL45" s="1166"/>
      <c r="AM45" s="1166"/>
      <c r="AN45" s="1166"/>
      <c r="AO45" s="1166"/>
      <c r="AP45" s="1166"/>
      <c r="AQ45" s="1166"/>
      <c r="AR45" s="1166"/>
      <c r="AS45" s="1166"/>
      <c r="AT45" s="1166"/>
      <c r="AU45" s="1166"/>
      <c r="AV45" s="1166"/>
      <c r="AW45" s="1166"/>
      <c r="AX45" s="1166"/>
      <c r="AY45" s="1166"/>
      <c r="AZ45" s="1166"/>
      <c r="BA45" s="1166"/>
      <c r="BB45" s="1166"/>
      <c r="BC45" s="1166"/>
      <c r="BD45" s="1166"/>
      <c r="BE45" s="1166"/>
      <c r="BF45" s="1166"/>
    </row>
    <row r="46" spans="1:58" s="1167" customFormat="1" ht="15.75" outlineLevel="1" thickBot="1" x14ac:dyDescent="0.25">
      <c r="A46" s="1396"/>
      <c r="B46" s="1036" t="s">
        <v>97</v>
      </c>
      <c r="C46" s="1037" t="s">
        <v>151</v>
      </c>
      <c r="D46" s="1038" t="s">
        <v>2</v>
      </c>
      <c r="E46" s="1038" t="s">
        <v>3</v>
      </c>
      <c r="F46" s="1038" t="s">
        <v>160</v>
      </c>
      <c r="G46" s="1037" t="s">
        <v>99</v>
      </c>
      <c r="H46" s="1039" t="s">
        <v>152</v>
      </c>
      <c r="I46" s="1391"/>
      <c r="K46" s="1406">
        <v>2</v>
      </c>
      <c r="L46" s="1168" t="s">
        <v>196</v>
      </c>
      <c r="M46" s="1169" t="s">
        <v>142</v>
      </c>
      <c r="N46" s="1170" t="s">
        <v>197</v>
      </c>
      <c r="O46" s="1169" t="s">
        <v>142</v>
      </c>
      <c r="P46" s="1170" t="s">
        <v>198</v>
      </c>
      <c r="Q46" s="1169" t="s">
        <v>142</v>
      </c>
      <c r="R46" s="1170" t="s">
        <v>199</v>
      </c>
      <c r="S46" s="1171" t="s">
        <v>142</v>
      </c>
      <c r="T46" s="1166"/>
      <c r="U46" s="658">
        <v>13</v>
      </c>
      <c r="V46" s="658" t="s">
        <v>146</v>
      </c>
      <c r="W46" s="1103">
        <v>157</v>
      </c>
      <c r="X46" s="1166"/>
      <c r="Y46" s="1166"/>
      <c r="Z46" s="1166"/>
      <c r="AA46" s="1166"/>
      <c r="AB46" s="1166"/>
      <c r="AC46" s="1166"/>
      <c r="AD46" s="1166"/>
      <c r="AE46" s="1166"/>
      <c r="AF46" s="1166"/>
      <c r="AG46" s="1166"/>
      <c r="AH46" s="1166"/>
      <c r="AI46" s="1166"/>
      <c r="AJ46" s="1166"/>
      <c r="AK46" s="1166"/>
      <c r="AL46" s="1166"/>
      <c r="AM46" s="1166"/>
      <c r="AN46" s="1166"/>
      <c r="AO46" s="1166"/>
      <c r="AP46" s="1166"/>
      <c r="AQ46" s="1166"/>
      <c r="AR46" s="1166"/>
      <c r="AS46" s="1166"/>
      <c r="AT46" s="1166"/>
      <c r="AU46" s="1166"/>
      <c r="AV46" s="1166"/>
      <c r="AW46" s="1166"/>
      <c r="AX46" s="1166"/>
      <c r="AY46" s="1166"/>
      <c r="AZ46" s="1166"/>
      <c r="BA46" s="1166"/>
      <c r="BB46" s="1166"/>
      <c r="BC46" s="1166"/>
      <c r="BD46" s="1166"/>
      <c r="BE46" s="1166"/>
      <c r="BF46" s="1166"/>
    </row>
    <row r="47" spans="1:58" s="1167" customFormat="1" outlineLevel="1" x14ac:dyDescent="0.2">
      <c r="A47" s="463">
        <f>A43+1</f>
        <v>9</v>
      </c>
      <c r="B47" s="1136" t="s">
        <v>107</v>
      </c>
      <c r="C47" s="465" t="s">
        <v>124</v>
      </c>
      <c r="D47" s="475">
        <f>M44</f>
        <v>201</v>
      </c>
      <c r="E47" s="475">
        <f>O48</f>
        <v>189</v>
      </c>
      <c r="F47" s="615">
        <v>0</v>
      </c>
      <c r="G47" s="700">
        <f t="shared" ref="G47:G54" si="9">SUM(D47:F47)-MIN(D47:F47)</f>
        <v>390</v>
      </c>
      <c r="H47" s="1137"/>
      <c r="I47" s="701">
        <f t="shared" ref="I47:I54" si="10">(G47+H47)/2</f>
        <v>195</v>
      </c>
      <c r="K47" s="1407"/>
      <c r="L47" s="1172" t="str">
        <f>$B$52</f>
        <v>Пушкарев Александр</v>
      </c>
      <c r="M47" s="1153">
        <v>155</v>
      </c>
      <c r="N47" s="1154" t="str">
        <f>$B$54</f>
        <v>Ермолаев Кирилл</v>
      </c>
      <c r="O47" s="1153">
        <v>191</v>
      </c>
      <c r="P47" s="1154" t="str">
        <f>$B$48</f>
        <v>Клюева Наталья</v>
      </c>
      <c r="Q47" s="1153">
        <v>161</v>
      </c>
      <c r="R47" s="1154" t="str">
        <f>$B$50</f>
        <v>Чуруксаева Люда</v>
      </c>
      <c r="S47" s="1155">
        <v>150</v>
      </c>
      <c r="T47" s="1166"/>
      <c r="U47" s="658">
        <v>14</v>
      </c>
      <c r="V47" s="658" t="s">
        <v>14</v>
      </c>
      <c r="W47" s="1103">
        <v>152</v>
      </c>
      <c r="X47" s="1166"/>
      <c r="Y47" s="1166"/>
      <c r="Z47" s="1166"/>
      <c r="AA47" s="1166"/>
      <c r="AB47" s="1166"/>
      <c r="AC47" s="1166"/>
      <c r="AD47" s="1166"/>
      <c r="AE47" s="1166"/>
      <c r="AF47" s="1166"/>
      <c r="AG47" s="1166"/>
      <c r="AH47" s="1166"/>
      <c r="AI47" s="1166"/>
      <c r="AJ47" s="1166"/>
      <c r="AK47" s="1166"/>
      <c r="AL47" s="1166"/>
      <c r="AM47" s="1166"/>
      <c r="AN47" s="1166"/>
      <c r="AO47" s="1166"/>
      <c r="AP47" s="1166"/>
      <c r="AQ47" s="1166"/>
      <c r="AR47" s="1166"/>
      <c r="AS47" s="1166"/>
      <c r="AT47" s="1166"/>
      <c r="AU47" s="1166"/>
      <c r="AV47" s="1166"/>
      <c r="AW47" s="1166"/>
      <c r="AX47" s="1166"/>
      <c r="AY47" s="1166"/>
      <c r="AZ47" s="1166"/>
      <c r="BA47" s="1166"/>
      <c r="BB47" s="1166"/>
      <c r="BC47" s="1166"/>
      <c r="BD47" s="1166"/>
      <c r="BE47" s="1166"/>
      <c r="BF47" s="1166"/>
    </row>
    <row r="48" spans="1:58" s="1167" customFormat="1" ht="15" customHeight="1" outlineLevel="1" thickBot="1" x14ac:dyDescent="0.25">
      <c r="A48" s="466">
        <f t="shared" ref="A48:A54" si="11">A47+1</f>
        <v>10</v>
      </c>
      <c r="B48" s="1141" t="s">
        <v>77</v>
      </c>
      <c r="C48" s="468" t="s">
        <v>129</v>
      </c>
      <c r="D48" s="476">
        <f>M45</f>
        <v>161</v>
      </c>
      <c r="E48" s="476">
        <f>Q47</f>
        <v>161</v>
      </c>
      <c r="F48" s="752">
        <f>O54</f>
        <v>141</v>
      </c>
      <c r="G48" s="469">
        <f t="shared" si="9"/>
        <v>322</v>
      </c>
      <c r="H48" s="1142">
        <v>8</v>
      </c>
      <c r="I48" s="470">
        <f t="shared" si="10"/>
        <v>165</v>
      </c>
      <c r="K48" s="1408"/>
      <c r="L48" s="1173" t="str">
        <f>$B$53</f>
        <v>Пастоенко Андрей</v>
      </c>
      <c r="M48" s="1157">
        <v>188</v>
      </c>
      <c r="N48" s="1158" t="str">
        <f>$B$47</f>
        <v>Тимохин Владимир</v>
      </c>
      <c r="O48" s="1157">
        <v>189</v>
      </c>
      <c r="P48" s="1158" t="str">
        <f>$B$49</f>
        <v>Шенцев Сергей</v>
      </c>
      <c r="Q48" s="1157">
        <v>163</v>
      </c>
      <c r="R48" s="1158" t="str">
        <f>$B$51</f>
        <v>Гамов Евгений</v>
      </c>
      <c r="S48" s="1159">
        <v>171</v>
      </c>
      <c r="T48" s="1166"/>
      <c r="U48" s="658">
        <v>15</v>
      </c>
      <c r="V48" s="658" t="s">
        <v>78</v>
      </c>
      <c r="W48" s="1103">
        <v>150</v>
      </c>
      <c r="X48" s="1166"/>
      <c r="Y48" s="1166"/>
      <c r="Z48" s="1166"/>
      <c r="AA48" s="1166"/>
      <c r="AB48" s="1166"/>
      <c r="AC48" s="1166"/>
      <c r="AD48" s="1166"/>
      <c r="AE48" s="1166"/>
      <c r="AF48" s="1166"/>
      <c r="AG48" s="1166"/>
      <c r="AH48" s="1166"/>
      <c r="AI48" s="1166"/>
      <c r="AJ48" s="1166"/>
      <c r="AK48" s="1166"/>
      <c r="AL48" s="1166"/>
      <c r="AM48" s="1166"/>
      <c r="AN48" s="1166"/>
      <c r="AO48" s="1166"/>
      <c r="AP48" s="1166"/>
      <c r="AQ48" s="1166"/>
      <c r="AR48" s="1166"/>
      <c r="AS48" s="1166"/>
      <c r="AT48" s="1166"/>
      <c r="AU48" s="1166"/>
      <c r="AV48" s="1166"/>
      <c r="AW48" s="1166"/>
      <c r="AX48" s="1166"/>
      <c r="AY48" s="1166"/>
      <c r="AZ48" s="1166"/>
      <c r="BA48" s="1166"/>
      <c r="BB48" s="1166"/>
      <c r="BC48" s="1166"/>
      <c r="BD48" s="1166"/>
      <c r="BE48" s="1166"/>
      <c r="BF48" s="1166"/>
    </row>
    <row r="49" spans="1:58" s="1166" customFormat="1" ht="15.75" outlineLevel="1" thickBot="1" x14ac:dyDescent="0.25">
      <c r="A49" s="466">
        <f t="shared" si="11"/>
        <v>11</v>
      </c>
      <c r="B49" s="1141" t="s">
        <v>16</v>
      </c>
      <c r="C49" s="468" t="s">
        <v>126</v>
      </c>
      <c r="D49" s="476">
        <f>O44</f>
        <v>131</v>
      </c>
      <c r="E49" s="476">
        <f>Q48</f>
        <v>163</v>
      </c>
      <c r="F49" s="752">
        <f>Q52</f>
        <v>156</v>
      </c>
      <c r="G49" s="476">
        <f>SUM(D49:F49)-MIN(D49:F49)</f>
        <v>319</v>
      </c>
      <c r="H49" s="1142"/>
      <c r="I49" s="470">
        <f t="shared" si="10"/>
        <v>159.5</v>
      </c>
      <c r="U49" s="658">
        <v>16</v>
      </c>
      <c r="V49" s="658" t="s">
        <v>172</v>
      </c>
      <c r="W49" s="1103">
        <v>130.5</v>
      </c>
    </row>
    <row r="50" spans="1:58" ht="15.75" outlineLevel="1" thickBot="1" x14ac:dyDescent="0.25">
      <c r="A50" s="466">
        <f t="shared" si="11"/>
        <v>12</v>
      </c>
      <c r="B50" s="1141" t="s">
        <v>146</v>
      </c>
      <c r="C50" s="468" t="s">
        <v>130</v>
      </c>
      <c r="D50" s="476">
        <f>O45</f>
        <v>135</v>
      </c>
      <c r="E50" s="476">
        <f>S47</f>
        <v>150</v>
      </c>
      <c r="F50" s="752">
        <f>Q53</f>
        <v>156</v>
      </c>
      <c r="G50" s="469">
        <f t="shared" si="9"/>
        <v>306</v>
      </c>
      <c r="H50" s="1151">
        <v>8</v>
      </c>
      <c r="I50" s="470">
        <f t="shared" si="10"/>
        <v>157</v>
      </c>
      <c r="K50" s="1392" t="s">
        <v>228</v>
      </c>
      <c r="L50" s="1393"/>
      <c r="M50" s="1393"/>
      <c r="N50" s="1393"/>
      <c r="O50" s="1393"/>
      <c r="P50" s="1393"/>
      <c r="Q50" s="1393"/>
      <c r="R50" s="1393"/>
      <c r="S50" s="1394"/>
      <c r="T50" s="1030"/>
      <c r="X50" s="1030"/>
      <c r="Y50" s="1030"/>
      <c r="Z50" s="1030"/>
      <c r="AA50" s="1030"/>
      <c r="AB50" s="1030"/>
      <c r="AC50" s="1030"/>
      <c r="AD50" s="1030"/>
      <c r="AE50" s="1030"/>
      <c r="AF50" s="1030"/>
      <c r="AG50" s="1030"/>
      <c r="AH50" s="1030"/>
      <c r="AI50" s="1030"/>
      <c r="AJ50" s="1030"/>
      <c r="AK50" s="1030"/>
      <c r="AL50" s="1030"/>
      <c r="AM50" s="1030"/>
      <c r="AN50" s="1030"/>
      <c r="AO50" s="1030"/>
      <c r="AP50" s="1030"/>
      <c r="AQ50" s="1030"/>
      <c r="AR50" s="1030"/>
      <c r="AS50" s="1030"/>
      <c r="AT50" s="1030"/>
      <c r="AU50" s="1030"/>
      <c r="AV50" s="1030"/>
      <c r="AW50" s="1030"/>
      <c r="AX50" s="1030"/>
      <c r="AY50" s="1030"/>
      <c r="AZ50" s="1030"/>
      <c r="BA50" s="1030"/>
      <c r="BB50" s="1030"/>
      <c r="BC50" s="1030"/>
      <c r="BD50" s="1030"/>
      <c r="BE50" s="1030"/>
      <c r="BF50" s="1030"/>
    </row>
    <row r="51" spans="1:58" s="1030" customFormat="1" ht="15.75" outlineLevel="1" thickBot="1" x14ac:dyDescent="0.25">
      <c r="A51" s="466">
        <f t="shared" si="11"/>
        <v>13</v>
      </c>
      <c r="B51" s="1141" t="s">
        <v>33</v>
      </c>
      <c r="C51" s="468" t="s">
        <v>127</v>
      </c>
      <c r="D51" s="476">
        <f>Q44</f>
        <v>145</v>
      </c>
      <c r="E51" s="476">
        <f>S48</f>
        <v>171</v>
      </c>
      <c r="F51" s="752">
        <f>Q54</f>
        <v>186</v>
      </c>
      <c r="G51" s="469">
        <f t="shared" si="9"/>
        <v>357</v>
      </c>
      <c r="H51" s="1151"/>
      <c r="I51" s="470">
        <f t="shared" si="10"/>
        <v>178.5</v>
      </c>
      <c r="K51" s="1380">
        <v>1</v>
      </c>
      <c r="L51" s="1174">
        <v>1</v>
      </c>
      <c r="M51" s="1175" t="s">
        <v>142</v>
      </c>
      <c r="N51" s="1174">
        <v>2</v>
      </c>
      <c r="O51" s="1175" t="s">
        <v>142</v>
      </c>
      <c r="P51" s="1174">
        <v>3</v>
      </c>
      <c r="Q51" s="1175" t="s">
        <v>142</v>
      </c>
      <c r="R51" s="1174">
        <v>4</v>
      </c>
      <c r="S51" s="1176" t="s">
        <v>142</v>
      </c>
    </row>
    <row r="52" spans="1:58" s="1030" customFormat="1" outlineLevel="1" x14ac:dyDescent="0.2">
      <c r="A52" s="466">
        <f t="shared" si="11"/>
        <v>14</v>
      </c>
      <c r="B52" s="1141" t="s">
        <v>18</v>
      </c>
      <c r="C52" s="468" t="s">
        <v>131</v>
      </c>
      <c r="D52" s="476">
        <f>Q45</f>
        <v>175</v>
      </c>
      <c r="E52" s="476">
        <f>M47</f>
        <v>155</v>
      </c>
      <c r="F52" s="752">
        <f>O53</f>
        <v>164</v>
      </c>
      <c r="G52" s="469">
        <f t="shared" si="9"/>
        <v>339</v>
      </c>
      <c r="H52" s="1151"/>
      <c r="I52" s="470">
        <f t="shared" si="10"/>
        <v>169.5</v>
      </c>
      <c r="K52" s="1381"/>
      <c r="L52" s="1139" t="str">
        <f>B36</f>
        <v>Суровцев Александр</v>
      </c>
      <c r="M52" s="1177">
        <v>133</v>
      </c>
      <c r="N52" s="1139" t="str">
        <f>B41</f>
        <v>Фатаев Назим</v>
      </c>
      <c r="O52" s="1177">
        <v>149</v>
      </c>
      <c r="P52" s="1138" t="str">
        <f>B49</f>
        <v>Шенцев Сергей</v>
      </c>
      <c r="Q52" s="1177">
        <v>156</v>
      </c>
      <c r="R52" s="1139" t="str">
        <f>B40</f>
        <v>Черный Сергей</v>
      </c>
      <c r="S52" s="1178">
        <v>187</v>
      </c>
    </row>
    <row r="53" spans="1:58" s="1179" customFormat="1" outlineLevel="1" x14ac:dyDescent="0.2">
      <c r="A53" s="466">
        <f t="shared" si="11"/>
        <v>15</v>
      </c>
      <c r="B53" s="1141" t="s">
        <v>226</v>
      </c>
      <c r="C53" s="468" t="s">
        <v>128</v>
      </c>
      <c r="D53" s="476">
        <f>S44</f>
        <v>180</v>
      </c>
      <c r="E53" s="476">
        <f>M48</f>
        <v>188</v>
      </c>
      <c r="F53" s="752">
        <f>M54</f>
        <v>146</v>
      </c>
      <c r="G53" s="469">
        <f t="shared" si="9"/>
        <v>368</v>
      </c>
      <c r="H53" s="1151"/>
      <c r="I53" s="470">
        <f t="shared" si="10"/>
        <v>184</v>
      </c>
      <c r="K53" s="1381"/>
      <c r="L53" s="1180" t="str">
        <f>B37</f>
        <v>Захаров Андрей</v>
      </c>
      <c r="M53" s="1181">
        <v>118</v>
      </c>
      <c r="N53" s="1180" t="str">
        <f>B52</f>
        <v>Пушкарев Александр</v>
      </c>
      <c r="O53" s="1181">
        <v>164</v>
      </c>
      <c r="P53" s="1182" t="str">
        <f>B50</f>
        <v>Чуруксаева Люда</v>
      </c>
      <c r="Q53" s="1181">
        <v>156</v>
      </c>
      <c r="R53" s="1180" t="str">
        <f>B43</f>
        <v>Оловянникова Елена</v>
      </c>
      <c r="S53" s="1183">
        <v>142</v>
      </c>
      <c r="U53" s="1184"/>
    </row>
    <row r="54" spans="1:58" s="1179" customFormat="1" ht="15.75" outlineLevel="1" thickBot="1" x14ac:dyDescent="0.25">
      <c r="A54" s="471">
        <f t="shared" si="11"/>
        <v>16</v>
      </c>
      <c r="B54" s="1161" t="s">
        <v>74</v>
      </c>
      <c r="C54" s="473" t="s">
        <v>132</v>
      </c>
      <c r="D54" s="478">
        <f>S45</f>
        <v>202</v>
      </c>
      <c r="E54" s="478">
        <f>O47</f>
        <v>191</v>
      </c>
      <c r="F54" s="614">
        <v>0</v>
      </c>
      <c r="G54" s="1162">
        <f t="shared" si="9"/>
        <v>393</v>
      </c>
      <c r="H54" s="1163"/>
      <c r="I54" s="1164">
        <f t="shared" si="10"/>
        <v>196.5</v>
      </c>
      <c r="K54" s="1382"/>
      <c r="L54" s="1185" t="str">
        <f>B53</f>
        <v>Пастоенко Андрей</v>
      </c>
      <c r="M54" s="1186">
        <v>146</v>
      </c>
      <c r="N54" s="1185" t="str">
        <f>B48</f>
        <v>Клюева Наталья</v>
      </c>
      <c r="O54" s="1186">
        <v>141</v>
      </c>
      <c r="P54" s="1187" t="str">
        <f>B51</f>
        <v>Гамов Евгений</v>
      </c>
      <c r="Q54" s="1186">
        <v>186</v>
      </c>
      <c r="R54" s="1185" t="str">
        <f>B42</f>
        <v>Эммерих Эдуард</v>
      </c>
      <c r="S54" s="1188">
        <v>186</v>
      </c>
      <c r="U54" s="1184"/>
    </row>
    <row r="55" spans="1:58" s="1179" customFormat="1" outlineLevel="1" x14ac:dyDescent="0.2">
      <c r="A55" s="621"/>
      <c r="B55" s="501"/>
      <c r="C55" s="500"/>
      <c r="D55" s="500"/>
      <c r="E55" s="500"/>
      <c r="F55" s="500"/>
      <c r="G55" s="500"/>
      <c r="H55" s="502"/>
      <c r="I55" s="502"/>
      <c r="J55" s="182"/>
      <c r="U55" s="1184"/>
    </row>
    <row r="56" spans="1:58" s="1030" customFormat="1" ht="18" x14ac:dyDescent="0.25">
      <c r="A56" s="1031" t="s">
        <v>157</v>
      </c>
      <c r="B56" s="1029"/>
      <c r="C56" s="1029"/>
      <c r="D56" s="1029"/>
      <c r="E56" s="1029"/>
      <c r="F56" s="1029"/>
      <c r="G56" s="1029"/>
      <c r="H56" s="1029"/>
      <c r="I56" s="1029"/>
      <c r="J56" s="500"/>
      <c r="T56" s="1179"/>
      <c r="W56" s="1129"/>
    </row>
    <row r="57" spans="1:58" ht="15.75" thickBot="1" x14ac:dyDescent="0.25">
      <c r="J57" s="488"/>
      <c r="K57" s="1032"/>
      <c r="L57" s="1032"/>
      <c r="N57" s="1032"/>
      <c r="P57" s="1032"/>
      <c r="R57" s="1032"/>
      <c r="T57" s="1179"/>
    </row>
    <row r="58" spans="1:58" ht="15.75" outlineLevel="1" thickBot="1" x14ac:dyDescent="0.25">
      <c r="A58" s="1395" t="s">
        <v>145</v>
      </c>
      <c r="B58" s="1397" t="s">
        <v>147</v>
      </c>
      <c r="C58" s="1397"/>
      <c r="D58" s="1397"/>
      <c r="E58" s="1397"/>
      <c r="F58" s="1397"/>
      <c r="G58" s="1397"/>
      <c r="H58" s="1397"/>
      <c r="I58" s="1390" t="s">
        <v>0</v>
      </c>
      <c r="K58" s="1398" t="s">
        <v>229</v>
      </c>
      <c r="L58" s="1399"/>
      <c r="M58" s="1399"/>
      <c r="N58" s="1399"/>
      <c r="O58" s="1399"/>
      <c r="P58" s="1399"/>
      <c r="Q58" s="1399"/>
      <c r="R58" s="1399"/>
      <c r="S58" s="1400"/>
      <c r="T58" s="1179"/>
      <c r="V58" s="1032" t="s">
        <v>192</v>
      </c>
      <c r="W58" s="1089" t="s">
        <v>83</v>
      </c>
    </row>
    <row r="59" spans="1:58" ht="15.75" outlineLevel="1" thickBot="1" x14ac:dyDescent="0.25">
      <c r="A59" s="1396"/>
      <c r="B59" s="1190" t="s">
        <v>97</v>
      </c>
      <c r="C59" s="1191" t="s">
        <v>96</v>
      </c>
      <c r="D59" s="1191" t="s">
        <v>2</v>
      </c>
      <c r="E59" s="1191" t="s">
        <v>3</v>
      </c>
      <c r="F59" s="1191" t="s">
        <v>4</v>
      </c>
      <c r="G59" s="1191" t="s">
        <v>10</v>
      </c>
      <c r="H59" s="1192" t="s">
        <v>99</v>
      </c>
      <c r="I59" s="1391"/>
      <c r="K59" s="1380">
        <v>1</v>
      </c>
      <c r="L59" s="1193" t="s">
        <v>196</v>
      </c>
      <c r="M59" s="1194" t="s">
        <v>142</v>
      </c>
      <c r="N59" s="1195" t="s">
        <v>197</v>
      </c>
      <c r="O59" s="1194" t="s">
        <v>142</v>
      </c>
      <c r="P59" s="1195" t="s">
        <v>198</v>
      </c>
      <c r="Q59" s="1194" t="s">
        <v>142</v>
      </c>
      <c r="R59" s="1195" t="s">
        <v>199</v>
      </c>
      <c r="S59" s="1194" t="s">
        <v>142</v>
      </c>
      <c r="T59" s="1179"/>
      <c r="U59" s="1196">
        <v>1</v>
      </c>
      <c r="V59" s="1197" t="str">
        <f>B62</f>
        <v>Ситников Алексей</v>
      </c>
      <c r="W59" s="1198">
        <v>187.25</v>
      </c>
    </row>
    <row r="60" spans="1:58" s="693" customFormat="1" outlineLevel="1" x14ac:dyDescent="0.2">
      <c r="A60" s="463">
        <f>1</f>
        <v>1</v>
      </c>
      <c r="B60" s="1199" t="s">
        <v>33</v>
      </c>
      <c r="C60" s="702" t="s">
        <v>124</v>
      </c>
      <c r="D60" s="700">
        <f>M60</f>
        <v>175</v>
      </c>
      <c r="E60" s="700">
        <f>S64</f>
        <v>165</v>
      </c>
      <c r="F60" s="700">
        <f>Q66</f>
        <v>191</v>
      </c>
      <c r="G60" s="700">
        <f>O70</f>
        <v>159</v>
      </c>
      <c r="H60" s="700">
        <f t="shared" ref="H60:H67" si="12">SUM(D60:G60)</f>
        <v>690</v>
      </c>
      <c r="I60" s="701">
        <f t="shared" ref="I60:I67" si="13">H60/4</f>
        <v>172.5</v>
      </c>
      <c r="K60" s="1381"/>
      <c r="L60" s="1200" t="str">
        <f>$B$60</f>
        <v>Гамов Евгений</v>
      </c>
      <c r="M60" s="1201">
        <v>175</v>
      </c>
      <c r="N60" s="1202" t="str">
        <f>$B$62</f>
        <v>Ситников Алексей</v>
      </c>
      <c r="O60" s="1201">
        <v>202</v>
      </c>
      <c r="P60" s="1202" t="str">
        <f>$B$64</f>
        <v>Тимохин Владимир</v>
      </c>
      <c r="Q60" s="1201">
        <v>176</v>
      </c>
      <c r="R60" s="1202" t="str">
        <f>$B$66</f>
        <v>Куклин Игорь</v>
      </c>
      <c r="S60" s="1203">
        <v>180</v>
      </c>
      <c r="U60" s="1204">
        <v>2</v>
      </c>
      <c r="V60" s="1197" t="str">
        <f>B63</f>
        <v>Постоенко Андрей</v>
      </c>
      <c r="W60" s="1198">
        <v>186.75</v>
      </c>
    </row>
    <row r="61" spans="1:58" s="693" customFormat="1" ht="15.75" outlineLevel="1" thickBot="1" x14ac:dyDescent="0.25">
      <c r="A61" s="466">
        <f t="shared" ref="A61:A67" si="14">A60+1</f>
        <v>2</v>
      </c>
      <c r="B61" s="1205" t="s">
        <v>74</v>
      </c>
      <c r="C61" s="487" t="s">
        <v>129</v>
      </c>
      <c r="D61" s="469">
        <f>M61</f>
        <v>153</v>
      </c>
      <c r="E61" s="469">
        <f>O63</f>
        <v>174</v>
      </c>
      <c r="F61" s="469">
        <f>S67</f>
        <v>205</v>
      </c>
      <c r="G61" s="469">
        <f>Q69</f>
        <v>192</v>
      </c>
      <c r="H61" s="469">
        <f t="shared" si="12"/>
        <v>724</v>
      </c>
      <c r="I61" s="470">
        <f t="shared" si="13"/>
        <v>181</v>
      </c>
      <c r="K61" s="1382"/>
      <c r="L61" s="1206" t="str">
        <f>$B$61</f>
        <v>Ермолаев Кирилл</v>
      </c>
      <c r="M61" s="1207">
        <v>153</v>
      </c>
      <c r="N61" s="1208" t="str">
        <f>$B$63</f>
        <v>Постоенко Андрей</v>
      </c>
      <c r="O61" s="1207">
        <v>189</v>
      </c>
      <c r="P61" s="1208" t="str">
        <f>$B$65</f>
        <v>Черный Сергей</v>
      </c>
      <c r="Q61" s="1207">
        <v>174</v>
      </c>
      <c r="R61" s="1208" t="str">
        <f>$B$67</f>
        <v>Назим Фатеев</v>
      </c>
      <c r="S61" s="1209">
        <v>179</v>
      </c>
      <c r="U61" s="1204">
        <v>3</v>
      </c>
      <c r="V61" s="1197" t="str">
        <f>B67</f>
        <v>Назим Фатеев</v>
      </c>
      <c r="W61" s="1198">
        <v>183.75</v>
      </c>
    </row>
    <row r="62" spans="1:58" s="693" customFormat="1" ht="15.75" outlineLevel="1" thickBot="1" x14ac:dyDescent="0.25">
      <c r="A62" s="466">
        <f t="shared" si="14"/>
        <v>3</v>
      </c>
      <c r="B62" s="1205" t="s">
        <v>42</v>
      </c>
      <c r="C62" s="487" t="s">
        <v>126</v>
      </c>
      <c r="D62" s="469">
        <f>O60</f>
        <v>202</v>
      </c>
      <c r="E62" s="469">
        <f>M64</f>
        <v>168</v>
      </c>
      <c r="F62" s="469">
        <f>S66</f>
        <v>201</v>
      </c>
      <c r="G62" s="469">
        <f>Q70</f>
        <v>178</v>
      </c>
      <c r="H62" s="469">
        <f t="shared" si="12"/>
        <v>749</v>
      </c>
      <c r="I62" s="470">
        <f t="shared" si="13"/>
        <v>187.25</v>
      </c>
      <c r="K62" s="1380">
        <v>2</v>
      </c>
      <c r="L62" s="1193" t="s">
        <v>196</v>
      </c>
      <c r="M62" s="1194" t="s">
        <v>142</v>
      </c>
      <c r="N62" s="1195" t="s">
        <v>197</v>
      </c>
      <c r="O62" s="1194" t="s">
        <v>142</v>
      </c>
      <c r="P62" s="1195" t="s">
        <v>198</v>
      </c>
      <c r="Q62" s="1194" t="s">
        <v>142</v>
      </c>
      <c r="R62" s="1195" t="s">
        <v>199</v>
      </c>
      <c r="S62" s="1194" t="s">
        <v>142</v>
      </c>
      <c r="U62" s="596">
        <v>4</v>
      </c>
      <c r="V62" s="485" t="str">
        <f>B66</f>
        <v>Куклин Игорь</v>
      </c>
      <c r="W62" s="1210">
        <v>182.75</v>
      </c>
    </row>
    <row r="63" spans="1:58" s="693" customFormat="1" outlineLevel="1" x14ac:dyDescent="0.2">
      <c r="A63" s="466">
        <f t="shared" si="14"/>
        <v>4</v>
      </c>
      <c r="B63" s="1205" t="s">
        <v>114</v>
      </c>
      <c r="C63" s="487" t="s">
        <v>130</v>
      </c>
      <c r="D63" s="469">
        <f>O61</f>
        <v>189</v>
      </c>
      <c r="E63" s="469">
        <f>Q63</f>
        <v>185</v>
      </c>
      <c r="F63" s="469">
        <f>M67</f>
        <v>191</v>
      </c>
      <c r="G63" s="469">
        <f>S69</f>
        <v>182</v>
      </c>
      <c r="H63" s="469">
        <f t="shared" si="12"/>
        <v>747</v>
      </c>
      <c r="I63" s="470">
        <f t="shared" si="13"/>
        <v>186.75</v>
      </c>
      <c r="K63" s="1381"/>
      <c r="L63" s="1200" t="str">
        <f>$B$67</f>
        <v>Назим Фатеев</v>
      </c>
      <c r="M63" s="1201">
        <v>200</v>
      </c>
      <c r="N63" s="1202" t="str">
        <f>$B$61</f>
        <v>Ермолаев Кирилл</v>
      </c>
      <c r="O63" s="1201">
        <v>174</v>
      </c>
      <c r="P63" s="1202" t="str">
        <f>$B$63</f>
        <v>Постоенко Андрей</v>
      </c>
      <c r="Q63" s="1201">
        <v>185</v>
      </c>
      <c r="R63" s="1202" t="str">
        <f>$B$65</f>
        <v>Черный Сергей</v>
      </c>
      <c r="S63" s="1203">
        <v>158</v>
      </c>
      <c r="U63" s="596">
        <v>5</v>
      </c>
      <c r="V63" s="485" t="str">
        <f>B61</f>
        <v>Ермолаев Кирилл</v>
      </c>
      <c r="W63" s="1210">
        <v>181</v>
      </c>
    </row>
    <row r="64" spans="1:58" s="693" customFormat="1" ht="15.75" outlineLevel="1" thickBot="1" x14ac:dyDescent="0.25">
      <c r="A64" s="466">
        <f t="shared" si="14"/>
        <v>5</v>
      </c>
      <c r="B64" s="1205" t="s">
        <v>107</v>
      </c>
      <c r="C64" s="487" t="s">
        <v>127</v>
      </c>
      <c r="D64" s="469">
        <f>Q60</f>
        <v>176</v>
      </c>
      <c r="E64" s="469">
        <f>O64</f>
        <v>139</v>
      </c>
      <c r="F64" s="469">
        <f>M66</f>
        <v>169</v>
      </c>
      <c r="G64" s="469">
        <f>S70</f>
        <v>164</v>
      </c>
      <c r="H64" s="476">
        <f t="shared" si="12"/>
        <v>648</v>
      </c>
      <c r="I64" s="470">
        <f t="shared" si="13"/>
        <v>162</v>
      </c>
      <c r="K64" s="1382"/>
      <c r="L64" s="1206" t="str">
        <f>$B$62</f>
        <v>Ситников Алексей</v>
      </c>
      <c r="M64" s="1207">
        <v>168</v>
      </c>
      <c r="N64" s="1208" t="str">
        <f>$B$64</f>
        <v>Тимохин Владимир</v>
      </c>
      <c r="O64" s="1207">
        <v>139</v>
      </c>
      <c r="P64" s="1208" t="str">
        <f>$B$66</f>
        <v>Куклин Игорь</v>
      </c>
      <c r="Q64" s="1207">
        <v>222</v>
      </c>
      <c r="R64" s="1208" t="str">
        <f>$B$60</f>
        <v>Гамов Евгений</v>
      </c>
      <c r="S64" s="1209">
        <v>165</v>
      </c>
      <c r="U64" s="596">
        <v>6</v>
      </c>
      <c r="V64" s="485" t="str">
        <f>B65</f>
        <v>Черный Сергей</v>
      </c>
      <c r="W64" s="1210">
        <v>174.5</v>
      </c>
    </row>
    <row r="65" spans="1:23" s="693" customFormat="1" ht="15.75" outlineLevel="1" thickBot="1" x14ac:dyDescent="0.25">
      <c r="A65" s="466">
        <f t="shared" si="14"/>
        <v>6</v>
      </c>
      <c r="B65" s="1205" t="s">
        <v>61</v>
      </c>
      <c r="C65" s="487" t="s">
        <v>131</v>
      </c>
      <c r="D65" s="469">
        <f>Q61</f>
        <v>174</v>
      </c>
      <c r="E65" s="469">
        <f>S63</f>
        <v>158</v>
      </c>
      <c r="F65" s="469">
        <f>O67</f>
        <v>197</v>
      </c>
      <c r="G65" s="469">
        <f>M69</f>
        <v>169</v>
      </c>
      <c r="H65" s="476">
        <f t="shared" si="12"/>
        <v>698</v>
      </c>
      <c r="I65" s="470">
        <f t="shared" si="13"/>
        <v>174.5</v>
      </c>
      <c r="K65" s="1380">
        <v>3</v>
      </c>
      <c r="L65" s="1193" t="s">
        <v>196</v>
      </c>
      <c r="M65" s="1194" t="s">
        <v>142</v>
      </c>
      <c r="N65" s="1195" t="s">
        <v>197</v>
      </c>
      <c r="O65" s="1194" t="s">
        <v>142</v>
      </c>
      <c r="P65" s="1195" t="s">
        <v>198</v>
      </c>
      <c r="Q65" s="1194" t="s">
        <v>142</v>
      </c>
      <c r="R65" s="1195" t="s">
        <v>199</v>
      </c>
      <c r="S65" s="1194" t="s">
        <v>142</v>
      </c>
      <c r="U65" s="596">
        <v>7</v>
      </c>
      <c r="V65" s="485" t="str">
        <f>B60</f>
        <v>Гамов Евгений</v>
      </c>
      <c r="W65" s="1210">
        <v>172.5</v>
      </c>
    </row>
    <row r="66" spans="1:23" s="693" customFormat="1" outlineLevel="1" x14ac:dyDescent="0.2">
      <c r="A66" s="466">
        <f t="shared" si="14"/>
        <v>7</v>
      </c>
      <c r="B66" s="1205" t="s">
        <v>19</v>
      </c>
      <c r="C66" s="487" t="s">
        <v>128</v>
      </c>
      <c r="D66" s="469">
        <f>S60</f>
        <v>180</v>
      </c>
      <c r="E66" s="469">
        <f>Q64</f>
        <v>222</v>
      </c>
      <c r="F66" s="469">
        <f>O66</f>
        <v>172</v>
      </c>
      <c r="G66" s="469">
        <f>M70</f>
        <v>157</v>
      </c>
      <c r="H66" s="476">
        <f t="shared" si="12"/>
        <v>731</v>
      </c>
      <c r="I66" s="470">
        <f t="shared" si="13"/>
        <v>182.75</v>
      </c>
      <c r="K66" s="1381"/>
      <c r="L66" s="1200" t="str">
        <f>$B$64</f>
        <v>Тимохин Владимир</v>
      </c>
      <c r="M66" s="1201">
        <v>169</v>
      </c>
      <c r="N66" s="1202" t="str">
        <f>$B$66</f>
        <v>Куклин Игорь</v>
      </c>
      <c r="O66" s="1201">
        <v>172</v>
      </c>
      <c r="P66" s="1202" t="str">
        <f>$B$60</f>
        <v>Гамов Евгений</v>
      </c>
      <c r="Q66" s="1201">
        <v>191</v>
      </c>
      <c r="R66" s="1202" t="str">
        <f>$B$62</f>
        <v>Ситников Алексей</v>
      </c>
      <c r="S66" s="1203">
        <v>201</v>
      </c>
      <c r="U66" s="596">
        <v>8</v>
      </c>
      <c r="V66" s="485" t="str">
        <f>B64</f>
        <v>Тимохин Владимир</v>
      </c>
      <c r="W66" s="1210">
        <v>162</v>
      </c>
    </row>
    <row r="67" spans="1:23" s="693" customFormat="1" ht="15.75" outlineLevel="1" thickBot="1" x14ac:dyDescent="0.25">
      <c r="A67" s="471">
        <f t="shared" si="14"/>
        <v>8</v>
      </c>
      <c r="B67" s="1211" t="s">
        <v>230</v>
      </c>
      <c r="C67" s="1212" t="s">
        <v>132</v>
      </c>
      <c r="D67" s="1162">
        <f>S61</f>
        <v>179</v>
      </c>
      <c r="E67" s="1162">
        <f>M63</f>
        <v>200</v>
      </c>
      <c r="F67" s="1162">
        <f>Q67</f>
        <v>176</v>
      </c>
      <c r="G67" s="1162">
        <f>O69</f>
        <v>180</v>
      </c>
      <c r="H67" s="478">
        <f t="shared" si="12"/>
        <v>735</v>
      </c>
      <c r="I67" s="1164">
        <f t="shared" si="13"/>
        <v>183.75</v>
      </c>
      <c r="K67" s="1382"/>
      <c r="L67" s="1206" t="str">
        <f>$B$63</f>
        <v>Постоенко Андрей</v>
      </c>
      <c r="M67" s="1207">
        <v>191</v>
      </c>
      <c r="N67" s="1208" t="str">
        <f>$B$65</f>
        <v>Черный Сергей</v>
      </c>
      <c r="O67" s="1207">
        <v>197</v>
      </c>
      <c r="P67" s="1208" t="str">
        <f>$B$67</f>
        <v>Назим Фатеев</v>
      </c>
      <c r="Q67" s="1207">
        <v>176</v>
      </c>
      <c r="R67" s="1208" t="str">
        <f>$B$61</f>
        <v>Ермолаев Кирилл</v>
      </c>
      <c r="S67" s="1209">
        <v>205</v>
      </c>
      <c r="U67" s="698"/>
    </row>
    <row r="68" spans="1:23" ht="15.75" outlineLevel="1" thickBot="1" x14ac:dyDescent="0.25">
      <c r="A68" s="169"/>
      <c r="B68" s="171"/>
      <c r="C68" s="169"/>
      <c r="D68" s="169"/>
      <c r="E68" s="169"/>
      <c r="F68" s="169"/>
      <c r="G68" s="169"/>
      <c r="H68" s="170"/>
      <c r="I68" s="169"/>
      <c r="J68" s="169"/>
      <c r="K68" s="1380">
        <v>4</v>
      </c>
      <c r="L68" s="1193" t="s">
        <v>196</v>
      </c>
      <c r="M68" s="1194" t="s">
        <v>142</v>
      </c>
      <c r="N68" s="1195" t="s">
        <v>197</v>
      </c>
      <c r="O68" s="1194" t="s">
        <v>142</v>
      </c>
      <c r="P68" s="1195" t="s">
        <v>198</v>
      </c>
      <c r="Q68" s="1194" t="s">
        <v>142</v>
      </c>
      <c r="R68" s="1195" t="s">
        <v>199</v>
      </c>
      <c r="S68" s="1194" t="s">
        <v>142</v>
      </c>
      <c r="T68" s="1179"/>
    </row>
    <row r="69" spans="1:23" s="1030" customFormat="1" ht="18" outlineLevel="1" x14ac:dyDescent="0.25">
      <c r="B69" s="1029"/>
      <c r="C69" s="1029"/>
      <c r="D69" s="1029"/>
      <c r="E69" s="1029"/>
      <c r="F69" s="1029"/>
      <c r="G69" s="1029"/>
      <c r="H69" s="1029"/>
      <c r="I69" s="1029"/>
      <c r="J69" s="500"/>
      <c r="K69" s="1381"/>
      <c r="L69" s="1200" t="str">
        <f>$B$65</f>
        <v>Черный Сергей</v>
      </c>
      <c r="M69" s="1201">
        <v>169</v>
      </c>
      <c r="N69" s="1202" t="str">
        <f>$B$67</f>
        <v>Назим Фатеев</v>
      </c>
      <c r="O69" s="1201">
        <v>180</v>
      </c>
      <c r="P69" s="1202" t="str">
        <f>$B$61</f>
        <v>Ермолаев Кирилл</v>
      </c>
      <c r="Q69" s="1201">
        <v>192</v>
      </c>
      <c r="R69" s="1202" t="str">
        <f>$B$63</f>
        <v>Постоенко Андрей</v>
      </c>
      <c r="S69" s="1203">
        <v>182</v>
      </c>
    </row>
    <row r="70" spans="1:23" s="1070" customFormat="1" ht="18.75" outlineLevel="1" thickBot="1" x14ac:dyDescent="0.3">
      <c r="A70" s="169"/>
      <c r="B70" s="169"/>
      <c r="C70" s="169"/>
      <c r="D70" s="169"/>
      <c r="E70" s="169"/>
      <c r="F70" s="169"/>
      <c r="G70" s="169"/>
      <c r="H70" s="169"/>
      <c r="I70" s="1029"/>
      <c r="J70" s="169"/>
      <c r="K70" s="1382"/>
      <c r="L70" s="1206" t="str">
        <f>$B$66</f>
        <v>Куклин Игорь</v>
      </c>
      <c r="M70" s="1207">
        <v>157</v>
      </c>
      <c r="N70" s="1208" t="str">
        <f>$B$60</f>
        <v>Гамов Евгений</v>
      </c>
      <c r="O70" s="1207">
        <v>159</v>
      </c>
      <c r="P70" s="1208" t="str">
        <f>$B$62</f>
        <v>Ситников Алексей</v>
      </c>
      <c r="Q70" s="1207">
        <v>178</v>
      </c>
      <c r="R70" s="1208" t="str">
        <f>$B$64</f>
        <v>Тимохин Владимир</v>
      </c>
      <c r="S70" s="1209">
        <v>164</v>
      </c>
      <c r="U70" s="1213"/>
    </row>
    <row r="71" spans="1:23" s="1214" customFormat="1" ht="18" x14ac:dyDescent="0.25">
      <c r="I71" s="1029"/>
      <c r="J71" s="621"/>
      <c r="K71" s="693"/>
      <c r="U71" s="1215"/>
    </row>
    <row r="72" spans="1:23" s="1214" customFormat="1" ht="18" x14ac:dyDescent="0.25">
      <c r="A72" s="1031" t="s">
        <v>159</v>
      </c>
      <c r="I72" s="1029"/>
      <c r="J72" s="621"/>
      <c r="K72" s="693"/>
      <c r="T72" s="1070"/>
      <c r="U72" s="1213"/>
    </row>
    <row r="73" spans="1:23" s="1216" customFormat="1" ht="18.75" thickBot="1" x14ac:dyDescent="0.3">
      <c r="I73" s="1029"/>
      <c r="J73" s="1217"/>
      <c r="K73" s="693"/>
      <c r="T73" s="1214"/>
      <c r="U73" s="1215"/>
      <c r="W73" s="1218"/>
    </row>
    <row r="74" spans="1:23" s="1216" customFormat="1" ht="18" x14ac:dyDescent="0.25">
      <c r="A74" s="1383" t="s">
        <v>6</v>
      </c>
      <c r="B74" s="1385" t="s">
        <v>100</v>
      </c>
      <c r="C74" s="1386"/>
      <c r="D74" s="1386"/>
      <c r="E74" s="1386"/>
      <c r="F74" s="1387"/>
      <c r="G74" s="1388" t="s">
        <v>99</v>
      </c>
      <c r="H74" s="1390" t="s">
        <v>161</v>
      </c>
      <c r="I74" s="1029"/>
      <c r="J74" s="1217"/>
      <c r="K74" s="693"/>
      <c r="T74" s="1070"/>
      <c r="U74" s="1213"/>
      <c r="W74" s="1218"/>
    </row>
    <row r="75" spans="1:23" s="1216" customFormat="1" ht="18.75" thickBot="1" x14ac:dyDescent="0.3">
      <c r="A75" s="1384"/>
      <c r="B75" s="1190" t="s">
        <v>97</v>
      </c>
      <c r="C75" s="1191" t="s">
        <v>2</v>
      </c>
      <c r="D75" s="1191" t="s">
        <v>3</v>
      </c>
      <c r="E75" s="1191" t="s">
        <v>4</v>
      </c>
      <c r="F75" s="1191" t="s">
        <v>10</v>
      </c>
      <c r="G75" s="1389"/>
      <c r="H75" s="1391"/>
      <c r="I75" s="1029"/>
      <c r="J75" s="1217"/>
      <c r="K75" s="1217"/>
      <c r="L75" s="1217"/>
      <c r="M75" s="1217"/>
      <c r="N75" s="1217"/>
      <c r="O75" s="1217"/>
      <c r="P75" s="1214"/>
      <c r="Q75" s="1214"/>
      <c r="R75" s="1214"/>
      <c r="S75" s="1214"/>
      <c r="T75" s="1214"/>
      <c r="U75" s="1215"/>
      <c r="W75" s="1218"/>
    </row>
    <row r="76" spans="1:23" s="1216" customFormat="1" ht="18" x14ac:dyDescent="0.25">
      <c r="A76" s="1219">
        <v>1</v>
      </c>
      <c r="B76" s="1220" t="s">
        <v>42</v>
      </c>
      <c r="C76" s="1221">
        <v>202</v>
      </c>
      <c r="D76" s="1221">
        <v>168</v>
      </c>
      <c r="E76" s="1222">
        <v>201</v>
      </c>
      <c r="F76" s="1222">
        <v>178</v>
      </c>
      <c r="G76" s="1222">
        <f t="shared" ref="G76:G83" si="15">SUM(C76:F76)</f>
        <v>749</v>
      </c>
      <c r="H76" s="1223">
        <f t="shared" ref="H76:H83" si="16">G76/4</f>
        <v>187.25</v>
      </c>
      <c r="I76" s="1029"/>
      <c r="J76" s="1217"/>
      <c r="K76" s="1217"/>
      <c r="L76" s="1217"/>
      <c r="M76" s="1217"/>
      <c r="N76" s="1217"/>
      <c r="O76" s="1217"/>
      <c r="P76" s="1070"/>
      <c r="Q76" s="1070"/>
    </row>
    <row r="77" spans="1:23" s="1216" customFormat="1" ht="18" x14ac:dyDescent="0.25">
      <c r="A77" s="1224">
        <v>2</v>
      </c>
      <c r="B77" s="1225" t="s">
        <v>114</v>
      </c>
      <c r="C77" s="1226">
        <v>189</v>
      </c>
      <c r="D77" s="1226">
        <v>185</v>
      </c>
      <c r="E77" s="1227">
        <v>191</v>
      </c>
      <c r="F77" s="1227">
        <v>182</v>
      </c>
      <c r="G77" s="1227">
        <f t="shared" si="15"/>
        <v>747</v>
      </c>
      <c r="H77" s="1228">
        <f t="shared" si="16"/>
        <v>186.75</v>
      </c>
      <c r="I77" s="1029"/>
      <c r="J77" s="1217"/>
      <c r="K77" s="1217"/>
      <c r="L77" s="1217"/>
      <c r="M77" s="1217"/>
      <c r="N77" s="1217"/>
      <c r="O77" s="1217"/>
    </row>
    <row r="78" spans="1:23" s="1216" customFormat="1" ht="18" x14ac:dyDescent="0.25">
      <c r="A78" s="1224">
        <v>3</v>
      </c>
      <c r="B78" s="1225" t="s">
        <v>230</v>
      </c>
      <c r="C78" s="1226">
        <v>179</v>
      </c>
      <c r="D78" s="1226">
        <v>200</v>
      </c>
      <c r="E78" s="1227">
        <v>176</v>
      </c>
      <c r="F78" s="1227">
        <v>180</v>
      </c>
      <c r="G78" s="1227">
        <f t="shared" si="15"/>
        <v>735</v>
      </c>
      <c r="H78" s="1228">
        <f t="shared" si="16"/>
        <v>183.75</v>
      </c>
      <c r="I78" s="1029"/>
      <c r="J78" s="1217"/>
      <c r="M78" s="1217"/>
      <c r="N78" s="1217"/>
      <c r="O78" s="1217"/>
    </row>
    <row r="79" spans="1:23" s="1216" customFormat="1" ht="18" x14ac:dyDescent="0.25">
      <c r="A79" s="1224">
        <v>4</v>
      </c>
      <c r="B79" s="1225" t="s">
        <v>19</v>
      </c>
      <c r="C79" s="1226">
        <v>180</v>
      </c>
      <c r="D79" s="1226">
        <v>222</v>
      </c>
      <c r="E79" s="1227">
        <v>172</v>
      </c>
      <c r="F79" s="1227">
        <v>157</v>
      </c>
      <c r="G79" s="1227">
        <f t="shared" si="15"/>
        <v>731</v>
      </c>
      <c r="H79" s="1228">
        <f t="shared" si="16"/>
        <v>182.75</v>
      </c>
      <c r="I79" s="1029"/>
      <c r="J79" s="1217"/>
      <c r="M79" s="1217"/>
      <c r="N79" s="1217"/>
      <c r="O79" s="1217"/>
      <c r="P79" s="1217"/>
    </row>
    <row r="80" spans="1:23" s="1216" customFormat="1" ht="18" x14ac:dyDescent="0.25">
      <c r="A80" s="1224">
        <v>5</v>
      </c>
      <c r="B80" s="1225" t="s">
        <v>74</v>
      </c>
      <c r="C80" s="1226">
        <v>153</v>
      </c>
      <c r="D80" s="1226">
        <v>174</v>
      </c>
      <c r="E80" s="1227">
        <v>205</v>
      </c>
      <c r="F80" s="1227">
        <v>192</v>
      </c>
      <c r="G80" s="1227">
        <f t="shared" si="15"/>
        <v>724</v>
      </c>
      <c r="H80" s="1228">
        <f t="shared" si="16"/>
        <v>181</v>
      </c>
      <c r="I80" s="1029"/>
      <c r="J80" s="1217"/>
      <c r="M80" s="1217"/>
      <c r="N80" s="1217"/>
      <c r="O80" s="1217"/>
      <c r="P80" s="1217"/>
    </row>
    <row r="81" spans="1:23" s="1216" customFormat="1" ht="18" x14ac:dyDescent="0.25">
      <c r="A81" s="1224">
        <v>6</v>
      </c>
      <c r="B81" s="1225" t="s">
        <v>61</v>
      </c>
      <c r="C81" s="1226">
        <v>174</v>
      </c>
      <c r="D81" s="1226">
        <v>158</v>
      </c>
      <c r="E81" s="1227">
        <v>197</v>
      </c>
      <c r="F81" s="1227">
        <v>169</v>
      </c>
      <c r="G81" s="1227">
        <f t="shared" si="15"/>
        <v>698</v>
      </c>
      <c r="H81" s="1228">
        <f t="shared" si="16"/>
        <v>174.5</v>
      </c>
      <c r="I81" s="1029"/>
      <c r="J81" s="1217"/>
      <c r="M81" s="1217"/>
      <c r="N81" s="1217"/>
      <c r="O81" s="1217"/>
      <c r="P81" s="1217"/>
    </row>
    <row r="82" spans="1:23" s="1216" customFormat="1" ht="18" x14ac:dyDescent="0.25">
      <c r="A82" s="1224">
        <v>7</v>
      </c>
      <c r="B82" s="1225" t="s">
        <v>33</v>
      </c>
      <c r="C82" s="1226">
        <v>175</v>
      </c>
      <c r="D82" s="1226">
        <v>165</v>
      </c>
      <c r="E82" s="1227">
        <v>191</v>
      </c>
      <c r="F82" s="1227">
        <v>159</v>
      </c>
      <c r="G82" s="1227">
        <f t="shared" si="15"/>
        <v>690</v>
      </c>
      <c r="H82" s="1228">
        <f t="shared" si="16"/>
        <v>172.5</v>
      </c>
      <c r="I82" s="1029"/>
      <c r="J82" s="1229" t="s">
        <v>94</v>
      </c>
      <c r="K82" s="1229"/>
      <c r="L82" s="1229"/>
      <c r="M82" s="1217"/>
      <c r="N82" s="1217"/>
      <c r="O82" s="1217"/>
      <c r="P82" s="1217"/>
    </row>
    <row r="83" spans="1:23" s="1070" customFormat="1" ht="18" x14ac:dyDescent="0.25">
      <c r="A83" s="1224">
        <v>8</v>
      </c>
      <c r="B83" s="1225" t="s">
        <v>107</v>
      </c>
      <c r="C83" s="1226">
        <v>176</v>
      </c>
      <c r="D83" s="1226">
        <v>139</v>
      </c>
      <c r="E83" s="1227">
        <v>169</v>
      </c>
      <c r="F83" s="1227">
        <v>164</v>
      </c>
      <c r="G83" s="1227">
        <f t="shared" si="15"/>
        <v>648</v>
      </c>
      <c r="H83" s="1228">
        <f t="shared" si="16"/>
        <v>162</v>
      </c>
      <c r="I83" s="1029"/>
      <c r="J83" s="1217"/>
      <c r="K83" s="1217"/>
      <c r="L83" s="509"/>
      <c r="M83" s="509"/>
      <c r="N83" s="509"/>
      <c r="O83" s="509"/>
      <c r="P83" s="509"/>
    </row>
    <row r="84" spans="1:23" s="1216" customFormat="1" ht="18" x14ac:dyDescent="0.25">
      <c r="A84" s="1230">
        <v>9</v>
      </c>
      <c r="B84" s="1231" t="str">
        <f>B52</f>
        <v>Пушкарев Александр</v>
      </c>
      <c r="C84" s="1151">
        <f>D52</f>
        <v>175</v>
      </c>
      <c r="D84" s="1151">
        <f>E52</f>
        <v>155</v>
      </c>
      <c r="E84" s="1151">
        <f>F52</f>
        <v>164</v>
      </c>
      <c r="F84" s="1142"/>
      <c r="G84" s="1232">
        <f t="shared" ref="G84:G95" si="17">SUM(C84:F84)-MIN(C84:E84)</f>
        <v>339</v>
      </c>
      <c r="H84" s="1233">
        <f t="shared" ref="H84:H95" si="18">G84/2</f>
        <v>169.5</v>
      </c>
      <c r="I84" s="1029"/>
      <c r="J84" s="1217"/>
      <c r="K84" s="1217"/>
      <c r="L84" s="1217"/>
      <c r="M84" s="1217"/>
      <c r="N84" s="1217"/>
      <c r="P84" s="1217"/>
    </row>
    <row r="85" spans="1:23" s="1070" customFormat="1" ht="18" x14ac:dyDescent="0.25">
      <c r="A85" s="1230">
        <v>10</v>
      </c>
      <c r="B85" s="1231" t="str">
        <f>B42</f>
        <v>Эммерих Эдуард</v>
      </c>
      <c r="C85" s="1151">
        <f>D42</f>
        <v>150</v>
      </c>
      <c r="D85" s="1151">
        <f>E42</f>
        <v>134</v>
      </c>
      <c r="E85" s="1151">
        <f>F42</f>
        <v>186</v>
      </c>
      <c r="F85" s="1142"/>
      <c r="G85" s="1232">
        <f t="shared" si="17"/>
        <v>336</v>
      </c>
      <c r="H85" s="1233">
        <f t="shared" si="18"/>
        <v>168</v>
      </c>
      <c r="I85" s="1029"/>
      <c r="J85" s="1234" t="s">
        <v>95</v>
      </c>
      <c r="K85" s="1234"/>
      <c r="L85" s="1245"/>
      <c r="M85" s="509"/>
      <c r="N85" s="509"/>
      <c r="P85" s="509"/>
    </row>
    <row r="86" spans="1:23" s="1070" customFormat="1" ht="18" x14ac:dyDescent="0.25">
      <c r="A86" s="518">
        <v>11</v>
      </c>
      <c r="B86" s="1235" t="str">
        <f>B48</f>
        <v>Клюева Наталья</v>
      </c>
      <c r="C86" s="1236">
        <f t="shared" ref="C86:E88" si="19">D48</f>
        <v>161</v>
      </c>
      <c r="D86" s="1236">
        <f t="shared" si="19"/>
        <v>161</v>
      </c>
      <c r="E86" s="1236">
        <f t="shared" si="19"/>
        <v>141</v>
      </c>
      <c r="F86" s="517">
        <v>8</v>
      </c>
      <c r="G86" s="520">
        <f t="shared" si="17"/>
        <v>330</v>
      </c>
      <c r="H86" s="1237">
        <f t="shared" si="18"/>
        <v>165</v>
      </c>
      <c r="I86" s="1029"/>
      <c r="J86" s="509"/>
      <c r="K86" s="509"/>
      <c r="L86" s="509"/>
      <c r="M86" s="509"/>
      <c r="N86" s="509"/>
      <c r="P86" s="509"/>
    </row>
    <row r="87" spans="1:23" s="1216" customFormat="1" ht="18" x14ac:dyDescent="0.25">
      <c r="A87" s="1230">
        <v>12</v>
      </c>
      <c r="B87" s="1231" t="str">
        <f>B49</f>
        <v>Шенцев Сергей</v>
      </c>
      <c r="C87" s="1151">
        <f t="shared" si="19"/>
        <v>131</v>
      </c>
      <c r="D87" s="1151">
        <f t="shared" si="19"/>
        <v>163</v>
      </c>
      <c r="E87" s="1151">
        <f t="shared" si="19"/>
        <v>156</v>
      </c>
      <c r="F87" s="1142"/>
      <c r="G87" s="1232">
        <f t="shared" si="17"/>
        <v>319</v>
      </c>
      <c r="H87" s="1233">
        <f t="shared" si="18"/>
        <v>159.5</v>
      </c>
      <c r="I87" s="1029"/>
      <c r="J87" s="1217"/>
      <c r="K87" s="1217"/>
      <c r="L87" s="1217"/>
      <c r="M87" s="1217"/>
      <c r="N87" s="1217"/>
      <c r="P87" s="1217"/>
    </row>
    <row r="88" spans="1:23" s="1216" customFormat="1" ht="18" x14ac:dyDescent="0.25">
      <c r="A88" s="518">
        <v>13</v>
      </c>
      <c r="B88" s="519" t="str">
        <f>B50</f>
        <v>Чуруксаева Люда</v>
      </c>
      <c r="C88" s="1236">
        <f t="shared" si="19"/>
        <v>135</v>
      </c>
      <c r="D88" s="1236">
        <f t="shared" si="19"/>
        <v>150</v>
      </c>
      <c r="E88" s="1236">
        <f t="shared" si="19"/>
        <v>156</v>
      </c>
      <c r="F88" s="517">
        <v>8</v>
      </c>
      <c r="G88" s="520">
        <f t="shared" si="17"/>
        <v>314</v>
      </c>
      <c r="H88" s="1237">
        <f t="shared" si="18"/>
        <v>157</v>
      </c>
      <c r="I88" s="1029"/>
      <c r="J88" s="1217"/>
      <c r="K88" s="1217"/>
      <c r="L88" s="1217"/>
      <c r="M88" s="1217"/>
      <c r="N88" s="1217"/>
      <c r="P88" s="1217"/>
    </row>
    <row r="89" spans="1:23" s="1070" customFormat="1" ht="18" x14ac:dyDescent="0.25">
      <c r="A89" s="518">
        <v>14</v>
      </c>
      <c r="B89" s="519" t="str">
        <f>B43</f>
        <v>Оловянникова Елена</v>
      </c>
      <c r="C89" s="1236">
        <f>D43</f>
        <v>152</v>
      </c>
      <c r="D89" s="1236">
        <f>E43</f>
        <v>144</v>
      </c>
      <c r="E89" s="1236">
        <f>F43</f>
        <v>142</v>
      </c>
      <c r="F89" s="517">
        <v>8</v>
      </c>
      <c r="G89" s="520">
        <f t="shared" si="17"/>
        <v>304</v>
      </c>
      <c r="H89" s="1237">
        <f t="shared" si="18"/>
        <v>152</v>
      </c>
      <c r="I89" s="1029"/>
      <c r="J89" s="509"/>
      <c r="K89" s="509"/>
      <c r="L89" s="509"/>
      <c r="M89" s="509"/>
      <c r="N89" s="509"/>
      <c r="P89" s="509"/>
    </row>
    <row r="90" spans="1:23" s="1070" customFormat="1" ht="18" x14ac:dyDescent="0.25">
      <c r="A90" s="1230">
        <v>15</v>
      </c>
      <c r="B90" s="1141" t="str">
        <f>B37</f>
        <v>Захаров Андрей</v>
      </c>
      <c r="C90" s="1151">
        <f>D37</f>
        <v>140</v>
      </c>
      <c r="D90" s="1151">
        <f>E37</f>
        <v>160</v>
      </c>
      <c r="E90" s="1151">
        <f>F37</f>
        <v>118</v>
      </c>
      <c r="F90" s="1142"/>
      <c r="G90" s="1232">
        <f t="shared" si="17"/>
        <v>300</v>
      </c>
      <c r="H90" s="1233">
        <f t="shared" si="18"/>
        <v>150</v>
      </c>
      <c r="I90" s="1029"/>
      <c r="J90" s="509"/>
      <c r="K90" s="509"/>
      <c r="L90" s="509"/>
      <c r="M90" s="509"/>
      <c r="N90" s="509"/>
      <c r="P90" s="509"/>
    </row>
    <row r="91" spans="1:23" s="1216" customFormat="1" ht="18" x14ac:dyDescent="0.25">
      <c r="A91" s="1230">
        <v>16</v>
      </c>
      <c r="B91" s="1141" t="str">
        <f>B36</f>
        <v>Суровцев Александр</v>
      </c>
      <c r="C91" s="1151">
        <f>D36</f>
        <v>104</v>
      </c>
      <c r="D91" s="1151">
        <f>E36</f>
        <v>128</v>
      </c>
      <c r="E91" s="1151">
        <f>F36</f>
        <v>133</v>
      </c>
      <c r="F91" s="1142"/>
      <c r="G91" s="1232">
        <f t="shared" si="17"/>
        <v>261</v>
      </c>
      <c r="H91" s="1233">
        <f t="shared" si="18"/>
        <v>130.5</v>
      </c>
      <c r="I91" s="1029"/>
      <c r="J91" s="1238"/>
      <c r="K91" s="1238"/>
      <c r="L91" s="1238"/>
      <c r="M91" s="1238"/>
      <c r="N91" s="1217"/>
      <c r="P91" s="1217"/>
    </row>
    <row r="92" spans="1:23" s="1216" customFormat="1" ht="18" x14ac:dyDescent="0.25">
      <c r="A92" s="204" t="s">
        <v>219</v>
      </c>
      <c r="B92" s="199" t="s">
        <v>15</v>
      </c>
      <c r="C92" s="201">
        <f>D6</f>
        <v>127</v>
      </c>
      <c r="D92" s="201">
        <f>E6</f>
        <v>158</v>
      </c>
      <c r="E92" s="201">
        <f>F6</f>
        <v>137</v>
      </c>
      <c r="F92" s="201">
        <v>8</v>
      </c>
      <c r="G92" s="506">
        <f>SUM(C92:F92)-MIN(C92:E92)</f>
        <v>303</v>
      </c>
      <c r="H92" s="1239">
        <f t="shared" si="18"/>
        <v>151.5</v>
      </c>
      <c r="I92" s="1029"/>
      <c r="J92" s="1217"/>
      <c r="K92" s="1217"/>
      <c r="L92" s="1217"/>
      <c r="M92" s="1217"/>
      <c r="N92" s="1217"/>
      <c r="P92" s="1217"/>
    </row>
    <row r="93" spans="1:23" s="1216" customFormat="1" ht="18" x14ac:dyDescent="0.25">
      <c r="A93" s="204" t="s">
        <v>220</v>
      </c>
      <c r="B93" s="199" t="s">
        <v>204</v>
      </c>
      <c r="C93" s="201">
        <f>D8</f>
        <v>139</v>
      </c>
      <c r="D93" s="201">
        <f>E8</f>
        <v>147</v>
      </c>
      <c r="E93" s="201">
        <f>F8</f>
        <v>0</v>
      </c>
      <c r="F93" s="201">
        <v>8</v>
      </c>
      <c r="G93" s="506">
        <f t="shared" si="17"/>
        <v>294</v>
      </c>
      <c r="H93" s="1239">
        <f t="shared" si="18"/>
        <v>147</v>
      </c>
      <c r="I93" s="1029"/>
      <c r="J93" s="1217"/>
      <c r="K93" s="1217"/>
      <c r="L93" s="1217"/>
      <c r="M93" s="1217"/>
      <c r="N93" s="1217"/>
      <c r="P93" s="1217"/>
    </row>
    <row r="94" spans="1:23" x14ac:dyDescent="0.2">
      <c r="A94" s="466" t="s">
        <v>221</v>
      </c>
      <c r="B94" s="1240" t="s">
        <v>222</v>
      </c>
      <c r="C94" s="469">
        <f>D23</f>
        <v>129</v>
      </c>
      <c r="D94" s="469">
        <f>E23</f>
        <v>100</v>
      </c>
      <c r="E94" s="469">
        <f>F23</f>
        <v>159</v>
      </c>
      <c r="F94" s="469"/>
      <c r="G94" s="1241">
        <f t="shared" si="17"/>
        <v>288</v>
      </c>
      <c r="H94" s="1242">
        <f t="shared" si="18"/>
        <v>144</v>
      </c>
      <c r="I94" s="169"/>
      <c r="J94" s="169"/>
      <c r="K94" s="169"/>
      <c r="M94" s="169"/>
      <c r="R94" s="1032"/>
      <c r="U94" s="1032"/>
      <c r="W94" s="1032"/>
    </row>
    <row r="95" spans="1:23" ht="15.75" thickBot="1" x14ac:dyDescent="0.25">
      <c r="A95" s="471" t="s">
        <v>223</v>
      </c>
      <c r="B95" s="472" t="s">
        <v>110</v>
      </c>
      <c r="C95" s="1162">
        <f>D17</f>
        <v>130</v>
      </c>
      <c r="D95" s="1162">
        <f>E17</f>
        <v>134</v>
      </c>
      <c r="E95" s="1162">
        <f>F17</f>
        <v>125</v>
      </c>
      <c r="F95" s="1162"/>
      <c r="G95" s="1243">
        <f t="shared" si="17"/>
        <v>264</v>
      </c>
      <c r="H95" s="1244">
        <f t="shared" si="18"/>
        <v>132</v>
      </c>
      <c r="I95" s="169"/>
      <c r="J95" s="169"/>
      <c r="K95" s="169"/>
      <c r="M95" s="169"/>
      <c r="R95" s="1032"/>
      <c r="U95" s="1032"/>
      <c r="W95" s="1032"/>
    </row>
    <row r="96" spans="1:23" x14ac:dyDescent="0.2">
      <c r="A96" s="169"/>
      <c r="B96" s="1032"/>
      <c r="C96" s="169"/>
      <c r="D96" s="169"/>
      <c r="E96" s="169"/>
      <c r="F96" s="169"/>
      <c r="G96" s="169"/>
      <c r="H96" s="169"/>
      <c r="I96" s="169"/>
      <c r="J96" s="169"/>
      <c r="K96" s="169"/>
      <c r="M96" s="169"/>
      <c r="R96" s="1032"/>
      <c r="U96" s="1032"/>
      <c r="W96" s="1032"/>
    </row>
    <row r="97" spans="18:23" x14ac:dyDescent="0.2">
      <c r="R97" s="1032"/>
      <c r="U97" s="1032"/>
      <c r="W97" s="1032"/>
    </row>
  </sheetData>
  <mergeCells count="41">
    <mergeCell ref="A1:H1"/>
    <mergeCell ref="A4:A5"/>
    <mergeCell ref="B4:H4"/>
    <mergeCell ref="I4:I5"/>
    <mergeCell ref="K4:S4"/>
    <mergeCell ref="K5:K8"/>
    <mergeCell ref="K9:K12"/>
    <mergeCell ref="K15:S15"/>
    <mergeCell ref="K16:K18"/>
    <mergeCell ref="K19:K21"/>
    <mergeCell ref="A20:A21"/>
    <mergeCell ref="B20:H20"/>
    <mergeCell ref="I20:I21"/>
    <mergeCell ref="K25:S25"/>
    <mergeCell ref="K26:K29"/>
    <mergeCell ref="A34:A35"/>
    <mergeCell ref="B34:H34"/>
    <mergeCell ref="I34:I35"/>
    <mergeCell ref="K34:S34"/>
    <mergeCell ref="K35:K37"/>
    <mergeCell ref="K38:K40"/>
    <mergeCell ref="K42:S42"/>
    <mergeCell ref="K43:K45"/>
    <mergeCell ref="A45:A46"/>
    <mergeCell ref="B45:H45"/>
    <mergeCell ref="I45:I46"/>
    <mergeCell ref="K46:K48"/>
    <mergeCell ref="K50:S50"/>
    <mergeCell ref="K51:K54"/>
    <mergeCell ref="A58:A59"/>
    <mergeCell ref="B58:H58"/>
    <mergeCell ref="I58:I59"/>
    <mergeCell ref="K58:S58"/>
    <mergeCell ref="K59:K61"/>
    <mergeCell ref="K62:K64"/>
    <mergeCell ref="K65:K67"/>
    <mergeCell ref="K68:K70"/>
    <mergeCell ref="A74:A75"/>
    <mergeCell ref="B74:F74"/>
    <mergeCell ref="G74:G75"/>
    <mergeCell ref="H74:H75"/>
  </mergeCells>
  <conditionalFormatting sqref="D60:I67 C6:I17 C30:I30">
    <cfRule type="cellIs" dxfId="52" priority="53" stopIfTrue="1" operator="lessThanOrEqual">
      <formula>0</formula>
    </cfRule>
  </conditionalFormatting>
  <conditionalFormatting sqref="M21 O21 Q21 S21 M6:M8 M10:M12 S6:S8 S10:S12 Q6:Q8 Q10:Q12 O6:O8 O10:O12 M27:M29 O27:O29 Q27:Q29 S27:S29 S36:S37 S39:S40 Q36:Q37 Q39:Q40 M36:M37 M39:M40 O36:O37 O39:O40 S47:S48 S44:S45 Q47:Q48 Q44:Q45 O47:O48 O44:O45 M47:M48 M44:M45 S60:S61 Q60:Q61 O60:O61 M60:M61 S63:S64 Q63:Q64 O63:O64 M63:M64 S69:S70 S66:S67 Q69:Q70 Q66:Q67 O69:O70 O66:O67 M69:M70 M66:M67">
    <cfRule type="cellIs" dxfId="51" priority="52" stopIfTrue="1" operator="greaterThanOrEqual">
      <formula>200</formula>
    </cfRule>
  </conditionalFormatting>
  <conditionalFormatting sqref="F47:F54">
    <cfRule type="cellIs" dxfId="50" priority="36" stopIfTrue="1" operator="lessThanOrEqual">
      <formula>0</formula>
    </cfRule>
  </conditionalFormatting>
  <conditionalFormatting sqref="G39:I44 C36:F44">
    <cfRule type="cellIs" dxfId="49" priority="51" stopIfTrue="1" operator="lessThanOrEqual">
      <formula>0</formula>
    </cfRule>
  </conditionalFormatting>
  <conditionalFormatting sqref="K34 L35:S37 L39:S40 L47:S48 L44:S45 L60:S61 L63:S64 L69:S70 L66:S67">
    <cfRule type="containsText" dxfId="48" priority="49" stopIfTrue="1" operator="containsText" text="Оксана">
      <formula>NOT(ISERROR(SEARCH("Оксана",K34)))</formula>
    </cfRule>
    <cfRule type="containsText" dxfId="47" priority="50" stopIfTrue="1" operator="containsText" text="Людмила">
      <formula>NOT(ISERROR(SEARCH("Людмила",K34)))</formula>
    </cfRule>
  </conditionalFormatting>
  <conditionalFormatting sqref="L36:S37 L39:S40 L47:S48 L44:S45 L60:S61 L63:S64 L69:S70 L66:S67">
    <cfRule type="containsText" dxfId="46" priority="48" stopIfTrue="1" operator="containsText" text="Ольга">
      <formula>NOT(ISERROR(SEARCH("Ольга",L36)))</formula>
    </cfRule>
  </conditionalFormatting>
  <conditionalFormatting sqref="G36:I38">
    <cfRule type="cellIs" dxfId="45" priority="47" stopIfTrue="1" operator="lessThanOrEqual">
      <formula>0</formula>
    </cfRule>
  </conditionalFormatting>
  <conditionalFormatting sqref="H50:H54 C47:F54">
    <cfRule type="cellIs" dxfId="44" priority="46" stopIfTrue="1" operator="lessThanOrEqual">
      <formula>0</formula>
    </cfRule>
  </conditionalFormatting>
  <conditionalFormatting sqref="K46">
    <cfRule type="containsText" dxfId="43" priority="44" stopIfTrue="1" operator="containsText" text="Оксана">
      <formula>NOT(ISERROR(SEARCH("Оксана",K46)))</formula>
    </cfRule>
    <cfRule type="containsText" dxfId="42" priority="45" stopIfTrue="1" operator="containsText" text="Людмила">
      <formula>NOT(ISERROR(SEARCH("Людмила",K46)))</formula>
    </cfRule>
  </conditionalFormatting>
  <conditionalFormatting sqref="G48:I49 I50:I54 G50:G54">
    <cfRule type="cellIs" dxfId="41" priority="43" stopIfTrue="1" operator="lessThanOrEqual">
      <formula>0</formula>
    </cfRule>
  </conditionalFormatting>
  <conditionalFormatting sqref="L52:S54">
    <cfRule type="containsText" dxfId="40" priority="41" stopIfTrue="1" operator="containsText" text="Оксана">
      <formula>NOT(ISERROR(SEARCH("Оксана",L52)))</formula>
    </cfRule>
    <cfRule type="containsText" dxfId="39" priority="42" stopIfTrue="1" operator="containsText" text="Людмила">
      <formula>NOT(ISERROR(SEARCH("Людмила",L52)))</formula>
    </cfRule>
  </conditionalFormatting>
  <conditionalFormatting sqref="L52:S54">
    <cfRule type="containsText" dxfId="38" priority="40" stopIfTrue="1" operator="containsText" text="Ольга">
      <formula>NOT(ISERROR(SEARCH("Ольга",L52)))</formula>
    </cfRule>
  </conditionalFormatting>
  <conditionalFormatting sqref="M52:M54 O52:O54 Q52:Q54 S52:S54">
    <cfRule type="cellIs" dxfId="37" priority="39" stopIfTrue="1" operator="greaterThanOrEqual">
      <formula>200</formula>
    </cfRule>
  </conditionalFormatting>
  <conditionalFormatting sqref="D36:F43 D47:F54">
    <cfRule type="cellIs" dxfId="36" priority="38" stopIfTrue="1" operator="greaterThanOrEqual">
      <formula>200</formula>
    </cfRule>
  </conditionalFormatting>
  <conditionalFormatting sqref="G47:I47">
    <cfRule type="cellIs" dxfId="35" priority="37" stopIfTrue="1" operator="lessThanOrEqual">
      <formula>0</formula>
    </cfRule>
  </conditionalFormatting>
  <conditionalFormatting sqref="D6:F17 D30:H30">
    <cfRule type="cellIs" dxfId="34" priority="35" stopIfTrue="1" operator="greaterThanOrEqual">
      <formula>200</formula>
    </cfRule>
  </conditionalFormatting>
  <conditionalFormatting sqref="C60:C67 C92:F95">
    <cfRule type="cellIs" dxfId="33" priority="34" stopIfTrue="1" operator="lessThanOrEqual">
      <formula>0</formula>
    </cfRule>
  </conditionalFormatting>
  <conditionalFormatting sqref="C88:F91">
    <cfRule type="cellIs" dxfId="32" priority="33" stopIfTrue="1" operator="lessThanOrEqual">
      <formula>0</formula>
    </cfRule>
  </conditionalFormatting>
  <conditionalFormatting sqref="S59 Q59 O59 M59">
    <cfRule type="containsText" dxfId="31" priority="29" stopIfTrue="1" operator="containsText" text="Оксана">
      <formula>NOT(ISERROR(SEARCH("Оксана",M59)))</formula>
    </cfRule>
    <cfRule type="containsText" dxfId="30" priority="30" stopIfTrue="1" operator="containsText" text="Людмила">
      <formula>NOT(ISERROR(SEARCH("Людмила",M59)))</formula>
    </cfRule>
  </conditionalFormatting>
  <conditionalFormatting sqref="L59 N59 P59 R59">
    <cfRule type="containsText" dxfId="29" priority="31" stopIfTrue="1" operator="containsText" text="Оксана">
      <formula>NOT(ISERROR(SEARCH("Оксана",L59)))</formula>
    </cfRule>
    <cfRule type="containsText" dxfId="28" priority="32" stopIfTrue="1" operator="containsText" text="Людмила">
      <formula>NOT(ISERROR(SEARCH("Людмила",L59)))</formula>
    </cfRule>
  </conditionalFormatting>
  <conditionalFormatting sqref="D60:G67">
    <cfRule type="cellIs" dxfId="27" priority="28" stopIfTrue="1" operator="greaterThanOrEqual">
      <formula>200</formula>
    </cfRule>
  </conditionalFormatting>
  <conditionalFormatting sqref="C22:I29">
    <cfRule type="cellIs" dxfId="26" priority="27" stopIfTrue="1" operator="lessThanOrEqual">
      <formula>0</formula>
    </cfRule>
  </conditionalFormatting>
  <conditionalFormatting sqref="M17:M18 S17:S18 Q17:Q18 O17:O18">
    <cfRule type="cellIs" dxfId="25" priority="26" stopIfTrue="1" operator="greaterThanOrEqual">
      <formula>200</formula>
    </cfRule>
  </conditionalFormatting>
  <conditionalFormatting sqref="D22:F29">
    <cfRule type="cellIs" dxfId="24" priority="25" stopIfTrue="1" operator="greaterThanOrEqual">
      <formula>200</formula>
    </cfRule>
  </conditionalFormatting>
  <conditionalFormatting sqref="M20">
    <cfRule type="cellIs" dxfId="23" priority="23" stopIfTrue="1" operator="greaterThanOrEqual">
      <formula>200</formula>
    </cfRule>
  </conditionalFormatting>
  <conditionalFormatting sqref="O20 S20 Q20">
    <cfRule type="cellIs" dxfId="22" priority="24" stopIfTrue="1" operator="greaterThanOrEqual">
      <formula>200</formula>
    </cfRule>
  </conditionalFormatting>
  <conditionalFormatting sqref="L38:S38">
    <cfRule type="containsText" dxfId="21" priority="21" stopIfTrue="1" operator="containsText" text="Оксана">
      <formula>NOT(ISERROR(SEARCH("Оксана",L38)))</formula>
    </cfRule>
    <cfRule type="containsText" dxfId="20" priority="22" stopIfTrue="1" operator="containsText" text="Людмила">
      <formula>NOT(ISERROR(SEARCH("Людмила",L38)))</formula>
    </cfRule>
  </conditionalFormatting>
  <conditionalFormatting sqref="K42">
    <cfRule type="containsText" dxfId="19" priority="19" stopIfTrue="1" operator="containsText" text="Оксана">
      <formula>NOT(ISERROR(SEARCH("Оксана",K42)))</formula>
    </cfRule>
    <cfRule type="containsText" dxfId="18" priority="20" stopIfTrue="1" operator="containsText" text="Людмила">
      <formula>NOT(ISERROR(SEARCH("Людмила",K42)))</formula>
    </cfRule>
  </conditionalFormatting>
  <conditionalFormatting sqref="L43:S43">
    <cfRule type="containsText" dxfId="17" priority="17" stopIfTrue="1" operator="containsText" text="Оксана">
      <formula>NOT(ISERROR(SEARCH("Оксана",L43)))</formula>
    </cfRule>
    <cfRule type="containsText" dxfId="16" priority="18" stopIfTrue="1" operator="containsText" text="Людмила">
      <formula>NOT(ISERROR(SEARCH("Людмила",L43)))</formula>
    </cfRule>
  </conditionalFormatting>
  <conditionalFormatting sqref="L46:S46">
    <cfRule type="containsText" dxfId="15" priority="15" stopIfTrue="1" operator="containsText" text="Оксана">
      <formula>NOT(ISERROR(SEARCH("Оксана",L46)))</formula>
    </cfRule>
    <cfRule type="containsText" dxfId="14" priority="16" stopIfTrue="1" operator="containsText" text="Людмила">
      <formula>NOT(ISERROR(SEARCH("Людмила",L46)))</formula>
    </cfRule>
  </conditionalFormatting>
  <conditionalFormatting sqref="S62 Q62 O62 M62">
    <cfRule type="containsText" dxfId="13" priority="11" stopIfTrue="1" operator="containsText" text="Оксана">
      <formula>NOT(ISERROR(SEARCH("Оксана",M62)))</formula>
    </cfRule>
    <cfRule type="containsText" dxfId="12" priority="12" stopIfTrue="1" operator="containsText" text="Людмила">
      <formula>NOT(ISERROR(SEARCH("Людмила",M62)))</formula>
    </cfRule>
  </conditionalFormatting>
  <conditionalFormatting sqref="L62 N62 P62 R62">
    <cfRule type="containsText" dxfId="11" priority="13" stopIfTrue="1" operator="containsText" text="Оксана">
      <formula>NOT(ISERROR(SEARCH("Оксана",L62)))</formula>
    </cfRule>
    <cfRule type="containsText" dxfId="10" priority="14" stopIfTrue="1" operator="containsText" text="Людмила">
      <formula>NOT(ISERROR(SEARCH("Людмила",L62)))</formula>
    </cfRule>
  </conditionalFormatting>
  <conditionalFormatting sqref="K58">
    <cfRule type="containsText" dxfId="9" priority="9" stopIfTrue="1" operator="containsText" text="Оксана">
      <formula>NOT(ISERROR(SEARCH("Оксана",K58)))</formula>
    </cfRule>
    <cfRule type="containsText" dxfId="8" priority="10" stopIfTrue="1" operator="containsText" text="Людмила">
      <formula>NOT(ISERROR(SEARCH("Людмила",K58)))</formula>
    </cfRule>
  </conditionalFormatting>
  <conditionalFormatting sqref="S65 Q65 O65 M65">
    <cfRule type="containsText" dxfId="7" priority="5" stopIfTrue="1" operator="containsText" text="Оксана">
      <formula>NOT(ISERROR(SEARCH("Оксана",M65)))</formula>
    </cfRule>
    <cfRule type="containsText" dxfId="6" priority="6" stopIfTrue="1" operator="containsText" text="Людмила">
      <formula>NOT(ISERROR(SEARCH("Людмила",M65)))</formula>
    </cfRule>
  </conditionalFormatting>
  <conditionalFormatting sqref="L65 N65 P65 R65">
    <cfRule type="containsText" dxfId="5" priority="7" stopIfTrue="1" operator="containsText" text="Оксана">
      <formula>NOT(ISERROR(SEARCH("Оксана",L65)))</formula>
    </cfRule>
    <cfRule type="containsText" dxfId="4" priority="8" stopIfTrue="1" operator="containsText" text="Людмила">
      <formula>NOT(ISERROR(SEARCH("Людмила",L65)))</formula>
    </cfRule>
  </conditionalFormatting>
  <conditionalFormatting sqref="S68 Q68 O68 M68">
    <cfRule type="containsText" dxfId="3" priority="1" stopIfTrue="1" operator="containsText" text="Оксана">
      <formula>NOT(ISERROR(SEARCH("Оксана",M68)))</formula>
    </cfRule>
    <cfRule type="containsText" dxfId="2" priority="2" stopIfTrue="1" operator="containsText" text="Людмила">
      <formula>NOT(ISERROR(SEARCH("Людмила",M68)))</formula>
    </cfRule>
  </conditionalFormatting>
  <conditionalFormatting sqref="L68 N68 P68 R68">
    <cfRule type="containsText" dxfId="1" priority="3" stopIfTrue="1" operator="containsText" text="Оксана">
      <formula>NOT(ISERROR(SEARCH("Оксана",L68)))</formula>
    </cfRule>
    <cfRule type="containsText" dxfId="0" priority="4" stopIfTrue="1" operator="containsText" text="Людмила">
      <formula>NOT(ISERROR(SEARCH("Людмила",L68)))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view="pageBreakPreview" zoomScale="70" zoomScaleNormal="70" zoomScaleSheetLayoutView="70" workbookViewId="0">
      <pane xSplit="2" ySplit="5" topLeftCell="C6" activePane="bottomRight" state="frozen"/>
      <selection activeCell="B10" sqref="B10"/>
      <selection pane="topRight" activeCell="B10" sqref="B10"/>
      <selection pane="bottomLeft" activeCell="B10" sqref="B10"/>
      <selection pane="bottomRight" activeCell="B10" sqref="B10"/>
    </sheetView>
  </sheetViews>
  <sheetFormatPr defaultRowHeight="12.75" x14ac:dyDescent="0.2"/>
  <cols>
    <col min="1" max="1" width="4.42578125" bestFit="1" customWidth="1"/>
    <col min="2" max="2" width="31" bestFit="1" customWidth="1"/>
    <col min="3" max="3" width="9.140625" bestFit="1" customWidth="1"/>
    <col min="4" max="4" width="10.5703125" customWidth="1"/>
    <col min="5" max="8" width="8.5703125" bestFit="1" customWidth="1"/>
    <col min="9" max="9" width="8.7109375" bestFit="1" customWidth="1"/>
    <col min="10" max="10" width="12.7109375" bestFit="1" customWidth="1"/>
    <col min="11" max="11" width="11.5703125" style="52" bestFit="1" customWidth="1"/>
    <col min="12" max="12" width="6.85546875" customWidth="1"/>
    <col min="16" max="16" width="7.7109375" customWidth="1"/>
    <col min="17" max="19" width="7.7109375" style="52" customWidth="1"/>
    <col min="20" max="20" width="7.7109375" customWidth="1"/>
    <col min="21" max="25" width="7.7109375" style="52" customWidth="1"/>
  </cols>
  <sheetData>
    <row r="1" spans="1:25" ht="21" customHeight="1" x14ac:dyDescent="0.2">
      <c r="A1" s="1268" t="s">
        <v>55</v>
      </c>
      <c r="B1" s="1268"/>
      <c r="C1" s="1268"/>
      <c r="D1" s="1268"/>
      <c r="E1" s="1268"/>
      <c r="F1" s="1268"/>
      <c r="G1" s="1268"/>
      <c r="H1" s="1268"/>
      <c r="I1" s="1268"/>
      <c r="J1" s="1268"/>
      <c r="K1" s="1268"/>
      <c r="L1" s="24"/>
      <c r="M1" s="24"/>
    </row>
    <row r="2" spans="1:25" ht="21" x14ac:dyDescent="0.2">
      <c r="A2" s="1269" t="s">
        <v>91</v>
      </c>
      <c r="B2" s="1269"/>
      <c r="C2" s="1269"/>
      <c r="D2" s="1269"/>
      <c r="E2" s="1269"/>
      <c r="F2" s="1269"/>
      <c r="G2" s="1269"/>
      <c r="H2" s="1269"/>
      <c r="I2" s="1269"/>
      <c r="J2" s="1269"/>
      <c r="K2" s="1269"/>
      <c r="L2" s="24"/>
      <c r="M2" s="24"/>
    </row>
    <row r="3" spans="1:25" ht="21" x14ac:dyDescent="0.2">
      <c r="A3" s="1269" t="s">
        <v>109</v>
      </c>
      <c r="B3" s="1269"/>
      <c r="C3" s="1269"/>
      <c r="D3" s="1269"/>
      <c r="E3" s="1269"/>
      <c r="F3" s="1269"/>
      <c r="G3" s="1269"/>
      <c r="H3" s="1269"/>
      <c r="I3" s="1269"/>
      <c r="J3" s="1269"/>
      <c r="K3" s="1269"/>
      <c r="L3" s="24"/>
      <c r="M3" s="24"/>
    </row>
    <row r="4" spans="1:25" ht="13.5" customHeight="1" thickBot="1" x14ac:dyDescent="0.2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60"/>
      <c r="L4" s="24"/>
      <c r="M4" s="24"/>
    </row>
    <row r="5" spans="1:25" s="22" customFormat="1" ht="18.75" x14ac:dyDescent="0.25">
      <c r="A5" s="242" t="s">
        <v>43</v>
      </c>
      <c r="B5" s="232" t="s">
        <v>5</v>
      </c>
      <c r="C5" s="232" t="s">
        <v>7</v>
      </c>
      <c r="D5" s="232" t="s">
        <v>8</v>
      </c>
      <c r="E5" s="232" t="s">
        <v>2</v>
      </c>
      <c r="F5" s="232" t="s">
        <v>3</v>
      </c>
      <c r="G5" s="232" t="s">
        <v>4</v>
      </c>
      <c r="H5" s="232" t="s">
        <v>10</v>
      </c>
      <c r="I5" s="232" t="s">
        <v>1</v>
      </c>
      <c r="J5" s="232" t="s">
        <v>9</v>
      </c>
      <c r="K5" s="222" t="s">
        <v>0</v>
      </c>
      <c r="L5" s="223" t="s">
        <v>11</v>
      </c>
      <c r="O5" s="1270" t="s">
        <v>44</v>
      </c>
      <c r="P5" s="1271" t="s">
        <v>111</v>
      </c>
      <c r="Q5" s="1271"/>
      <c r="R5" s="1271"/>
      <c r="S5" s="1271"/>
      <c r="T5" s="1271"/>
      <c r="U5" s="1271"/>
      <c r="V5" s="1271"/>
      <c r="W5" s="1271"/>
      <c r="X5" s="1271"/>
      <c r="Y5" s="1271"/>
    </row>
    <row r="6" spans="1:25" s="56" customFormat="1" ht="23.25" customHeight="1" x14ac:dyDescent="0.25">
      <c r="A6" s="224">
        <v>1</v>
      </c>
      <c r="B6" s="14" t="s">
        <v>19</v>
      </c>
      <c r="C6" s="15">
        <v>1</v>
      </c>
      <c r="D6" s="15">
        <v>6</v>
      </c>
      <c r="E6" s="16">
        <v>193</v>
      </c>
      <c r="F6" s="16">
        <v>170</v>
      </c>
      <c r="G6" s="16">
        <v>194</v>
      </c>
      <c r="H6" s="16">
        <v>197</v>
      </c>
      <c r="I6" s="16">
        <f t="shared" ref="I6:I17" si="0">SUM(E6:H6)-MIN(E6:H6)</f>
        <v>584</v>
      </c>
      <c r="J6" s="16">
        <f t="shared" ref="J6:J17" si="1">MAX(E6:H6)</f>
        <v>197</v>
      </c>
      <c r="K6" s="212">
        <f t="shared" ref="K6:K17" si="2">ROUND(I6/3,0)</f>
        <v>195</v>
      </c>
      <c r="L6" s="225">
        <v>31</v>
      </c>
      <c r="O6" s="1270"/>
      <c r="P6" s="269">
        <v>12</v>
      </c>
      <c r="Q6" s="250">
        <v>11</v>
      </c>
      <c r="R6" s="250">
        <v>10</v>
      </c>
      <c r="S6" s="250">
        <v>9</v>
      </c>
      <c r="T6" s="269">
        <v>8</v>
      </c>
      <c r="U6" s="250">
        <v>7</v>
      </c>
      <c r="V6" s="250">
        <v>6</v>
      </c>
      <c r="W6" s="250">
        <v>5</v>
      </c>
      <c r="X6" s="250">
        <v>4</v>
      </c>
      <c r="Y6" s="250">
        <v>3</v>
      </c>
    </row>
    <row r="7" spans="1:25" s="56" customFormat="1" ht="23.25" customHeight="1" x14ac:dyDescent="0.25">
      <c r="A7" s="224">
        <f>A6+1</f>
        <v>2</v>
      </c>
      <c r="B7" s="14" t="s">
        <v>107</v>
      </c>
      <c r="C7" s="214">
        <v>4</v>
      </c>
      <c r="D7" s="214">
        <v>2</v>
      </c>
      <c r="E7" s="60">
        <v>192</v>
      </c>
      <c r="F7" s="60">
        <v>198</v>
      </c>
      <c r="G7" s="60">
        <v>186</v>
      </c>
      <c r="H7" s="60">
        <v>171</v>
      </c>
      <c r="I7" s="60">
        <f t="shared" si="0"/>
        <v>576</v>
      </c>
      <c r="J7" s="60">
        <f t="shared" si="1"/>
        <v>198</v>
      </c>
      <c r="K7" s="60">
        <f t="shared" si="2"/>
        <v>192</v>
      </c>
      <c r="L7" s="225">
        <v>28</v>
      </c>
      <c r="O7" s="250">
        <v>1</v>
      </c>
      <c r="P7" s="270">
        <v>31</v>
      </c>
      <c r="Q7" s="264">
        <v>30</v>
      </c>
      <c r="R7" s="264">
        <v>29</v>
      </c>
      <c r="S7" s="264">
        <v>28</v>
      </c>
      <c r="T7" s="270">
        <v>27</v>
      </c>
      <c r="U7" s="264">
        <v>26</v>
      </c>
      <c r="V7" s="264">
        <v>25</v>
      </c>
      <c r="W7" s="264">
        <v>24</v>
      </c>
      <c r="X7" s="264">
        <v>23</v>
      </c>
      <c r="Y7" s="264">
        <v>22</v>
      </c>
    </row>
    <row r="8" spans="1:25" s="56" customFormat="1" ht="23.25" customHeight="1" x14ac:dyDescent="0.25">
      <c r="A8" s="224">
        <f t="shared" ref="A8:A16" si="3">A7+1</f>
        <v>3</v>
      </c>
      <c r="B8" s="14" t="s">
        <v>42</v>
      </c>
      <c r="C8" s="15">
        <v>4</v>
      </c>
      <c r="D8" s="15">
        <v>6</v>
      </c>
      <c r="E8" s="16">
        <v>130</v>
      </c>
      <c r="F8" s="212">
        <v>207</v>
      </c>
      <c r="G8" s="16">
        <v>179</v>
      </c>
      <c r="H8" s="16">
        <v>177</v>
      </c>
      <c r="I8" s="16">
        <f t="shared" si="0"/>
        <v>563</v>
      </c>
      <c r="J8" s="16">
        <f t="shared" si="1"/>
        <v>207</v>
      </c>
      <c r="K8" s="60">
        <f t="shared" si="2"/>
        <v>188</v>
      </c>
      <c r="L8" s="225">
        <v>25</v>
      </c>
      <c r="O8" s="250">
        <v>2</v>
      </c>
      <c r="P8" s="270">
        <v>28</v>
      </c>
      <c r="Q8" s="264">
        <v>27</v>
      </c>
      <c r="R8" s="264">
        <v>26</v>
      </c>
      <c r="S8" s="264">
        <v>25</v>
      </c>
      <c r="T8" s="270">
        <v>24</v>
      </c>
      <c r="U8" s="264">
        <v>23</v>
      </c>
      <c r="V8" s="264">
        <v>22</v>
      </c>
      <c r="W8" s="264">
        <v>21</v>
      </c>
      <c r="X8" s="264">
        <v>20</v>
      </c>
      <c r="Y8" s="264">
        <v>19</v>
      </c>
    </row>
    <row r="9" spans="1:25" s="56" customFormat="1" ht="23.25" customHeight="1" x14ac:dyDescent="0.25">
      <c r="A9" s="224">
        <f t="shared" si="3"/>
        <v>4</v>
      </c>
      <c r="B9" s="14" t="s">
        <v>12</v>
      </c>
      <c r="C9" s="214">
        <v>2</v>
      </c>
      <c r="D9" s="214">
        <v>2</v>
      </c>
      <c r="E9" s="60">
        <v>182</v>
      </c>
      <c r="F9" s="60">
        <v>157</v>
      </c>
      <c r="G9" s="60">
        <v>180</v>
      </c>
      <c r="H9" s="60">
        <v>192</v>
      </c>
      <c r="I9" s="60">
        <f t="shared" si="0"/>
        <v>554</v>
      </c>
      <c r="J9" s="60">
        <f t="shared" si="1"/>
        <v>192</v>
      </c>
      <c r="K9" s="60">
        <f t="shared" si="2"/>
        <v>185</v>
      </c>
      <c r="L9" s="225">
        <v>22</v>
      </c>
      <c r="O9" s="250">
        <v>3</v>
      </c>
      <c r="P9" s="270">
        <v>25</v>
      </c>
      <c r="Q9" s="264">
        <v>24</v>
      </c>
      <c r="R9" s="264">
        <v>23</v>
      </c>
      <c r="S9" s="264">
        <v>22</v>
      </c>
      <c r="T9" s="270">
        <v>21</v>
      </c>
      <c r="U9" s="264">
        <v>20</v>
      </c>
      <c r="V9" s="264">
        <v>19</v>
      </c>
      <c r="W9" s="264">
        <v>18</v>
      </c>
      <c r="X9" s="264">
        <v>17</v>
      </c>
      <c r="Y9" s="264">
        <v>16</v>
      </c>
    </row>
    <row r="10" spans="1:25" s="55" customFormat="1" ht="23.25" customHeight="1" x14ac:dyDescent="0.25">
      <c r="A10" s="224">
        <f t="shared" si="3"/>
        <v>5</v>
      </c>
      <c r="B10" s="14" t="s">
        <v>16</v>
      </c>
      <c r="C10" s="15">
        <v>2</v>
      </c>
      <c r="D10" s="15">
        <v>6</v>
      </c>
      <c r="E10" s="16">
        <v>152</v>
      </c>
      <c r="F10" s="16">
        <v>184</v>
      </c>
      <c r="G10" s="16">
        <v>174</v>
      </c>
      <c r="H10" s="16">
        <v>167</v>
      </c>
      <c r="I10" s="16">
        <f t="shared" si="0"/>
        <v>525</v>
      </c>
      <c r="J10" s="16">
        <f t="shared" si="1"/>
        <v>184</v>
      </c>
      <c r="K10" s="60">
        <f t="shared" si="2"/>
        <v>175</v>
      </c>
      <c r="L10" s="225">
        <v>19</v>
      </c>
      <c r="O10" s="250">
        <v>4</v>
      </c>
      <c r="P10" s="270">
        <v>22</v>
      </c>
      <c r="Q10" s="264">
        <v>21</v>
      </c>
      <c r="R10" s="264">
        <v>20</v>
      </c>
      <c r="S10" s="264">
        <v>19</v>
      </c>
      <c r="T10" s="270">
        <v>18</v>
      </c>
      <c r="U10" s="264">
        <v>17</v>
      </c>
      <c r="V10" s="264">
        <v>16</v>
      </c>
      <c r="W10" s="264">
        <v>15</v>
      </c>
      <c r="X10" s="264">
        <v>14</v>
      </c>
      <c r="Y10" s="52"/>
    </row>
    <row r="11" spans="1:25" s="55" customFormat="1" ht="23.25" customHeight="1" x14ac:dyDescent="0.25">
      <c r="A11" s="224">
        <f t="shared" si="3"/>
        <v>6</v>
      </c>
      <c r="B11" s="14" t="s">
        <v>33</v>
      </c>
      <c r="C11" s="15">
        <v>4</v>
      </c>
      <c r="D11" s="15">
        <v>5</v>
      </c>
      <c r="E11" s="16">
        <v>122</v>
      </c>
      <c r="F11" s="16">
        <v>175</v>
      </c>
      <c r="G11" s="16">
        <v>188</v>
      </c>
      <c r="H11" s="16">
        <v>145</v>
      </c>
      <c r="I11" s="16">
        <f t="shared" si="0"/>
        <v>508</v>
      </c>
      <c r="J11" s="16">
        <f t="shared" si="1"/>
        <v>188</v>
      </c>
      <c r="K11" s="60">
        <f t="shared" si="2"/>
        <v>169</v>
      </c>
      <c r="L11" s="225">
        <v>16</v>
      </c>
      <c r="O11" s="250">
        <v>5</v>
      </c>
      <c r="P11" s="270">
        <v>19</v>
      </c>
      <c r="Q11" s="264">
        <v>18</v>
      </c>
      <c r="R11" s="264">
        <v>17</v>
      </c>
      <c r="S11" s="264">
        <v>16</v>
      </c>
      <c r="T11" s="270">
        <v>15</v>
      </c>
      <c r="U11" s="264">
        <v>14</v>
      </c>
      <c r="V11" s="264">
        <v>13</v>
      </c>
      <c r="W11" s="264">
        <v>12</v>
      </c>
      <c r="X11" s="52"/>
      <c r="Y11" s="52"/>
    </row>
    <row r="12" spans="1:25" s="21" customFormat="1" ht="23.25" customHeight="1" x14ac:dyDescent="0.25">
      <c r="A12" s="224">
        <f t="shared" si="3"/>
        <v>7</v>
      </c>
      <c r="B12" s="14" t="s">
        <v>110</v>
      </c>
      <c r="C12" s="214">
        <v>4</v>
      </c>
      <c r="D12" s="214">
        <v>1</v>
      </c>
      <c r="E12" s="60">
        <v>122</v>
      </c>
      <c r="F12" s="60">
        <v>173</v>
      </c>
      <c r="G12" s="60">
        <v>162</v>
      </c>
      <c r="H12" s="60">
        <v>158</v>
      </c>
      <c r="I12" s="60">
        <f t="shared" si="0"/>
        <v>493</v>
      </c>
      <c r="J12" s="60">
        <f t="shared" si="1"/>
        <v>173</v>
      </c>
      <c r="K12" s="60">
        <f t="shared" si="2"/>
        <v>164</v>
      </c>
      <c r="L12" s="226">
        <v>13</v>
      </c>
      <c r="O12" s="250">
        <v>6</v>
      </c>
      <c r="P12" s="270">
        <v>16</v>
      </c>
      <c r="Q12" s="264">
        <v>15</v>
      </c>
      <c r="R12" s="264">
        <v>14</v>
      </c>
      <c r="S12" s="264">
        <v>13</v>
      </c>
      <c r="T12" s="270">
        <v>12</v>
      </c>
      <c r="U12" s="264">
        <v>11</v>
      </c>
      <c r="V12" s="264">
        <v>10</v>
      </c>
      <c r="W12" s="9"/>
      <c r="X12" s="9"/>
      <c r="Y12" s="9"/>
    </row>
    <row r="13" spans="1:25" s="21" customFormat="1" ht="23.25" customHeight="1" x14ac:dyDescent="0.25">
      <c r="A13" s="224">
        <f t="shared" si="3"/>
        <v>8</v>
      </c>
      <c r="B13" s="14" t="s">
        <v>18</v>
      </c>
      <c r="C13" s="15">
        <v>4</v>
      </c>
      <c r="D13" s="15">
        <v>4</v>
      </c>
      <c r="E13" s="16">
        <v>148</v>
      </c>
      <c r="F13" s="16">
        <v>168</v>
      </c>
      <c r="G13" s="16">
        <v>157</v>
      </c>
      <c r="H13" s="16">
        <v>159</v>
      </c>
      <c r="I13" s="16">
        <f t="shared" si="0"/>
        <v>484</v>
      </c>
      <c r="J13" s="16">
        <f t="shared" si="1"/>
        <v>168</v>
      </c>
      <c r="K13" s="60">
        <f t="shared" si="2"/>
        <v>161</v>
      </c>
      <c r="L13" s="226">
        <v>10</v>
      </c>
      <c r="O13" s="250">
        <v>7</v>
      </c>
      <c r="P13" s="270">
        <v>13</v>
      </c>
      <c r="Q13" s="264">
        <v>12</v>
      </c>
      <c r="R13" s="264">
        <v>11</v>
      </c>
      <c r="S13" s="264">
        <v>10</v>
      </c>
      <c r="T13" s="270">
        <v>9</v>
      </c>
      <c r="U13" s="264">
        <v>8</v>
      </c>
      <c r="V13" s="217"/>
      <c r="W13" s="217"/>
      <c r="X13" s="217"/>
      <c r="Y13" s="217"/>
    </row>
    <row r="14" spans="1:25" s="21" customFormat="1" ht="23.25" customHeight="1" x14ac:dyDescent="0.25">
      <c r="A14" s="224">
        <f t="shared" si="3"/>
        <v>9</v>
      </c>
      <c r="B14" s="14" t="s">
        <v>104</v>
      </c>
      <c r="C14" s="214">
        <v>1</v>
      </c>
      <c r="D14" s="214">
        <v>1</v>
      </c>
      <c r="E14" s="60">
        <v>139</v>
      </c>
      <c r="F14" s="60">
        <v>113</v>
      </c>
      <c r="G14" s="60">
        <v>121</v>
      </c>
      <c r="H14" s="60">
        <v>133</v>
      </c>
      <c r="I14" s="60">
        <f t="shared" si="0"/>
        <v>393</v>
      </c>
      <c r="J14" s="60">
        <f t="shared" si="1"/>
        <v>139</v>
      </c>
      <c r="K14" s="60">
        <f t="shared" si="2"/>
        <v>131</v>
      </c>
      <c r="L14" s="226">
        <v>8</v>
      </c>
      <c r="O14" s="250">
        <v>8</v>
      </c>
      <c r="P14" s="270">
        <v>10</v>
      </c>
      <c r="Q14" s="264">
        <v>9</v>
      </c>
      <c r="R14" s="264">
        <v>8</v>
      </c>
      <c r="S14" s="264">
        <v>7</v>
      </c>
      <c r="T14" s="270">
        <v>6</v>
      </c>
      <c r="U14" s="9"/>
      <c r="V14" s="9"/>
      <c r="W14" s="9"/>
      <c r="X14" s="9"/>
      <c r="Y14" s="9"/>
    </row>
    <row r="15" spans="1:25" s="21" customFormat="1" ht="23.25" customHeight="1" x14ac:dyDescent="0.25">
      <c r="A15" s="224">
        <f t="shared" si="3"/>
        <v>10</v>
      </c>
      <c r="B15" s="14" t="s">
        <v>82</v>
      </c>
      <c r="C15" s="214">
        <v>2</v>
      </c>
      <c r="D15" s="214">
        <v>1</v>
      </c>
      <c r="E15" s="60">
        <v>90</v>
      </c>
      <c r="F15" s="60">
        <v>113</v>
      </c>
      <c r="G15" s="60">
        <v>104</v>
      </c>
      <c r="H15" s="60">
        <v>169</v>
      </c>
      <c r="I15" s="60">
        <f t="shared" si="0"/>
        <v>386</v>
      </c>
      <c r="J15" s="60">
        <f t="shared" si="1"/>
        <v>169</v>
      </c>
      <c r="K15" s="60">
        <f t="shared" si="2"/>
        <v>129</v>
      </c>
      <c r="L15" s="226">
        <v>6</v>
      </c>
      <c r="O15" s="250">
        <v>9</v>
      </c>
      <c r="P15" s="270">
        <v>8</v>
      </c>
      <c r="Q15" s="264">
        <v>7</v>
      </c>
      <c r="R15" s="264">
        <v>6</v>
      </c>
      <c r="S15" s="264">
        <v>5</v>
      </c>
      <c r="T15" s="8"/>
      <c r="U15" s="9"/>
      <c r="V15" s="9"/>
      <c r="W15" s="9"/>
      <c r="X15" s="9"/>
      <c r="Y15" s="9"/>
    </row>
    <row r="16" spans="1:25" s="21" customFormat="1" ht="23.25" customHeight="1" x14ac:dyDescent="0.25">
      <c r="A16" s="224">
        <f t="shared" si="3"/>
        <v>11</v>
      </c>
      <c r="B16" s="14" t="s">
        <v>106</v>
      </c>
      <c r="C16" s="214">
        <v>1</v>
      </c>
      <c r="D16" s="214">
        <v>3</v>
      </c>
      <c r="E16" s="60">
        <v>135</v>
      </c>
      <c r="F16" s="60">
        <v>118</v>
      </c>
      <c r="G16" s="60">
        <v>91</v>
      </c>
      <c r="H16" s="60">
        <v>108</v>
      </c>
      <c r="I16" s="60">
        <f t="shared" si="0"/>
        <v>361</v>
      </c>
      <c r="J16" s="60">
        <f t="shared" si="1"/>
        <v>135</v>
      </c>
      <c r="K16" s="60">
        <f t="shared" si="2"/>
        <v>120</v>
      </c>
      <c r="L16" s="226">
        <v>4</v>
      </c>
      <c r="O16" s="250">
        <v>10</v>
      </c>
      <c r="P16" s="270">
        <v>6</v>
      </c>
      <c r="Q16" s="264">
        <v>5</v>
      </c>
      <c r="R16" s="264">
        <v>4</v>
      </c>
      <c r="S16" s="9"/>
      <c r="T16" s="8"/>
      <c r="U16" s="9"/>
      <c r="V16" s="9"/>
      <c r="W16" s="9"/>
      <c r="X16" s="9"/>
      <c r="Y16" s="268"/>
    </row>
    <row r="17" spans="1:25" s="21" customFormat="1" ht="23.25" customHeight="1" thickBot="1" x14ac:dyDescent="0.3">
      <c r="A17" s="243">
        <f>A16+1</f>
        <v>12</v>
      </c>
      <c r="B17" s="228" t="s">
        <v>105</v>
      </c>
      <c r="C17" s="244">
        <v>2</v>
      </c>
      <c r="D17" s="244">
        <v>5</v>
      </c>
      <c r="E17" s="245">
        <v>102</v>
      </c>
      <c r="F17" s="245">
        <v>127</v>
      </c>
      <c r="G17" s="245">
        <v>104</v>
      </c>
      <c r="H17" s="245">
        <v>89</v>
      </c>
      <c r="I17" s="245">
        <f t="shared" si="0"/>
        <v>333</v>
      </c>
      <c r="J17" s="245">
        <f t="shared" si="1"/>
        <v>127</v>
      </c>
      <c r="K17" s="230">
        <f t="shared" si="2"/>
        <v>111</v>
      </c>
      <c r="L17" s="231">
        <v>2</v>
      </c>
      <c r="O17" s="250">
        <v>11</v>
      </c>
      <c r="P17" s="270">
        <v>4</v>
      </c>
      <c r="Q17" s="264">
        <v>3</v>
      </c>
      <c r="R17" s="9"/>
      <c r="S17" s="9"/>
      <c r="T17" s="8"/>
      <c r="U17" s="9"/>
      <c r="V17" s="9"/>
      <c r="W17" s="9"/>
      <c r="X17" s="9"/>
      <c r="Y17" s="9"/>
    </row>
    <row r="18" spans="1:25" ht="18.75" x14ac:dyDescent="0.2">
      <c r="O18" s="250">
        <v>12</v>
      </c>
      <c r="P18" s="270">
        <v>2</v>
      </c>
      <c r="Q18" s="9"/>
      <c r="R18" s="9"/>
      <c r="S18" s="9"/>
      <c r="T18" s="8"/>
      <c r="U18" s="9"/>
      <c r="V18" s="9"/>
      <c r="W18" s="9"/>
      <c r="X18" s="9"/>
      <c r="Y18" s="9"/>
    </row>
    <row r="19" spans="1:25" s="2" customFormat="1" ht="21" x14ac:dyDescent="0.35">
      <c r="B19" s="33" t="str">
        <f>B8</f>
        <v>Ситников Алексей</v>
      </c>
      <c r="C19" s="10" t="s">
        <v>49</v>
      </c>
      <c r="D19" s="159">
        <f>F8</f>
        <v>207</v>
      </c>
      <c r="E19" s="34" t="s">
        <v>47</v>
      </c>
      <c r="F19" s="35"/>
      <c r="G19" s="27"/>
      <c r="H19" s="27"/>
      <c r="I19" s="27"/>
      <c r="J19" s="10"/>
      <c r="K19" s="57"/>
      <c r="Q19" s="215"/>
      <c r="R19" s="215"/>
      <c r="S19" s="215"/>
      <c r="U19" s="215"/>
      <c r="V19" s="215"/>
      <c r="W19" s="215"/>
      <c r="X19" s="215"/>
      <c r="Y19" s="215"/>
    </row>
    <row r="20" spans="1:25" s="29" customFormat="1" ht="21" x14ac:dyDescent="0.35">
      <c r="B20" s="30" t="str">
        <f>B6</f>
        <v>Куклин Игорь</v>
      </c>
      <c r="C20" s="32" t="s">
        <v>49</v>
      </c>
      <c r="D20" s="159">
        <f>K6</f>
        <v>195</v>
      </c>
      <c r="E20" s="28" t="s">
        <v>48</v>
      </c>
      <c r="F20" s="31"/>
      <c r="G20" s="31"/>
      <c r="H20" s="31"/>
      <c r="I20" s="31"/>
      <c r="J20" s="32"/>
      <c r="K20" s="58"/>
      <c r="O20"/>
      <c r="Q20" s="216"/>
      <c r="R20" s="216"/>
      <c r="S20" s="216"/>
      <c r="U20" s="216"/>
      <c r="V20" s="216"/>
      <c r="W20" s="216"/>
      <c r="X20" s="216"/>
      <c r="Y20" s="216"/>
    </row>
    <row r="21" spans="1:25" s="29" customFormat="1" ht="21.75" thickBot="1" x14ac:dyDescent="0.4">
      <c r="B21" s="30"/>
      <c r="C21" s="32"/>
      <c r="D21" s="159"/>
      <c r="E21" s="28"/>
      <c r="F21" s="31"/>
      <c r="G21" s="31"/>
      <c r="H21" s="31"/>
      <c r="I21" s="31"/>
      <c r="J21" s="32"/>
      <c r="K21" s="58"/>
      <c r="O21"/>
      <c r="Q21" s="216"/>
      <c r="R21" s="216"/>
      <c r="S21" s="216"/>
      <c r="U21" s="216"/>
      <c r="V21" s="216"/>
      <c r="W21" s="216"/>
      <c r="X21" s="216"/>
      <c r="Y21" s="216"/>
    </row>
    <row r="22" spans="1:25" s="22" customFormat="1" ht="15.75" x14ac:dyDescent="0.25">
      <c r="A22" s="242" t="s">
        <v>43</v>
      </c>
      <c r="B22" s="232" t="s">
        <v>5</v>
      </c>
      <c r="C22" s="232" t="s">
        <v>7</v>
      </c>
      <c r="D22" s="232" t="s">
        <v>8</v>
      </c>
      <c r="E22" s="232" t="s">
        <v>2</v>
      </c>
      <c r="F22" s="232" t="s">
        <v>3</v>
      </c>
      <c r="G22" s="232" t="s">
        <v>4</v>
      </c>
      <c r="H22" s="232" t="s">
        <v>10</v>
      </c>
      <c r="I22" s="232" t="s">
        <v>1</v>
      </c>
      <c r="J22" s="232" t="s">
        <v>9</v>
      </c>
      <c r="K22" s="222" t="s">
        <v>0</v>
      </c>
      <c r="L22" s="223" t="s">
        <v>11</v>
      </c>
      <c r="O22"/>
      <c r="Q22" s="271"/>
      <c r="R22" s="271"/>
      <c r="S22" s="271"/>
      <c r="U22" s="271"/>
      <c r="V22" s="271"/>
      <c r="W22" s="271"/>
      <c r="X22" s="271"/>
      <c r="Y22" s="271"/>
    </row>
    <row r="23" spans="1:25" s="21" customFormat="1" ht="23.25" customHeight="1" x14ac:dyDescent="0.25">
      <c r="A23" s="233">
        <v>1</v>
      </c>
      <c r="B23" s="18" t="s">
        <v>20</v>
      </c>
      <c r="C23" s="61">
        <v>3</v>
      </c>
      <c r="D23" s="61">
        <v>4</v>
      </c>
      <c r="E23" s="62">
        <v>104</v>
      </c>
      <c r="F23" s="62">
        <v>127</v>
      </c>
      <c r="G23" s="213">
        <v>203</v>
      </c>
      <c r="H23" s="62">
        <v>171</v>
      </c>
      <c r="I23" s="62">
        <f t="shared" ref="I23:I30" si="4">SUM(E23:H23)-MIN(E23:H23)</f>
        <v>501</v>
      </c>
      <c r="J23" s="62">
        <f t="shared" ref="J23:J30" si="5">MAX(E23:H23)</f>
        <v>203</v>
      </c>
      <c r="K23" s="213">
        <f t="shared" ref="K23:K30" si="6">ROUND(I23/3,0)</f>
        <v>167</v>
      </c>
      <c r="L23" s="234">
        <v>27</v>
      </c>
      <c r="O23" s="6"/>
      <c r="Q23" s="55"/>
      <c r="R23" s="55"/>
      <c r="S23" s="55"/>
      <c r="U23" s="55"/>
      <c r="V23" s="55"/>
      <c r="W23" s="55"/>
      <c r="X23" s="55"/>
      <c r="Y23" s="55"/>
    </row>
    <row r="24" spans="1:25" s="21" customFormat="1" ht="23.25" customHeight="1" x14ac:dyDescent="0.25">
      <c r="A24" s="233">
        <f t="shared" ref="A24:A30" si="7">A23+1</f>
        <v>2</v>
      </c>
      <c r="B24" s="18" t="s">
        <v>13</v>
      </c>
      <c r="C24" s="61">
        <v>4</v>
      </c>
      <c r="D24" s="61">
        <v>3</v>
      </c>
      <c r="E24" s="62">
        <v>192</v>
      </c>
      <c r="F24" s="62">
        <v>112</v>
      </c>
      <c r="G24" s="62">
        <v>151</v>
      </c>
      <c r="H24" s="62">
        <v>151</v>
      </c>
      <c r="I24" s="62">
        <f t="shared" si="4"/>
        <v>494</v>
      </c>
      <c r="J24" s="62">
        <f t="shared" si="5"/>
        <v>192</v>
      </c>
      <c r="K24" s="62">
        <f t="shared" si="6"/>
        <v>165</v>
      </c>
      <c r="L24" s="234">
        <v>24</v>
      </c>
      <c r="Q24" s="52"/>
      <c r="R24" s="55"/>
      <c r="S24" s="55"/>
      <c r="U24" s="55"/>
      <c r="V24" s="55"/>
      <c r="W24" s="55"/>
      <c r="X24" s="55"/>
      <c r="Y24" s="55"/>
    </row>
    <row r="25" spans="1:25" s="21" customFormat="1" ht="23.25" customHeight="1" x14ac:dyDescent="0.25">
      <c r="A25" s="233">
        <f t="shared" si="7"/>
        <v>3</v>
      </c>
      <c r="B25" s="18" t="s">
        <v>15</v>
      </c>
      <c r="C25" s="61">
        <v>2</v>
      </c>
      <c r="D25" s="61">
        <v>4</v>
      </c>
      <c r="E25" s="62">
        <v>141</v>
      </c>
      <c r="F25" s="62">
        <v>189</v>
      </c>
      <c r="G25" s="62">
        <v>146</v>
      </c>
      <c r="H25" s="62">
        <v>159</v>
      </c>
      <c r="I25" s="62">
        <f t="shared" si="4"/>
        <v>494</v>
      </c>
      <c r="J25" s="62">
        <f t="shared" si="5"/>
        <v>189</v>
      </c>
      <c r="K25" s="62">
        <f t="shared" si="6"/>
        <v>165</v>
      </c>
      <c r="L25" s="234">
        <v>24</v>
      </c>
      <c r="Q25" s="55"/>
      <c r="R25" s="55"/>
      <c r="S25" s="55"/>
      <c r="U25" s="55"/>
      <c r="V25" s="55"/>
      <c r="W25" s="55"/>
      <c r="X25" s="55"/>
      <c r="Y25" s="55"/>
    </row>
    <row r="26" spans="1:25" s="55" customFormat="1" ht="23.25" customHeight="1" x14ac:dyDescent="0.25">
      <c r="A26" s="233">
        <f t="shared" si="7"/>
        <v>4</v>
      </c>
      <c r="B26" s="18" t="s">
        <v>14</v>
      </c>
      <c r="C26" s="61">
        <v>3</v>
      </c>
      <c r="D26" s="61">
        <v>5</v>
      </c>
      <c r="E26" s="62">
        <v>159</v>
      </c>
      <c r="F26" s="62">
        <v>135</v>
      </c>
      <c r="G26" s="62">
        <v>181</v>
      </c>
      <c r="H26" s="62">
        <v>147</v>
      </c>
      <c r="I26" s="62">
        <f t="shared" si="4"/>
        <v>487</v>
      </c>
      <c r="J26" s="62">
        <f t="shared" si="5"/>
        <v>181</v>
      </c>
      <c r="K26" s="62">
        <f t="shared" si="6"/>
        <v>162</v>
      </c>
      <c r="L26" s="234">
        <v>18</v>
      </c>
    </row>
    <row r="27" spans="1:25" s="55" customFormat="1" ht="23.25" customHeight="1" x14ac:dyDescent="0.25">
      <c r="A27" s="246">
        <f t="shared" si="7"/>
        <v>5</v>
      </c>
      <c r="B27" s="18" t="s">
        <v>77</v>
      </c>
      <c r="C27" s="61">
        <v>1</v>
      </c>
      <c r="D27" s="61">
        <v>2</v>
      </c>
      <c r="E27" s="62">
        <v>129</v>
      </c>
      <c r="F27" s="62">
        <v>142</v>
      </c>
      <c r="G27" s="62">
        <v>155</v>
      </c>
      <c r="H27" s="62">
        <v>159</v>
      </c>
      <c r="I27" s="62">
        <f t="shared" si="4"/>
        <v>456</v>
      </c>
      <c r="J27" s="62">
        <f t="shared" si="5"/>
        <v>159</v>
      </c>
      <c r="K27" s="62">
        <f t="shared" si="6"/>
        <v>152</v>
      </c>
      <c r="L27" s="234">
        <v>15</v>
      </c>
      <c r="Q27" s="52"/>
    </row>
    <row r="28" spans="1:25" s="21" customFormat="1" ht="23.25" customHeight="1" x14ac:dyDescent="0.25">
      <c r="A28" s="246">
        <f t="shared" si="7"/>
        <v>6</v>
      </c>
      <c r="B28" s="18" t="s">
        <v>75</v>
      </c>
      <c r="C28" s="61">
        <v>3</v>
      </c>
      <c r="D28" s="61">
        <v>2</v>
      </c>
      <c r="E28" s="62">
        <v>140</v>
      </c>
      <c r="F28" s="62">
        <v>130</v>
      </c>
      <c r="G28" s="62">
        <v>144</v>
      </c>
      <c r="H28" s="62">
        <v>112</v>
      </c>
      <c r="I28" s="62">
        <f t="shared" si="4"/>
        <v>414</v>
      </c>
      <c r="J28" s="62">
        <f t="shared" si="5"/>
        <v>144</v>
      </c>
      <c r="K28" s="62">
        <f t="shared" si="6"/>
        <v>138</v>
      </c>
      <c r="L28" s="234">
        <v>12</v>
      </c>
      <c r="Q28" s="55"/>
      <c r="R28" s="55"/>
      <c r="S28" s="55"/>
      <c r="U28" s="55"/>
      <c r="V28" s="55"/>
      <c r="W28" s="55"/>
      <c r="X28" s="55"/>
      <c r="Y28" s="55"/>
    </row>
    <row r="29" spans="1:25" s="21" customFormat="1" ht="23.25" customHeight="1" x14ac:dyDescent="0.25">
      <c r="A29" s="246">
        <f t="shared" si="7"/>
        <v>7</v>
      </c>
      <c r="B29" s="18" t="s">
        <v>108</v>
      </c>
      <c r="C29" s="61">
        <v>3</v>
      </c>
      <c r="D29" s="61">
        <v>3</v>
      </c>
      <c r="E29" s="62">
        <v>124</v>
      </c>
      <c r="F29" s="62">
        <v>148</v>
      </c>
      <c r="G29" s="62">
        <v>122</v>
      </c>
      <c r="H29" s="62">
        <v>124</v>
      </c>
      <c r="I29" s="62">
        <f t="shared" si="4"/>
        <v>396</v>
      </c>
      <c r="J29" s="62">
        <f t="shared" si="5"/>
        <v>148</v>
      </c>
      <c r="K29" s="62">
        <f t="shared" si="6"/>
        <v>132</v>
      </c>
      <c r="L29" s="234">
        <v>9</v>
      </c>
      <c r="Q29" s="52"/>
      <c r="R29" s="55"/>
      <c r="S29" s="55"/>
      <c r="U29" s="55"/>
      <c r="V29" s="55"/>
      <c r="W29" s="55"/>
      <c r="X29" s="55"/>
      <c r="Y29" s="55"/>
    </row>
    <row r="30" spans="1:25" s="21" customFormat="1" ht="23.25" customHeight="1" thickBot="1" x14ac:dyDescent="0.3">
      <c r="A30" s="247">
        <f t="shared" si="7"/>
        <v>8</v>
      </c>
      <c r="B30" s="236" t="s">
        <v>17</v>
      </c>
      <c r="C30" s="237">
        <v>1</v>
      </c>
      <c r="D30" s="237">
        <v>5</v>
      </c>
      <c r="E30" s="238">
        <v>112</v>
      </c>
      <c r="F30" s="238">
        <v>141</v>
      </c>
      <c r="G30" s="238">
        <v>136</v>
      </c>
      <c r="H30" s="238">
        <v>116</v>
      </c>
      <c r="I30" s="238">
        <f t="shared" si="4"/>
        <v>393</v>
      </c>
      <c r="J30" s="238">
        <f t="shared" si="5"/>
        <v>141</v>
      </c>
      <c r="K30" s="238">
        <f t="shared" si="6"/>
        <v>131</v>
      </c>
      <c r="L30" s="239">
        <v>6</v>
      </c>
      <c r="Q30" s="55"/>
      <c r="R30" s="55"/>
      <c r="S30" s="55"/>
      <c r="V30" s="55"/>
      <c r="W30" s="55"/>
      <c r="X30" s="55"/>
      <c r="Y30" s="55"/>
    </row>
    <row r="32" spans="1:25" ht="21" x14ac:dyDescent="0.35">
      <c r="B32" s="162" t="str">
        <f>B23</f>
        <v>Кравченко Оксана</v>
      </c>
      <c r="C32" s="10" t="s">
        <v>49</v>
      </c>
      <c r="D32" s="159">
        <f>G23</f>
        <v>203</v>
      </c>
      <c r="E32" s="163" t="s">
        <v>47</v>
      </c>
      <c r="F32" s="35"/>
      <c r="G32" s="27"/>
      <c r="H32" s="27"/>
      <c r="Q32" s="55"/>
    </row>
    <row r="33" spans="2:17" ht="21" x14ac:dyDescent="0.35">
      <c r="B33" s="164" t="str">
        <f>B23</f>
        <v>Кравченко Оксана</v>
      </c>
      <c r="C33" s="32" t="s">
        <v>49</v>
      </c>
      <c r="D33" s="159">
        <f>K23</f>
        <v>167</v>
      </c>
      <c r="E33" s="165" t="s">
        <v>48</v>
      </c>
      <c r="F33" s="31"/>
      <c r="G33" s="31"/>
      <c r="H33" s="31"/>
      <c r="Q33" s="55"/>
    </row>
    <row r="34" spans="2:17" ht="18" x14ac:dyDescent="0.25">
      <c r="Q34" s="55"/>
    </row>
    <row r="35" spans="2:17" ht="18" x14ac:dyDescent="0.25">
      <c r="Q35" s="55"/>
    </row>
  </sheetData>
  <mergeCells count="5">
    <mergeCell ref="A1:K1"/>
    <mergeCell ref="A2:K2"/>
    <mergeCell ref="A3:K3"/>
    <mergeCell ref="O5:O6"/>
    <mergeCell ref="P5:Y5"/>
  </mergeCells>
  <pageMargins left="0.7" right="0.7" top="0.75" bottom="0.75" header="0.3" footer="0.3"/>
  <pageSetup paperSize="9" scale="66" orientation="portrait" r:id="rId1"/>
  <headerFooter alignWithMargins="0"/>
  <colBreaks count="1" manualBreakCount="1">
    <brk id="12" max="1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60"/>
  <sheetViews>
    <sheetView zoomScaleNormal="100" workbookViewId="0">
      <selection activeCell="B10" sqref="B10"/>
    </sheetView>
  </sheetViews>
  <sheetFormatPr defaultRowHeight="14.25" x14ac:dyDescent="0.2"/>
  <cols>
    <col min="1" max="1" width="6.140625" style="169" bestFit="1" customWidth="1"/>
    <col min="2" max="2" width="26.28515625" style="171" bestFit="1" customWidth="1"/>
    <col min="3" max="3" width="4.85546875" style="169" bestFit="1" customWidth="1"/>
    <col min="4" max="4" width="5.7109375" style="169" bestFit="1" customWidth="1"/>
    <col min="5" max="7" width="6.42578125" style="169" bestFit="1" customWidth="1"/>
    <col min="8" max="8" width="8.42578125" style="170" bestFit="1" customWidth="1"/>
    <col min="9" max="9" width="5.28515625" style="169" bestFit="1" customWidth="1"/>
    <col min="10" max="11" width="8.140625" style="169" bestFit="1" customWidth="1"/>
    <col min="12" max="12" width="4.140625" style="169" customWidth="1"/>
    <col min="13" max="13" width="6.140625" style="169" bestFit="1" customWidth="1"/>
    <col min="14" max="14" width="25" style="169" bestFit="1" customWidth="1"/>
    <col min="15" max="15" width="4.85546875" style="169" bestFit="1" customWidth="1"/>
    <col min="16" max="19" width="6.42578125" style="169" bestFit="1" customWidth="1"/>
    <col min="20" max="20" width="9.42578125" style="169" bestFit="1" customWidth="1"/>
    <col min="21" max="21" width="8.140625" style="169" bestFit="1" customWidth="1"/>
    <col min="22" max="22" width="8.140625" style="169" customWidth="1"/>
    <col min="23" max="23" width="8.140625" style="169" bestFit="1" customWidth="1"/>
    <col min="24" max="16384" width="9.140625" style="169"/>
  </cols>
  <sheetData>
    <row r="1" spans="1:23" ht="18" x14ac:dyDescent="0.25">
      <c r="A1" s="1285" t="s">
        <v>112</v>
      </c>
      <c r="B1" s="1285"/>
      <c r="C1" s="1285"/>
      <c r="D1" s="1285"/>
      <c r="E1" s="1285"/>
      <c r="F1" s="1285"/>
      <c r="G1" s="1285"/>
      <c r="H1" s="1285"/>
      <c r="I1" s="51"/>
      <c r="J1" s="51"/>
      <c r="K1" s="51"/>
    </row>
    <row r="2" spans="1:23" ht="18.75" thickBot="1" x14ac:dyDescent="0.3">
      <c r="A2" s="181"/>
      <c r="B2" s="180"/>
      <c r="C2" s="174"/>
      <c r="D2" s="174"/>
      <c r="E2" s="179"/>
      <c r="F2" s="179"/>
      <c r="G2" s="179"/>
      <c r="H2" s="179"/>
      <c r="I2" s="51"/>
      <c r="J2" s="51"/>
      <c r="K2" s="51"/>
    </row>
    <row r="3" spans="1:23" ht="15" x14ac:dyDescent="0.2">
      <c r="A3" s="1278" t="s">
        <v>6</v>
      </c>
      <c r="B3" s="1280" t="s">
        <v>101</v>
      </c>
      <c r="C3" s="1281"/>
      <c r="D3" s="1281"/>
      <c r="E3" s="1281"/>
      <c r="F3" s="1281"/>
      <c r="G3" s="1281"/>
      <c r="H3" s="1281"/>
      <c r="I3" s="1273" t="s">
        <v>31</v>
      </c>
      <c r="J3" s="1273" t="s">
        <v>99</v>
      </c>
      <c r="K3" s="1275" t="s">
        <v>0</v>
      </c>
      <c r="M3" s="1278" t="s">
        <v>6</v>
      </c>
      <c r="N3" s="1280" t="s">
        <v>102</v>
      </c>
      <c r="O3" s="1281"/>
      <c r="P3" s="1281"/>
      <c r="Q3" s="1281"/>
      <c r="R3" s="1281"/>
      <c r="S3" s="1281"/>
      <c r="T3" s="1282"/>
      <c r="U3" s="1273" t="s">
        <v>31</v>
      </c>
      <c r="V3" s="1273" t="s">
        <v>99</v>
      </c>
      <c r="W3" s="1275" t="s">
        <v>0</v>
      </c>
    </row>
    <row r="4" spans="1:23" ht="15" customHeight="1" thickBot="1" x14ac:dyDescent="0.25">
      <c r="A4" s="1286"/>
      <c r="B4" s="178" t="s">
        <v>97</v>
      </c>
      <c r="C4" s="177" t="s">
        <v>96</v>
      </c>
      <c r="D4" s="177" t="s">
        <v>32</v>
      </c>
      <c r="E4" s="248" t="s">
        <v>2</v>
      </c>
      <c r="F4" s="248" t="s">
        <v>3</v>
      </c>
      <c r="G4" s="248" t="s">
        <v>4</v>
      </c>
      <c r="H4" s="249" t="s">
        <v>117</v>
      </c>
      <c r="I4" s="1274"/>
      <c r="J4" s="1274"/>
      <c r="K4" s="1276"/>
      <c r="M4" s="1279"/>
      <c r="N4" s="184" t="s">
        <v>97</v>
      </c>
      <c r="O4" s="183" t="s">
        <v>96</v>
      </c>
      <c r="P4" s="183" t="s">
        <v>32</v>
      </c>
      <c r="Q4" s="205" t="s">
        <v>2</v>
      </c>
      <c r="R4" s="205" t="s">
        <v>3</v>
      </c>
      <c r="S4" s="205" t="s">
        <v>4</v>
      </c>
      <c r="T4" s="251" t="s">
        <v>118</v>
      </c>
      <c r="U4" s="1277"/>
      <c r="V4" s="1277"/>
      <c r="W4" s="1287"/>
    </row>
    <row r="5" spans="1:23" s="185" customFormat="1" ht="15" x14ac:dyDescent="0.2">
      <c r="A5" s="258">
        <f t="shared" ref="A5:A19" si="0">A4+1</f>
        <v>1</v>
      </c>
      <c r="B5" s="259" t="s">
        <v>20</v>
      </c>
      <c r="C5" s="260">
        <v>4</v>
      </c>
      <c r="D5" s="260">
        <v>4</v>
      </c>
      <c r="E5" s="252">
        <v>155</v>
      </c>
      <c r="F5" s="303">
        <v>265</v>
      </c>
      <c r="G5" s="252">
        <v>193</v>
      </c>
      <c r="H5" s="253">
        <v>0</v>
      </c>
      <c r="I5" s="254">
        <v>8</v>
      </c>
      <c r="J5" s="255">
        <f t="shared" ref="J5:J19" si="1">SUM(E5:I5)-MIN(E5:H5)</f>
        <v>621</v>
      </c>
      <c r="K5" s="256">
        <f t="shared" ref="K5:K19" si="2">J5/3</f>
        <v>207</v>
      </c>
      <c r="M5" s="301">
        <f t="shared" ref="M5:M16" si="3">M4+1</f>
        <v>1</v>
      </c>
      <c r="N5" s="302" t="s">
        <v>16</v>
      </c>
      <c r="O5" s="274">
        <v>3</v>
      </c>
      <c r="P5" s="274">
        <v>1</v>
      </c>
      <c r="Q5" s="274">
        <v>131</v>
      </c>
      <c r="R5" s="304">
        <v>223</v>
      </c>
      <c r="S5" s="274">
        <v>168</v>
      </c>
      <c r="T5" s="276">
        <v>204</v>
      </c>
      <c r="U5" s="275">
        <v>0</v>
      </c>
      <c r="V5" s="276">
        <f t="shared" ref="V5:V16" si="4">SUM(Q5:U5)-MIN(Q5:T5)</f>
        <v>595</v>
      </c>
      <c r="W5" s="277">
        <f t="shared" ref="W5:W16" si="5">V5/3</f>
        <v>198.33333333333334</v>
      </c>
    </row>
    <row r="6" spans="1:23" s="182" customFormat="1" ht="15" x14ac:dyDescent="0.2">
      <c r="A6" s="192">
        <f t="shared" si="0"/>
        <v>2</v>
      </c>
      <c r="B6" s="193" t="s">
        <v>16</v>
      </c>
      <c r="C6" s="194">
        <v>3</v>
      </c>
      <c r="D6" s="194">
        <v>3</v>
      </c>
      <c r="E6" s="195">
        <v>213</v>
      </c>
      <c r="F6" s="195">
        <v>187</v>
      </c>
      <c r="G6" s="195">
        <v>206</v>
      </c>
      <c r="H6" s="195">
        <v>114</v>
      </c>
      <c r="I6" s="198">
        <v>0</v>
      </c>
      <c r="J6" s="196">
        <f t="shared" si="1"/>
        <v>606</v>
      </c>
      <c r="K6" s="197">
        <f t="shared" si="2"/>
        <v>202</v>
      </c>
      <c r="M6" s="279">
        <f t="shared" si="3"/>
        <v>2</v>
      </c>
      <c r="N6" s="193" t="s">
        <v>42</v>
      </c>
      <c r="O6" s="194">
        <v>2</v>
      </c>
      <c r="P6" s="194">
        <v>2</v>
      </c>
      <c r="Q6" s="194">
        <v>191</v>
      </c>
      <c r="R6" s="194">
        <v>214</v>
      </c>
      <c r="S6" s="194">
        <v>161</v>
      </c>
      <c r="T6" s="195">
        <v>175</v>
      </c>
      <c r="U6" s="198">
        <v>0</v>
      </c>
      <c r="V6" s="195">
        <f t="shared" si="4"/>
        <v>580</v>
      </c>
      <c r="W6" s="197">
        <f t="shared" si="5"/>
        <v>193.33333333333334</v>
      </c>
    </row>
    <row r="7" spans="1:23" s="185" customFormat="1" ht="15" x14ac:dyDescent="0.2">
      <c r="A7" s="204">
        <f t="shared" si="0"/>
        <v>3</v>
      </c>
      <c r="B7" s="199" t="s">
        <v>13</v>
      </c>
      <c r="C7" s="200">
        <v>2</v>
      </c>
      <c r="D7" s="200">
        <v>2</v>
      </c>
      <c r="E7" s="201">
        <v>178</v>
      </c>
      <c r="F7" s="201">
        <v>130</v>
      </c>
      <c r="G7" s="201">
        <v>165</v>
      </c>
      <c r="H7" s="201">
        <v>185</v>
      </c>
      <c r="I7" s="202">
        <v>8</v>
      </c>
      <c r="J7" s="201">
        <f t="shared" si="1"/>
        <v>536</v>
      </c>
      <c r="K7" s="203">
        <f t="shared" si="2"/>
        <v>178.66666666666666</v>
      </c>
      <c r="M7" s="279">
        <f t="shared" si="3"/>
        <v>3</v>
      </c>
      <c r="N7" s="193" t="s">
        <v>59</v>
      </c>
      <c r="O7" s="194">
        <v>2</v>
      </c>
      <c r="P7" s="194">
        <v>1</v>
      </c>
      <c r="Q7" s="194">
        <v>183</v>
      </c>
      <c r="R7" s="194">
        <v>187</v>
      </c>
      <c r="S7" s="194">
        <v>190</v>
      </c>
      <c r="T7" s="195">
        <v>0</v>
      </c>
      <c r="U7" s="198">
        <v>0</v>
      </c>
      <c r="V7" s="195">
        <f t="shared" si="4"/>
        <v>560</v>
      </c>
      <c r="W7" s="197">
        <f t="shared" si="5"/>
        <v>186.66666666666666</v>
      </c>
    </row>
    <row r="8" spans="1:23" s="185" customFormat="1" ht="15" x14ac:dyDescent="0.2">
      <c r="A8" s="192">
        <f t="shared" si="0"/>
        <v>4</v>
      </c>
      <c r="B8" s="193" t="s">
        <v>59</v>
      </c>
      <c r="C8" s="194">
        <v>3</v>
      </c>
      <c r="D8" s="194">
        <v>2</v>
      </c>
      <c r="E8" s="195">
        <v>181</v>
      </c>
      <c r="F8" s="195">
        <v>149</v>
      </c>
      <c r="G8" s="195">
        <v>189</v>
      </c>
      <c r="H8" s="195">
        <v>0</v>
      </c>
      <c r="I8" s="198">
        <v>0</v>
      </c>
      <c r="J8" s="196">
        <f t="shared" si="1"/>
        <v>519</v>
      </c>
      <c r="K8" s="197">
        <f t="shared" si="2"/>
        <v>173</v>
      </c>
      <c r="M8" s="279">
        <f t="shared" si="3"/>
        <v>4</v>
      </c>
      <c r="N8" s="193" t="s">
        <v>74</v>
      </c>
      <c r="O8" s="194">
        <v>3</v>
      </c>
      <c r="P8" s="194">
        <v>3</v>
      </c>
      <c r="Q8" s="194">
        <v>177</v>
      </c>
      <c r="R8" s="194">
        <v>133</v>
      </c>
      <c r="S8" s="194">
        <v>203</v>
      </c>
      <c r="T8" s="195">
        <v>174</v>
      </c>
      <c r="U8" s="198">
        <v>0</v>
      </c>
      <c r="V8" s="195">
        <f t="shared" si="4"/>
        <v>554</v>
      </c>
      <c r="W8" s="197">
        <f t="shared" si="5"/>
        <v>184.66666666666666</v>
      </c>
    </row>
    <row r="9" spans="1:23" s="185" customFormat="1" ht="15" x14ac:dyDescent="0.2">
      <c r="A9" s="192">
        <f t="shared" si="0"/>
        <v>5</v>
      </c>
      <c r="B9" s="193" t="s">
        <v>114</v>
      </c>
      <c r="C9" s="194">
        <v>1</v>
      </c>
      <c r="D9" s="194">
        <v>3</v>
      </c>
      <c r="E9" s="195">
        <v>170</v>
      </c>
      <c r="F9" s="195">
        <v>144</v>
      </c>
      <c r="G9" s="195">
        <v>172</v>
      </c>
      <c r="H9" s="195">
        <v>174</v>
      </c>
      <c r="I9" s="198">
        <v>0</v>
      </c>
      <c r="J9" s="195">
        <f t="shared" si="1"/>
        <v>516</v>
      </c>
      <c r="K9" s="197">
        <f t="shared" si="2"/>
        <v>172</v>
      </c>
      <c r="M9" s="279">
        <f t="shared" si="3"/>
        <v>5</v>
      </c>
      <c r="N9" s="193" t="s">
        <v>19</v>
      </c>
      <c r="O9" s="194">
        <v>1</v>
      </c>
      <c r="P9" s="194">
        <v>3</v>
      </c>
      <c r="Q9" s="194">
        <v>178</v>
      </c>
      <c r="R9" s="194">
        <v>150</v>
      </c>
      <c r="S9" s="194">
        <v>206</v>
      </c>
      <c r="T9" s="195">
        <v>162</v>
      </c>
      <c r="U9" s="198">
        <v>0</v>
      </c>
      <c r="V9" s="195">
        <f t="shared" si="4"/>
        <v>546</v>
      </c>
      <c r="W9" s="197">
        <f t="shared" si="5"/>
        <v>182</v>
      </c>
    </row>
    <row r="10" spans="1:23" s="182" customFormat="1" ht="15" x14ac:dyDescent="0.2">
      <c r="A10" s="192">
        <f t="shared" si="0"/>
        <v>6</v>
      </c>
      <c r="B10" s="193" t="s">
        <v>74</v>
      </c>
      <c r="C10" s="194">
        <v>4</v>
      </c>
      <c r="D10" s="194">
        <v>3</v>
      </c>
      <c r="E10" s="195">
        <v>173</v>
      </c>
      <c r="F10" s="195">
        <v>174</v>
      </c>
      <c r="G10" s="195">
        <v>168</v>
      </c>
      <c r="H10" s="195">
        <v>0</v>
      </c>
      <c r="I10" s="198">
        <v>0</v>
      </c>
      <c r="J10" s="196">
        <f t="shared" si="1"/>
        <v>515</v>
      </c>
      <c r="K10" s="197">
        <f t="shared" si="2"/>
        <v>171.66666666666666</v>
      </c>
      <c r="M10" s="279">
        <f t="shared" si="3"/>
        <v>6</v>
      </c>
      <c r="N10" s="193" t="s">
        <v>114</v>
      </c>
      <c r="O10" s="194">
        <v>1</v>
      </c>
      <c r="P10" s="194">
        <v>1</v>
      </c>
      <c r="Q10" s="194">
        <v>130</v>
      </c>
      <c r="R10" s="194">
        <v>202</v>
      </c>
      <c r="S10" s="194">
        <v>126</v>
      </c>
      <c r="T10" s="195">
        <v>208</v>
      </c>
      <c r="U10" s="198">
        <v>0</v>
      </c>
      <c r="V10" s="195">
        <f t="shared" si="4"/>
        <v>540</v>
      </c>
      <c r="W10" s="197">
        <f t="shared" si="5"/>
        <v>180</v>
      </c>
    </row>
    <row r="11" spans="1:23" s="185" customFormat="1" ht="15" x14ac:dyDescent="0.2">
      <c r="A11" s="192">
        <f t="shared" si="0"/>
        <v>7</v>
      </c>
      <c r="B11" s="193" t="s">
        <v>12</v>
      </c>
      <c r="C11" s="194">
        <v>3</v>
      </c>
      <c r="D11" s="194">
        <v>4</v>
      </c>
      <c r="E11" s="195">
        <v>169</v>
      </c>
      <c r="F11" s="195">
        <v>167</v>
      </c>
      <c r="G11" s="195">
        <v>175</v>
      </c>
      <c r="H11" s="195">
        <v>154</v>
      </c>
      <c r="I11" s="198">
        <v>0</v>
      </c>
      <c r="J11" s="196">
        <f t="shared" si="1"/>
        <v>511</v>
      </c>
      <c r="K11" s="197">
        <f t="shared" si="2"/>
        <v>170.33333333333334</v>
      </c>
      <c r="M11" s="280">
        <f t="shared" si="3"/>
        <v>7</v>
      </c>
      <c r="N11" s="199" t="s">
        <v>13</v>
      </c>
      <c r="O11" s="200">
        <v>2</v>
      </c>
      <c r="P11" s="200">
        <v>3</v>
      </c>
      <c r="Q11" s="200">
        <v>157</v>
      </c>
      <c r="R11" s="200">
        <v>145</v>
      </c>
      <c r="S11" s="200">
        <v>177</v>
      </c>
      <c r="T11" s="201">
        <v>191</v>
      </c>
      <c r="U11" s="202">
        <v>8</v>
      </c>
      <c r="V11" s="201">
        <f t="shared" si="4"/>
        <v>533</v>
      </c>
      <c r="W11" s="203">
        <f t="shared" si="5"/>
        <v>177.66666666666666</v>
      </c>
    </row>
    <row r="12" spans="1:23" s="185" customFormat="1" ht="15" x14ac:dyDescent="0.2">
      <c r="A12" s="192">
        <f t="shared" si="0"/>
        <v>8</v>
      </c>
      <c r="B12" s="193" t="s">
        <v>42</v>
      </c>
      <c r="C12" s="194">
        <v>3</v>
      </c>
      <c r="D12" s="194">
        <v>1</v>
      </c>
      <c r="E12" s="195">
        <v>160</v>
      </c>
      <c r="F12" s="195">
        <v>174</v>
      </c>
      <c r="G12" s="195">
        <v>169</v>
      </c>
      <c r="H12" s="195">
        <v>139</v>
      </c>
      <c r="I12" s="198">
        <v>0</v>
      </c>
      <c r="J12" s="196">
        <f t="shared" si="1"/>
        <v>503</v>
      </c>
      <c r="K12" s="197">
        <f t="shared" si="2"/>
        <v>167.66666666666666</v>
      </c>
      <c r="M12" s="280">
        <f t="shared" si="3"/>
        <v>8</v>
      </c>
      <c r="N12" s="199" t="s">
        <v>20</v>
      </c>
      <c r="O12" s="200">
        <v>1</v>
      </c>
      <c r="P12" s="200">
        <v>2</v>
      </c>
      <c r="Q12" s="200">
        <v>159</v>
      </c>
      <c r="R12" s="200">
        <v>180</v>
      </c>
      <c r="S12" s="200">
        <v>150</v>
      </c>
      <c r="T12" s="201">
        <v>173</v>
      </c>
      <c r="U12" s="202">
        <v>8</v>
      </c>
      <c r="V12" s="201">
        <f t="shared" si="4"/>
        <v>520</v>
      </c>
      <c r="W12" s="203">
        <f t="shared" si="5"/>
        <v>173.33333333333334</v>
      </c>
    </row>
    <row r="13" spans="1:23" s="182" customFormat="1" ht="15" x14ac:dyDescent="0.2">
      <c r="A13" s="204">
        <f t="shared" si="0"/>
        <v>9</v>
      </c>
      <c r="B13" s="199" t="s">
        <v>14</v>
      </c>
      <c r="C13" s="200">
        <v>2</v>
      </c>
      <c r="D13" s="200">
        <v>3</v>
      </c>
      <c r="E13" s="201">
        <v>133</v>
      </c>
      <c r="F13" s="201">
        <v>124</v>
      </c>
      <c r="G13" s="201">
        <v>178</v>
      </c>
      <c r="H13" s="201">
        <v>177</v>
      </c>
      <c r="I13" s="202">
        <v>8</v>
      </c>
      <c r="J13" s="201">
        <f t="shared" si="1"/>
        <v>496</v>
      </c>
      <c r="K13" s="203">
        <f t="shared" si="2"/>
        <v>165.33333333333334</v>
      </c>
      <c r="M13" s="311">
        <f t="shared" si="3"/>
        <v>9</v>
      </c>
      <c r="N13" s="312" t="s">
        <v>12</v>
      </c>
      <c r="O13" s="313">
        <v>4</v>
      </c>
      <c r="P13" s="313">
        <v>1</v>
      </c>
      <c r="Q13" s="313">
        <v>182</v>
      </c>
      <c r="R13" s="313">
        <v>140</v>
      </c>
      <c r="S13" s="313">
        <v>154</v>
      </c>
      <c r="T13" s="314">
        <v>180</v>
      </c>
      <c r="U13" s="315">
        <v>0</v>
      </c>
      <c r="V13" s="314">
        <f t="shared" si="4"/>
        <v>516</v>
      </c>
      <c r="W13" s="316">
        <f t="shared" si="5"/>
        <v>172</v>
      </c>
    </row>
    <row r="14" spans="1:23" s="182" customFormat="1" ht="15" x14ac:dyDescent="0.2">
      <c r="A14" s="192">
        <f t="shared" si="0"/>
        <v>10</v>
      </c>
      <c r="B14" s="193" t="s">
        <v>18</v>
      </c>
      <c r="C14" s="194">
        <v>4</v>
      </c>
      <c r="D14" s="194">
        <v>2</v>
      </c>
      <c r="E14" s="195">
        <v>147</v>
      </c>
      <c r="F14" s="195">
        <v>180</v>
      </c>
      <c r="G14" s="195">
        <v>166</v>
      </c>
      <c r="H14" s="195">
        <v>149</v>
      </c>
      <c r="I14" s="198">
        <v>0</v>
      </c>
      <c r="J14" s="196">
        <f t="shared" si="1"/>
        <v>495</v>
      </c>
      <c r="K14" s="197">
        <f t="shared" si="2"/>
        <v>165</v>
      </c>
      <c r="M14" s="305">
        <f t="shared" si="3"/>
        <v>10</v>
      </c>
      <c r="N14" s="306" t="s">
        <v>14</v>
      </c>
      <c r="O14" s="307">
        <v>3</v>
      </c>
      <c r="P14" s="307">
        <v>2</v>
      </c>
      <c r="Q14" s="307">
        <v>193</v>
      </c>
      <c r="R14" s="307">
        <v>146</v>
      </c>
      <c r="S14" s="307">
        <v>147</v>
      </c>
      <c r="T14" s="308">
        <v>146</v>
      </c>
      <c r="U14" s="309">
        <v>8</v>
      </c>
      <c r="V14" s="308">
        <f t="shared" si="4"/>
        <v>494</v>
      </c>
      <c r="W14" s="310">
        <f t="shared" si="5"/>
        <v>164.66666666666666</v>
      </c>
    </row>
    <row r="15" spans="1:23" s="185" customFormat="1" ht="15" x14ac:dyDescent="0.2">
      <c r="A15" s="192">
        <f t="shared" si="0"/>
        <v>11</v>
      </c>
      <c r="B15" s="193" t="s">
        <v>110</v>
      </c>
      <c r="C15" s="194">
        <v>2</v>
      </c>
      <c r="D15" s="194">
        <v>1</v>
      </c>
      <c r="E15" s="195">
        <v>145</v>
      </c>
      <c r="F15" s="195">
        <v>200</v>
      </c>
      <c r="G15" s="195">
        <v>146</v>
      </c>
      <c r="H15" s="195">
        <v>147</v>
      </c>
      <c r="I15" s="198">
        <v>0</v>
      </c>
      <c r="J15" s="195">
        <f t="shared" si="1"/>
        <v>493</v>
      </c>
      <c r="K15" s="197">
        <f t="shared" si="2"/>
        <v>164.33333333333334</v>
      </c>
      <c r="M15" s="311">
        <f t="shared" si="3"/>
        <v>11</v>
      </c>
      <c r="N15" s="312" t="s">
        <v>18</v>
      </c>
      <c r="O15" s="313">
        <v>4</v>
      </c>
      <c r="P15" s="313">
        <v>2</v>
      </c>
      <c r="Q15" s="313">
        <v>163</v>
      </c>
      <c r="R15" s="313">
        <v>153</v>
      </c>
      <c r="S15" s="313">
        <v>142</v>
      </c>
      <c r="T15" s="314">
        <v>160</v>
      </c>
      <c r="U15" s="315">
        <v>0</v>
      </c>
      <c r="V15" s="314">
        <f t="shared" si="4"/>
        <v>476</v>
      </c>
      <c r="W15" s="316">
        <f t="shared" si="5"/>
        <v>158.66666666666666</v>
      </c>
    </row>
    <row r="16" spans="1:23" s="185" customFormat="1" ht="15.75" thickBot="1" x14ac:dyDescent="0.25">
      <c r="A16" s="261">
        <f t="shared" si="0"/>
        <v>12</v>
      </c>
      <c r="B16" s="262" t="s">
        <v>19</v>
      </c>
      <c r="C16" s="272">
        <v>4</v>
      </c>
      <c r="D16" s="272">
        <v>1</v>
      </c>
      <c r="E16" s="206">
        <v>152</v>
      </c>
      <c r="F16" s="206">
        <v>162</v>
      </c>
      <c r="G16" s="206">
        <v>171</v>
      </c>
      <c r="H16" s="206">
        <v>148</v>
      </c>
      <c r="I16" s="257">
        <v>0</v>
      </c>
      <c r="J16" s="273">
        <f t="shared" si="1"/>
        <v>485</v>
      </c>
      <c r="K16" s="207">
        <f t="shared" si="2"/>
        <v>161.66666666666666</v>
      </c>
      <c r="M16" s="317">
        <f t="shared" si="3"/>
        <v>12</v>
      </c>
      <c r="N16" s="318" t="s">
        <v>110</v>
      </c>
      <c r="O16" s="319">
        <v>4</v>
      </c>
      <c r="P16" s="319">
        <v>3</v>
      </c>
      <c r="Q16" s="319">
        <v>125</v>
      </c>
      <c r="R16" s="319">
        <v>125</v>
      </c>
      <c r="S16" s="319">
        <v>175</v>
      </c>
      <c r="T16" s="320">
        <v>0</v>
      </c>
      <c r="U16" s="321">
        <v>0</v>
      </c>
      <c r="V16" s="320">
        <f t="shared" si="4"/>
        <v>425</v>
      </c>
      <c r="W16" s="322">
        <f t="shared" si="5"/>
        <v>141.66666666666666</v>
      </c>
    </row>
    <row r="17" spans="1:25" s="185" customFormat="1" ht="15" x14ac:dyDescent="0.2">
      <c r="A17" s="282">
        <f t="shared" si="0"/>
        <v>13</v>
      </c>
      <c r="B17" s="283" t="s">
        <v>15</v>
      </c>
      <c r="C17" s="284">
        <v>1</v>
      </c>
      <c r="D17" s="284">
        <v>2</v>
      </c>
      <c r="E17" s="285">
        <v>124</v>
      </c>
      <c r="F17" s="285">
        <v>135</v>
      </c>
      <c r="G17" s="285">
        <v>134</v>
      </c>
      <c r="H17" s="285">
        <v>162</v>
      </c>
      <c r="I17" s="286">
        <v>8</v>
      </c>
      <c r="J17" s="285">
        <f t="shared" si="1"/>
        <v>439</v>
      </c>
      <c r="K17" s="287">
        <f t="shared" si="2"/>
        <v>146.33333333333334</v>
      </c>
    </row>
    <row r="18" spans="1:25" s="185" customFormat="1" ht="15" x14ac:dyDescent="0.2">
      <c r="A18" s="288">
        <f t="shared" si="0"/>
        <v>14</v>
      </c>
      <c r="B18" s="289" t="s">
        <v>82</v>
      </c>
      <c r="C18" s="290">
        <v>1</v>
      </c>
      <c r="D18" s="290">
        <v>1</v>
      </c>
      <c r="E18" s="291">
        <v>181</v>
      </c>
      <c r="F18" s="291">
        <v>101</v>
      </c>
      <c r="G18" s="291">
        <v>122</v>
      </c>
      <c r="H18" s="291">
        <v>110</v>
      </c>
      <c r="I18" s="292">
        <v>0</v>
      </c>
      <c r="J18" s="291">
        <f t="shared" si="1"/>
        <v>413</v>
      </c>
      <c r="K18" s="293">
        <f t="shared" si="2"/>
        <v>137.66666666666666</v>
      </c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</row>
    <row r="19" spans="1:25" s="182" customFormat="1" ht="15.75" thickBot="1" x14ac:dyDescent="0.25">
      <c r="A19" s="294">
        <f t="shared" si="0"/>
        <v>15</v>
      </c>
      <c r="B19" s="295" t="s">
        <v>106</v>
      </c>
      <c r="C19" s="296">
        <v>1</v>
      </c>
      <c r="D19" s="296">
        <v>4</v>
      </c>
      <c r="E19" s="297">
        <v>94</v>
      </c>
      <c r="F19" s="297">
        <v>132</v>
      </c>
      <c r="G19" s="297">
        <v>112</v>
      </c>
      <c r="H19" s="297">
        <v>112</v>
      </c>
      <c r="I19" s="298">
        <v>0</v>
      </c>
      <c r="J19" s="299">
        <f t="shared" si="1"/>
        <v>356</v>
      </c>
      <c r="K19" s="300">
        <f t="shared" si="2"/>
        <v>118.66666666666667</v>
      </c>
      <c r="M19" s="186"/>
      <c r="N19" s="187"/>
      <c r="O19" s="188"/>
      <c r="P19" s="188"/>
      <c r="Q19" s="189"/>
      <c r="R19" s="189"/>
      <c r="S19" s="189"/>
      <c r="T19" s="189"/>
      <c r="U19" s="190"/>
      <c r="V19" s="189"/>
      <c r="W19" s="191"/>
    </row>
    <row r="20" spans="1:25" s="182" customFormat="1" ht="15" x14ac:dyDescent="0.2">
      <c r="M20" s="1278" t="s">
        <v>6</v>
      </c>
      <c r="N20" s="1280" t="s">
        <v>103</v>
      </c>
      <c r="O20" s="1281"/>
      <c r="P20" s="1281"/>
      <c r="Q20" s="1281"/>
      <c r="R20" s="1281"/>
      <c r="S20" s="1273" t="s">
        <v>99</v>
      </c>
      <c r="T20" s="1275" t="s">
        <v>0</v>
      </c>
      <c r="V20" s="189"/>
      <c r="W20" s="191"/>
    </row>
    <row r="21" spans="1:25" s="182" customFormat="1" ht="15.75" thickBot="1" x14ac:dyDescent="0.25">
      <c r="M21" s="1279"/>
      <c r="N21" s="184" t="s">
        <v>97</v>
      </c>
      <c r="O21" s="183" t="s">
        <v>96</v>
      </c>
      <c r="P21" s="183" t="s">
        <v>32</v>
      </c>
      <c r="Q21" s="205" t="s">
        <v>2</v>
      </c>
      <c r="R21" s="205" t="s">
        <v>3</v>
      </c>
      <c r="S21" s="1277"/>
      <c r="T21" s="1287"/>
      <c r="V21" s="189"/>
      <c r="W21" s="191"/>
    </row>
    <row r="22" spans="1:25" s="182" customFormat="1" ht="15" x14ac:dyDescent="0.2">
      <c r="A22" s="1278" t="s">
        <v>6</v>
      </c>
      <c r="B22" s="1272" t="s">
        <v>100</v>
      </c>
      <c r="C22" s="1272"/>
      <c r="D22" s="1272"/>
      <c r="E22" s="1272"/>
      <c r="F22" s="1272"/>
      <c r="G22" s="1272"/>
      <c r="H22" s="1273" t="s">
        <v>31</v>
      </c>
      <c r="I22" s="1273" t="s">
        <v>99</v>
      </c>
      <c r="J22" s="1273" t="s">
        <v>0</v>
      </c>
      <c r="K22" s="1283" t="s">
        <v>98</v>
      </c>
      <c r="M22" s="347">
        <f>M21+1</f>
        <v>1</v>
      </c>
      <c r="N22" s="348" t="s">
        <v>13</v>
      </c>
      <c r="O22" s="349">
        <v>2</v>
      </c>
      <c r="P22" s="349">
        <v>1</v>
      </c>
      <c r="Q22" s="349">
        <v>213</v>
      </c>
      <c r="R22" s="349">
        <v>158</v>
      </c>
      <c r="S22" s="350">
        <f t="shared" ref="S22:S29" si="6">SUM(Q22:R22)</f>
        <v>371</v>
      </c>
      <c r="T22" s="351">
        <f t="shared" ref="T22:T29" si="7">S22/2</f>
        <v>185.5</v>
      </c>
      <c r="V22" s="189"/>
      <c r="W22" s="191"/>
    </row>
    <row r="23" spans="1:25" s="182" customFormat="1" ht="15.75" thickBot="1" x14ac:dyDescent="0.25">
      <c r="A23" s="1286"/>
      <c r="B23" s="178" t="s">
        <v>97</v>
      </c>
      <c r="C23" s="177" t="s">
        <v>96</v>
      </c>
      <c r="D23" s="177" t="s">
        <v>32</v>
      </c>
      <c r="E23" s="177" t="s">
        <v>2</v>
      </c>
      <c r="F23" s="177" t="s">
        <v>3</v>
      </c>
      <c r="G23" s="177" t="s">
        <v>4</v>
      </c>
      <c r="H23" s="1274"/>
      <c r="I23" s="1274"/>
      <c r="J23" s="1274"/>
      <c r="K23" s="1284"/>
      <c r="M23" s="352">
        <v>1</v>
      </c>
      <c r="N23" s="353" t="s">
        <v>19</v>
      </c>
      <c r="O23" s="354">
        <v>4</v>
      </c>
      <c r="P23" s="354">
        <v>2</v>
      </c>
      <c r="Q23" s="354">
        <v>167</v>
      </c>
      <c r="R23" s="354">
        <v>204</v>
      </c>
      <c r="S23" s="355">
        <f t="shared" si="6"/>
        <v>371</v>
      </c>
      <c r="T23" s="356">
        <f t="shared" si="7"/>
        <v>185.5</v>
      </c>
      <c r="V23" s="189"/>
      <c r="W23" s="191"/>
    </row>
    <row r="24" spans="1:25" s="182" customFormat="1" ht="15" x14ac:dyDescent="0.2">
      <c r="A24" s="359">
        <v>1</v>
      </c>
      <c r="B24" s="360" t="s">
        <v>13</v>
      </c>
      <c r="C24" s="361">
        <v>2</v>
      </c>
      <c r="D24" s="362">
        <v>1</v>
      </c>
      <c r="E24" s="363">
        <v>213</v>
      </c>
      <c r="F24" s="363">
        <v>158</v>
      </c>
      <c r="G24" s="364"/>
      <c r="H24" s="365"/>
      <c r="I24" s="366">
        <f t="shared" ref="I24:I31" si="8">SUM(E24:F24)</f>
        <v>371</v>
      </c>
      <c r="J24" s="367">
        <f t="shared" ref="J24:J31" si="9">I24/2</f>
        <v>185.5</v>
      </c>
      <c r="K24" s="368">
        <v>34</v>
      </c>
      <c r="M24" s="279">
        <f t="shared" ref="M24:M29" si="10">M23+1</f>
        <v>2</v>
      </c>
      <c r="N24" s="193" t="s">
        <v>59</v>
      </c>
      <c r="O24" s="194">
        <v>1</v>
      </c>
      <c r="P24" s="194">
        <v>2</v>
      </c>
      <c r="Q24" s="194">
        <v>169</v>
      </c>
      <c r="R24" s="194">
        <v>194</v>
      </c>
      <c r="S24" s="195">
        <f t="shared" si="6"/>
        <v>363</v>
      </c>
      <c r="T24" s="197">
        <f t="shared" si="7"/>
        <v>181.5</v>
      </c>
      <c r="V24" s="189"/>
      <c r="W24" s="191"/>
    </row>
    <row r="25" spans="1:25" s="182" customFormat="1" ht="15" x14ac:dyDescent="0.2">
      <c r="A25" s="369">
        <v>2</v>
      </c>
      <c r="B25" s="370" t="s">
        <v>19</v>
      </c>
      <c r="C25" s="371">
        <v>4</v>
      </c>
      <c r="D25" s="372">
        <v>2</v>
      </c>
      <c r="E25" s="373">
        <v>167</v>
      </c>
      <c r="F25" s="373">
        <v>204</v>
      </c>
      <c r="G25" s="374"/>
      <c r="H25" s="375"/>
      <c r="I25" s="376">
        <f t="shared" si="8"/>
        <v>371</v>
      </c>
      <c r="J25" s="377">
        <f t="shared" si="9"/>
        <v>185.5</v>
      </c>
      <c r="K25" s="378">
        <v>34</v>
      </c>
      <c r="M25" s="279">
        <f t="shared" si="10"/>
        <v>3</v>
      </c>
      <c r="N25" s="193" t="s">
        <v>16</v>
      </c>
      <c r="O25" s="194">
        <v>2</v>
      </c>
      <c r="P25" s="194">
        <v>2</v>
      </c>
      <c r="Q25" s="194">
        <v>147</v>
      </c>
      <c r="R25" s="194">
        <v>204</v>
      </c>
      <c r="S25" s="195">
        <f t="shared" si="6"/>
        <v>351</v>
      </c>
      <c r="T25" s="197">
        <f t="shared" si="7"/>
        <v>175.5</v>
      </c>
      <c r="V25" s="189"/>
      <c r="W25" s="191"/>
    </row>
    <row r="26" spans="1:25" s="182" customFormat="1" ht="15" x14ac:dyDescent="0.2">
      <c r="A26" s="369">
        <v>3</v>
      </c>
      <c r="B26" s="370" t="s">
        <v>59</v>
      </c>
      <c r="C26" s="371">
        <v>1</v>
      </c>
      <c r="D26" s="372">
        <v>2</v>
      </c>
      <c r="E26" s="373">
        <v>169</v>
      </c>
      <c r="F26" s="373">
        <v>194</v>
      </c>
      <c r="G26" s="374"/>
      <c r="H26" s="375"/>
      <c r="I26" s="376">
        <f t="shared" si="8"/>
        <v>363</v>
      </c>
      <c r="J26" s="377">
        <f t="shared" si="9"/>
        <v>181.5</v>
      </c>
      <c r="K26" s="378">
        <v>28</v>
      </c>
      <c r="M26" s="280">
        <f t="shared" si="10"/>
        <v>4</v>
      </c>
      <c r="N26" s="199" t="s">
        <v>20</v>
      </c>
      <c r="O26" s="200">
        <v>3</v>
      </c>
      <c r="P26" s="200">
        <v>2</v>
      </c>
      <c r="Q26" s="200">
        <v>156</v>
      </c>
      <c r="R26" s="200">
        <v>188</v>
      </c>
      <c r="S26" s="201">
        <f t="shared" si="6"/>
        <v>344</v>
      </c>
      <c r="T26" s="203">
        <f t="shared" si="7"/>
        <v>172</v>
      </c>
      <c r="V26" s="189"/>
      <c r="W26" s="191"/>
    </row>
    <row r="27" spans="1:25" s="182" customFormat="1" ht="15" x14ac:dyDescent="0.2">
      <c r="A27" s="369">
        <v>4</v>
      </c>
      <c r="B27" s="370" t="s">
        <v>16</v>
      </c>
      <c r="C27" s="371">
        <v>2</v>
      </c>
      <c r="D27" s="372">
        <v>2</v>
      </c>
      <c r="E27" s="373">
        <v>147</v>
      </c>
      <c r="F27" s="373">
        <v>204</v>
      </c>
      <c r="G27" s="374"/>
      <c r="H27" s="375"/>
      <c r="I27" s="376">
        <f t="shared" si="8"/>
        <v>351</v>
      </c>
      <c r="J27" s="377">
        <f t="shared" si="9"/>
        <v>175.5</v>
      </c>
      <c r="K27" s="378">
        <v>25</v>
      </c>
      <c r="M27" s="279">
        <f t="shared" si="10"/>
        <v>5</v>
      </c>
      <c r="N27" s="193" t="s">
        <v>42</v>
      </c>
      <c r="O27" s="194">
        <v>1</v>
      </c>
      <c r="P27" s="194">
        <v>1</v>
      </c>
      <c r="Q27" s="194">
        <v>158</v>
      </c>
      <c r="R27" s="194">
        <v>164</v>
      </c>
      <c r="S27" s="195">
        <f t="shared" si="6"/>
        <v>322</v>
      </c>
      <c r="T27" s="197">
        <f t="shared" si="7"/>
        <v>161</v>
      </c>
      <c r="V27" s="189"/>
      <c r="W27" s="191"/>
    </row>
    <row r="28" spans="1:25" s="182" customFormat="1" ht="15" x14ac:dyDescent="0.2">
      <c r="A28" s="369">
        <v>5</v>
      </c>
      <c r="B28" s="370" t="s">
        <v>20</v>
      </c>
      <c r="C28" s="371">
        <v>3</v>
      </c>
      <c r="D28" s="372">
        <v>2</v>
      </c>
      <c r="E28" s="373">
        <v>156</v>
      </c>
      <c r="F28" s="373">
        <v>188</v>
      </c>
      <c r="G28" s="374"/>
      <c r="H28" s="375"/>
      <c r="I28" s="376">
        <f t="shared" si="8"/>
        <v>344</v>
      </c>
      <c r="J28" s="377">
        <f t="shared" si="9"/>
        <v>172</v>
      </c>
      <c r="K28" s="378">
        <v>22</v>
      </c>
      <c r="M28" s="279">
        <f t="shared" si="10"/>
        <v>6</v>
      </c>
      <c r="N28" s="193" t="s">
        <v>74</v>
      </c>
      <c r="O28" s="194">
        <v>3</v>
      </c>
      <c r="P28" s="194">
        <v>1</v>
      </c>
      <c r="Q28" s="194">
        <v>180</v>
      </c>
      <c r="R28" s="194">
        <v>141</v>
      </c>
      <c r="S28" s="195">
        <f t="shared" si="6"/>
        <v>321</v>
      </c>
      <c r="T28" s="197">
        <f t="shared" si="7"/>
        <v>160.5</v>
      </c>
      <c r="V28" s="189"/>
      <c r="W28" s="191"/>
    </row>
    <row r="29" spans="1:25" s="182" customFormat="1" ht="15.75" thickBot="1" x14ac:dyDescent="0.25">
      <c r="A29" s="369">
        <v>6</v>
      </c>
      <c r="B29" s="370" t="s">
        <v>42</v>
      </c>
      <c r="C29" s="371">
        <v>1</v>
      </c>
      <c r="D29" s="372">
        <v>1</v>
      </c>
      <c r="E29" s="373">
        <v>158</v>
      </c>
      <c r="F29" s="373">
        <v>164</v>
      </c>
      <c r="G29" s="374"/>
      <c r="H29" s="375"/>
      <c r="I29" s="376">
        <f t="shared" si="8"/>
        <v>322</v>
      </c>
      <c r="J29" s="377">
        <f t="shared" si="9"/>
        <v>161</v>
      </c>
      <c r="K29" s="378">
        <v>19</v>
      </c>
      <c r="M29" s="281">
        <f t="shared" si="10"/>
        <v>7</v>
      </c>
      <c r="N29" s="262" t="s">
        <v>114</v>
      </c>
      <c r="O29" s="272">
        <v>4</v>
      </c>
      <c r="P29" s="272">
        <v>1</v>
      </c>
      <c r="Q29" s="272">
        <v>133</v>
      </c>
      <c r="R29" s="272">
        <v>168</v>
      </c>
      <c r="S29" s="206">
        <f t="shared" si="6"/>
        <v>301</v>
      </c>
      <c r="T29" s="207">
        <f t="shared" si="7"/>
        <v>150.5</v>
      </c>
      <c r="V29" s="189"/>
      <c r="W29" s="191"/>
    </row>
    <row r="30" spans="1:25" ht="15" x14ac:dyDescent="0.2">
      <c r="A30" s="369">
        <v>7</v>
      </c>
      <c r="B30" s="370" t="s">
        <v>74</v>
      </c>
      <c r="C30" s="371">
        <v>3</v>
      </c>
      <c r="D30" s="372">
        <v>1</v>
      </c>
      <c r="E30" s="373">
        <v>180</v>
      </c>
      <c r="F30" s="373">
        <v>141</v>
      </c>
      <c r="G30" s="374"/>
      <c r="H30" s="375"/>
      <c r="I30" s="376">
        <f t="shared" si="8"/>
        <v>321</v>
      </c>
      <c r="J30" s="377">
        <f t="shared" si="9"/>
        <v>160.5</v>
      </c>
      <c r="K30" s="378">
        <v>19</v>
      </c>
    </row>
    <row r="31" spans="1:25" ht="15" x14ac:dyDescent="0.2">
      <c r="A31" s="369">
        <v>8</v>
      </c>
      <c r="B31" s="370" t="s">
        <v>114</v>
      </c>
      <c r="C31" s="371">
        <v>4</v>
      </c>
      <c r="D31" s="372">
        <v>1</v>
      </c>
      <c r="E31" s="373">
        <v>133</v>
      </c>
      <c r="F31" s="373">
        <v>168</v>
      </c>
      <c r="G31" s="374"/>
      <c r="H31" s="375"/>
      <c r="I31" s="376">
        <f t="shared" si="8"/>
        <v>301</v>
      </c>
      <c r="J31" s="377">
        <f t="shared" si="9"/>
        <v>150.5</v>
      </c>
      <c r="K31" s="378">
        <v>13</v>
      </c>
    </row>
    <row r="32" spans="1:25" ht="15" x14ac:dyDescent="0.2">
      <c r="A32" s="331">
        <v>9</v>
      </c>
      <c r="B32" s="332" t="s">
        <v>12</v>
      </c>
      <c r="C32" s="333">
        <v>4</v>
      </c>
      <c r="D32" s="334">
        <v>1</v>
      </c>
      <c r="E32" s="335">
        <v>182</v>
      </c>
      <c r="F32" s="335">
        <v>180</v>
      </c>
      <c r="G32" s="335">
        <v>154</v>
      </c>
      <c r="H32" s="335"/>
      <c r="I32" s="336">
        <f>SUM(E32:G32)</f>
        <v>516</v>
      </c>
      <c r="J32" s="337">
        <f t="shared" ref="J32:J37" si="11">I32/3</f>
        <v>172</v>
      </c>
      <c r="K32" s="338">
        <v>11</v>
      </c>
    </row>
    <row r="33" spans="1:11" ht="15" x14ac:dyDescent="0.2">
      <c r="A33" s="331">
        <v>10</v>
      </c>
      <c r="B33" s="332" t="s">
        <v>14</v>
      </c>
      <c r="C33" s="333">
        <v>3</v>
      </c>
      <c r="D33" s="334">
        <v>2</v>
      </c>
      <c r="E33" s="335">
        <v>193</v>
      </c>
      <c r="F33" s="335">
        <v>146</v>
      </c>
      <c r="G33" s="335">
        <v>147</v>
      </c>
      <c r="H33" s="335">
        <v>8</v>
      </c>
      <c r="I33" s="336">
        <f>SUM(E33:H33)</f>
        <v>494</v>
      </c>
      <c r="J33" s="337">
        <f t="shared" si="11"/>
        <v>164.66666666666666</v>
      </c>
      <c r="K33" s="338">
        <v>9</v>
      </c>
    </row>
    <row r="34" spans="1:11" ht="15" x14ac:dyDescent="0.2">
      <c r="A34" s="331">
        <v>11</v>
      </c>
      <c r="B34" s="332" t="s">
        <v>18</v>
      </c>
      <c r="C34" s="333">
        <v>4</v>
      </c>
      <c r="D34" s="334">
        <v>2</v>
      </c>
      <c r="E34" s="335">
        <v>163</v>
      </c>
      <c r="F34" s="335">
        <v>153</v>
      </c>
      <c r="G34" s="335">
        <v>160</v>
      </c>
      <c r="H34" s="335"/>
      <c r="I34" s="336">
        <f>SUM(E34:G34)</f>
        <v>476</v>
      </c>
      <c r="J34" s="337">
        <f t="shared" si="11"/>
        <v>158.66666666666666</v>
      </c>
      <c r="K34" s="338">
        <v>7</v>
      </c>
    </row>
    <row r="35" spans="1:11" ht="15" x14ac:dyDescent="0.2">
      <c r="A35" s="331">
        <v>12</v>
      </c>
      <c r="B35" s="332" t="s">
        <v>110</v>
      </c>
      <c r="C35" s="333">
        <v>4</v>
      </c>
      <c r="D35" s="334">
        <v>3</v>
      </c>
      <c r="E35" s="335">
        <v>125</v>
      </c>
      <c r="F35" s="335">
        <v>125</v>
      </c>
      <c r="G35" s="335">
        <v>175</v>
      </c>
      <c r="H35" s="335"/>
      <c r="I35" s="336">
        <f>SUM(E35:G35)</f>
        <v>425</v>
      </c>
      <c r="J35" s="337">
        <f t="shared" si="11"/>
        <v>141.66666666666666</v>
      </c>
      <c r="K35" s="338">
        <v>5</v>
      </c>
    </row>
    <row r="36" spans="1:11" ht="15" x14ac:dyDescent="0.2">
      <c r="A36" s="339">
        <v>13</v>
      </c>
      <c r="B36" s="323" t="s">
        <v>15</v>
      </c>
      <c r="C36" s="324">
        <v>1</v>
      </c>
      <c r="D36" s="324">
        <v>2</v>
      </c>
      <c r="E36" s="325">
        <v>162</v>
      </c>
      <c r="F36" s="325">
        <v>135</v>
      </c>
      <c r="G36" s="325">
        <v>134</v>
      </c>
      <c r="H36" s="326">
        <v>8</v>
      </c>
      <c r="I36" s="340">
        <f>SUM(E36:H36)</f>
        <v>439</v>
      </c>
      <c r="J36" s="341">
        <f>I36/3</f>
        <v>146.33333333333334</v>
      </c>
      <c r="K36" s="342">
        <v>3</v>
      </c>
    </row>
    <row r="37" spans="1:11" ht="15" x14ac:dyDescent="0.2">
      <c r="A37" s="339">
        <v>14</v>
      </c>
      <c r="B37" s="323" t="s">
        <v>82</v>
      </c>
      <c r="C37" s="324">
        <v>1</v>
      </c>
      <c r="D37" s="324">
        <v>1</v>
      </c>
      <c r="E37" s="325">
        <v>181</v>
      </c>
      <c r="F37" s="325">
        <v>110</v>
      </c>
      <c r="G37" s="325">
        <v>122</v>
      </c>
      <c r="H37" s="326">
        <v>0</v>
      </c>
      <c r="I37" s="340">
        <f>SUM(E37:H37)</f>
        <v>413</v>
      </c>
      <c r="J37" s="341">
        <f t="shared" si="11"/>
        <v>137.66666666666666</v>
      </c>
      <c r="K37" s="342">
        <v>2</v>
      </c>
    </row>
    <row r="38" spans="1:11" ht="15.75" thickBot="1" x14ac:dyDescent="0.25">
      <c r="A38" s="343">
        <v>15</v>
      </c>
      <c r="B38" s="327" t="s">
        <v>106</v>
      </c>
      <c r="C38" s="328">
        <v>1</v>
      </c>
      <c r="D38" s="328">
        <v>4</v>
      </c>
      <c r="E38" s="329">
        <v>112</v>
      </c>
      <c r="F38" s="329">
        <v>132</v>
      </c>
      <c r="G38" s="329">
        <v>112</v>
      </c>
      <c r="H38" s="330">
        <v>0</v>
      </c>
      <c r="I38" s="344">
        <f>SUM(E38:H38)</f>
        <v>356</v>
      </c>
      <c r="J38" s="345">
        <f>I38/3</f>
        <v>118.66666666666667</v>
      </c>
      <c r="K38" s="346">
        <v>1</v>
      </c>
    </row>
    <row r="39" spans="1:11" ht="14.25" customHeight="1" x14ac:dyDescent="0.2">
      <c r="B39" s="169"/>
      <c r="H39" s="169"/>
    </row>
    <row r="40" spans="1:11" ht="12.75" x14ac:dyDescent="0.2">
      <c r="B40" s="176" t="s">
        <v>95</v>
      </c>
      <c r="H40" s="169"/>
    </row>
    <row r="41" spans="1:11" ht="12.75" x14ac:dyDescent="0.2">
      <c r="B41" s="175" t="s">
        <v>94</v>
      </c>
      <c r="H41" s="169"/>
    </row>
    <row r="42" spans="1:11" ht="12.75" x14ac:dyDescent="0.2">
      <c r="B42" s="169"/>
      <c r="H42" s="169"/>
    </row>
    <row r="43" spans="1:11" x14ac:dyDescent="0.2">
      <c r="H43" s="169"/>
    </row>
    <row r="44" spans="1:11" x14ac:dyDescent="0.2">
      <c r="H44" s="169"/>
    </row>
    <row r="45" spans="1:11" x14ac:dyDescent="0.2">
      <c r="H45" s="169"/>
    </row>
    <row r="46" spans="1:11" x14ac:dyDescent="0.2">
      <c r="H46" s="169"/>
    </row>
    <row r="47" spans="1:11" x14ac:dyDescent="0.2">
      <c r="H47" s="169"/>
    </row>
    <row r="48" spans="1:11" x14ac:dyDescent="0.2">
      <c r="H48" s="169"/>
    </row>
    <row r="49" spans="1:11" x14ac:dyDescent="0.2">
      <c r="H49" s="169"/>
    </row>
    <row r="50" spans="1:11" x14ac:dyDescent="0.2">
      <c r="H50" s="169"/>
    </row>
    <row r="51" spans="1:11" x14ac:dyDescent="0.2">
      <c r="H51" s="169"/>
    </row>
    <row r="52" spans="1:11" ht="12.75" x14ac:dyDescent="0.2">
      <c r="B52" s="169"/>
      <c r="H52" s="169"/>
    </row>
    <row r="53" spans="1:11" ht="12.75" x14ac:dyDescent="0.2">
      <c r="B53" s="169"/>
      <c r="H53" s="169"/>
    </row>
    <row r="54" spans="1:11" ht="12.75" x14ac:dyDescent="0.2">
      <c r="B54" s="169"/>
      <c r="H54" s="169"/>
    </row>
    <row r="55" spans="1:11" x14ac:dyDescent="0.2">
      <c r="A55" s="51"/>
      <c r="B55" s="172"/>
      <c r="C55" s="51"/>
      <c r="D55" s="51"/>
      <c r="E55" s="51"/>
      <c r="F55" s="51"/>
      <c r="G55" s="51"/>
      <c r="H55" s="174"/>
      <c r="I55" s="51"/>
      <c r="J55" s="51"/>
      <c r="K55" s="51"/>
    </row>
    <row r="56" spans="1:11" x14ac:dyDescent="0.2">
      <c r="A56" s="51"/>
      <c r="B56" s="172"/>
      <c r="C56" s="51"/>
      <c r="D56" s="51"/>
      <c r="E56" s="51"/>
      <c r="H56" s="169"/>
      <c r="J56" s="51"/>
      <c r="K56" s="51"/>
    </row>
    <row r="57" spans="1:11" x14ac:dyDescent="0.2">
      <c r="A57" s="51"/>
      <c r="B57" s="172"/>
      <c r="C57" s="51"/>
      <c r="D57" s="51"/>
      <c r="E57" s="51"/>
      <c r="H57" s="169"/>
      <c r="J57" s="51"/>
      <c r="K57" s="51"/>
    </row>
    <row r="58" spans="1:11" x14ac:dyDescent="0.2">
      <c r="A58" s="51"/>
      <c r="B58" s="172"/>
      <c r="C58" s="51"/>
      <c r="D58" s="51"/>
      <c r="E58" s="51"/>
      <c r="G58" s="173"/>
      <c r="J58" s="51"/>
      <c r="K58" s="51"/>
    </row>
    <row r="59" spans="1:11" x14ac:dyDescent="0.2">
      <c r="A59" s="51"/>
      <c r="B59" s="172"/>
      <c r="C59" s="51"/>
      <c r="D59" s="51"/>
      <c r="E59" s="51"/>
      <c r="J59" s="51"/>
      <c r="K59" s="51"/>
    </row>
    <row r="60" spans="1:11" x14ac:dyDescent="0.2">
      <c r="A60" s="51"/>
      <c r="B60" s="172"/>
      <c r="C60" s="51"/>
      <c r="D60" s="51"/>
      <c r="E60" s="51"/>
      <c r="J60" s="51"/>
      <c r="K60" s="51"/>
    </row>
  </sheetData>
  <mergeCells count="21">
    <mergeCell ref="W3:W4"/>
    <mergeCell ref="M20:M21"/>
    <mergeCell ref="S20:S21"/>
    <mergeCell ref="T20:T21"/>
    <mergeCell ref="N20:R20"/>
    <mergeCell ref="A1:H1"/>
    <mergeCell ref="J3:J4"/>
    <mergeCell ref="A3:A4"/>
    <mergeCell ref="A22:A23"/>
    <mergeCell ref="B3:H3"/>
    <mergeCell ref="U3:U4"/>
    <mergeCell ref="M3:M4"/>
    <mergeCell ref="N3:T3"/>
    <mergeCell ref="V3:V4"/>
    <mergeCell ref="K22:K23"/>
    <mergeCell ref="B22:G22"/>
    <mergeCell ref="H22:H23"/>
    <mergeCell ref="K3:K4"/>
    <mergeCell ref="I3:I4"/>
    <mergeCell ref="I22:I23"/>
    <mergeCell ref="J22:J23"/>
  </mergeCells>
  <conditionalFormatting sqref="C5:K19">
    <cfRule type="cellIs" dxfId="161" priority="6" stopIfTrue="1" operator="lessThanOrEqual">
      <formula>0</formula>
    </cfRule>
  </conditionalFormatting>
  <conditionalFormatting sqref="O5:W16">
    <cfRule type="cellIs" dxfId="160" priority="4" stopIfTrue="1" operator="lessThanOrEqual">
      <formula>0</formula>
    </cfRule>
  </conditionalFormatting>
  <conditionalFormatting sqref="C36:G38">
    <cfRule type="cellIs" dxfId="159" priority="3" stopIfTrue="1" operator="lessThanOrEqual">
      <formula>0</formula>
    </cfRule>
  </conditionalFormatting>
  <conditionalFormatting sqref="H36:H38">
    <cfRule type="cellIs" dxfId="158" priority="2" stopIfTrue="1" operator="lessThanOrEqual">
      <formula>0</formula>
    </cfRule>
  </conditionalFormatting>
  <conditionalFormatting sqref="O22:R29">
    <cfRule type="cellIs" dxfId="157" priority="1" stopIfTrue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zoomScale="60" zoomScaleNormal="60" workbookViewId="0">
      <pane xSplit="2" ySplit="5" topLeftCell="C6" activePane="bottomRight" state="frozen"/>
      <selection activeCell="B10" sqref="B10"/>
      <selection pane="topRight" activeCell="B10" sqref="B10"/>
      <selection pane="bottomLeft" activeCell="B10" sqref="B10"/>
      <selection pane="bottomRight" activeCell="B10" sqref="B10"/>
    </sheetView>
  </sheetViews>
  <sheetFormatPr defaultRowHeight="12.75" x14ac:dyDescent="0.2"/>
  <cols>
    <col min="1" max="1" width="4.42578125" bestFit="1" customWidth="1"/>
    <col min="2" max="2" width="31" bestFit="1" customWidth="1"/>
    <col min="3" max="3" width="8.85546875" customWidth="1"/>
    <col min="4" max="4" width="16.7109375" bestFit="1" customWidth="1"/>
    <col min="5" max="8" width="8.5703125" bestFit="1" customWidth="1"/>
    <col min="9" max="9" width="8.7109375" bestFit="1" customWidth="1"/>
    <col min="10" max="10" width="12.7109375" bestFit="1" customWidth="1"/>
    <col min="11" max="11" width="11.42578125" style="52" bestFit="1" customWidth="1"/>
    <col min="12" max="12" width="6.85546875" bestFit="1" customWidth="1"/>
    <col min="16" max="16" width="7.7109375" customWidth="1"/>
    <col min="17" max="29" width="6.140625" customWidth="1"/>
  </cols>
  <sheetData>
    <row r="1" spans="1:29" ht="21" customHeight="1" x14ac:dyDescent="0.2">
      <c r="A1" s="1268" t="s">
        <v>55</v>
      </c>
      <c r="B1" s="1268"/>
      <c r="C1" s="1268"/>
      <c r="D1" s="1268"/>
      <c r="E1" s="1268"/>
      <c r="F1" s="1268"/>
      <c r="G1" s="1268"/>
      <c r="H1" s="1268"/>
      <c r="I1" s="1268"/>
      <c r="J1" s="1268"/>
      <c r="K1" s="1268"/>
      <c r="L1" s="24"/>
      <c r="M1" s="24"/>
    </row>
    <row r="2" spans="1:29" ht="21" x14ac:dyDescent="0.2">
      <c r="A2" s="1269" t="s">
        <v>91</v>
      </c>
      <c r="B2" s="1269"/>
      <c r="C2" s="1269"/>
      <c r="D2" s="1269"/>
      <c r="E2" s="1269"/>
      <c r="F2" s="1269"/>
      <c r="G2" s="1269"/>
      <c r="H2" s="1269"/>
      <c r="I2" s="1269"/>
      <c r="J2" s="1269"/>
      <c r="K2" s="1269"/>
      <c r="L2" s="24"/>
      <c r="M2" s="24"/>
    </row>
    <row r="3" spans="1:29" ht="21" x14ac:dyDescent="0.2">
      <c r="A3" s="1269" t="s">
        <v>113</v>
      </c>
      <c r="B3" s="1269"/>
      <c r="C3" s="1269"/>
      <c r="D3" s="1269"/>
      <c r="E3" s="1269"/>
      <c r="F3" s="1269"/>
      <c r="G3" s="1269"/>
      <c r="H3" s="1269"/>
      <c r="I3" s="1269"/>
      <c r="J3" s="1269"/>
      <c r="K3" s="1269"/>
      <c r="L3" s="24"/>
      <c r="M3" s="24"/>
    </row>
    <row r="4" spans="1:29" ht="13.5" customHeight="1" x14ac:dyDescent="0.2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60"/>
      <c r="L4" s="24"/>
      <c r="M4" s="24"/>
    </row>
    <row r="5" spans="1:29" s="22" customFormat="1" ht="18.75" x14ac:dyDescent="0.25">
      <c r="A5" s="22" t="s">
        <v>43</v>
      </c>
      <c r="B5" s="1" t="s">
        <v>5</v>
      </c>
      <c r="C5" s="1" t="s">
        <v>7</v>
      </c>
      <c r="D5" s="1" t="s">
        <v>8</v>
      </c>
      <c r="E5" s="1" t="s">
        <v>2</v>
      </c>
      <c r="F5" s="1" t="s">
        <v>3</v>
      </c>
      <c r="G5" s="1" t="s">
        <v>4</v>
      </c>
      <c r="H5" s="1" t="s">
        <v>10</v>
      </c>
      <c r="I5" s="1" t="s">
        <v>1</v>
      </c>
      <c r="J5" s="1" t="s">
        <v>9</v>
      </c>
      <c r="K5" s="93" t="s">
        <v>0</v>
      </c>
      <c r="L5" s="1" t="s">
        <v>11</v>
      </c>
      <c r="O5"/>
      <c r="P5" s="1270" t="s">
        <v>44</v>
      </c>
      <c r="Q5" s="1271" t="s">
        <v>111</v>
      </c>
      <c r="R5" s="1271"/>
      <c r="S5" s="1271"/>
      <c r="T5" s="1271"/>
      <c r="U5" s="1271"/>
      <c r="V5" s="1271"/>
      <c r="W5" s="1271"/>
      <c r="X5" s="1271"/>
      <c r="Y5" s="1271"/>
      <c r="Z5" s="1271"/>
      <c r="AA5" s="1271"/>
      <c r="AB5" s="1271"/>
      <c r="AC5" s="1271"/>
    </row>
    <row r="6" spans="1:29" s="17" customFormat="1" ht="23.25" customHeight="1" x14ac:dyDescent="0.25">
      <c r="A6" s="214">
        <v>1</v>
      </c>
      <c r="B6" s="14" t="s">
        <v>19</v>
      </c>
      <c r="C6" s="214">
        <v>1</v>
      </c>
      <c r="D6" s="214">
        <v>4</v>
      </c>
      <c r="E6" s="60">
        <v>153</v>
      </c>
      <c r="F6" s="421">
        <v>267</v>
      </c>
      <c r="G6" s="60">
        <v>205</v>
      </c>
      <c r="H6" s="60">
        <v>176</v>
      </c>
      <c r="I6" s="60">
        <f t="shared" ref="I6:I17" si="0">SUM(E6:H6)-MIN(E6:H6)</f>
        <v>648</v>
      </c>
      <c r="J6" s="60">
        <f t="shared" ref="J6:J17" si="1">MAX(E6:H6)</f>
        <v>267</v>
      </c>
      <c r="K6" s="421">
        <f t="shared" ref="K6:K17" si="2">ROUND(I6/3,0)</f>
        <v>216</v>
      </c>
      <c r="L6" s="214">
        <v>31</v>
      </c>
      <c r="M6" s="56"/>
      <c r="O6"/>
      <c r="P6" s="1270"/>
      <c r="Q6" s="250">
        <v>15</v>
      </c>
      <c r="R6" s="250">
        <v>14</v>
      </c>
      <c r="S6" s="250">
        <v>13</v>
      </c>
      <c r="T6" s="250">
        <v>12</v>
      </c>
      <c r="U6" s="250">
        <v>11</v>
      </c>
      <c r="V6" s="250">
        <v>10</v>
      </c>
      <c r="W6" s="250">
        <v>9</v>
      </c>
      <c r="X6" s="250">
        <v>8</v>
      </c>
      <c r="Y6" s="250">
        <v>7</v>
      </c>
      <c r="Z6" s="250">
        <v>6</v>
      </c>
      <c r="AA6" s="250">
        <v>5</v>
      </c>
      <c r="AB6" s="250">
        <v>4</v>
      </c>
      <c r="AC6" s="250">
        <v>3</v>
      </c>
    </row>
    <row r="7" spans="1:29" s="17" customFormat="1" ht="23.25" customHeight="1" x14ac:dyDescent="0.25">
      <c r="A7" s="214">
        <f>A6+1</f>
        <v>2</v>
      </c>
      <c r="B7" s="14" t="s">
        <v>33</v>
      </c>
      <c r="C7" s="214">
        <v>2</v>
      </c>
      <c r="D7" s="214">
        <v>3</v>
      </c>
      <c r="E7" s="60">
        <v>168</v>
      </c>
      <c r="F7" s="60">
        <v>169</v>
      </c>
      <c r="G7" s="60">
        <v>161</v>
      </c>
      <c r="H7" s="60">
        <v>210</v>
      </c>
      <c r="I7" s="60">
        <f t="shared" si="0"/>
        <v>547</v>
      </c>
      <c r="J7" s="60">
        <f t="shared" si="1"/>
        <v>210</v>
      </c>
      <c r="K7" s="60">
        <f t="shared" si="2"/>
        <v>182</v>
      </c>
      <c r="L7" s="214">
        <v>28</v>
      </c>
      <c r="M7" s="56"/>
      <c r="O7"/>
      <c r="P7" s="250">
        <v>1</v>
      </c>
      <c r="Q7" s="264">
        <v>34</v>
      </c>
      <c r="R7" s="265">
        <v>33</v>
      </c>
      <c r="S7" s="264">
        <v>32</v>
      </c>
      <c r="T7" s="265">
        <v>31</v>
      </c>
      <c r="U7" s="264">
        <v>30</v>
      </c>
      <c r="V7" s="265">
        <v>29</v>
      </c>
      <c r="W7" s="264">
        <v>28</v>
      </c>
      <c r="X7" s="265">
        <v>27</v>
      </c>
      <c r="Y7" s="264">
        <v>26</v>
      </c>
      <c r="Z7" s="265">
        <v>25</v>
      </c>
      <c r="AA7" s="264">
        <v>24</v>
      </c>
      <c r="AB7" s="265">
        <v>23</v>
      </c>
      <c r="AC7" s="264">
        <v>22</v>
      </c>
    </row>
    <row r="8" spans="1:29" s="56" customFormat="1" ht="23.25" customHeight="1" x14ac:dyDescent="0.25">
      <c r="A8" s="214">
        <f t="shared" ref="A8:A17" si="3">A7+1</f>
        <v>3</v>
      </c>
      <c r="B8" s="14" t="s">
        <v>12</v>
      </c>
      <c r="C8" s="214">
        <v>2</v>
      </c>
      <c r="D8" s="214">
        <v>4</v>
      </c>
      <c r="E8" s="60">
        <v>167</v>
      </c>
      <c r="F8" s="60">
        <v>155</v>
      </c>
      <c r="G8" s="60">
        <v>172</v>
      </c>
      <c r="H8" s="60">
        <v>172</v>
      </c>
      <c r="I8" s="60">
        <f t="shared" si="0"/>
        <v>511</v>
      </c>
      <c r="J8" s="60">
        <f t="shared" si="1"/>
        <v>172</v>
      </c>
      <c r="K8" s="60">
        <f t="shared" si="2"/>
        <v>170</v>
      </c>
      <c r="L8" s="214">
        <v>25</v>
      </c>
      <c r="O8" s="52"/>
      <c r="P8" s="358">
        <v>2</v>
      </c>
      <c r="Q8" s="264">
        <v>31</v>
      </c>
      <c r="R8" s="264">
        <v>30</v>
      </c>
      <c r="S8" s="264">
        <v>29</v>
      </c>
      <c r="T8" s="264">
        <v>28</v>
      </c>
      <c r="U8" s="264">
        <v>27</v>
      </c>
      <c r="V8" s="264">
        <v>26</v>
      </c>
      <c r="W8" s="264">
        <v>25</v>
      </c>
      <c r="X8" s="264">
        <v>24</v>
      </c>
      <c r="Y8" s="264">
        <v>23</v>
      </c>
      <c r="Z8" s="264">
        <v>22</v>
      </c>
      <c r="AA8" s="264">
        <v>21</v>
      </c>
      <c r="AB8" s="264">
        <v>20</v>
      </c>
      <c r="AC8" s="264">
        <v>19</v>
      </c>
    </row>
    <row r="9" spans="1:29" s="56" customFormat="1" ht="23.25" customHeight="1" x14ac:dyDescent="0.25">
      <c r="A9" s="214">
        <f t="shared" si="3"/>
        <v>4</v>
      </c>
      <c r="B9" s="14" t="s">
        <v>42</v>
      </c>
      <c r="C9" s="214">
        <v>3</v>
      </c>
      <c r="D9" s="214">
        <v>1</v>
      </c>
      <c r="E9" s="60">
        <v>184</v>
      </c>
      <c r="F9" s="60">
        <v>151</v>
      </c>
      <c r="G9" s="60">
        <v>154</v>
      </c>
      <c r="H9" s="60">
        <v>173</v>
      </c>
      <c r="I9" s="60">
        <f t="shared" si="0"/>
        <v>511</v>
      </c>
      <c r="J9" s="60">
        <f t="shared" si="1"/>
        <v>184</v>
      </c>
      <c r="K9" s="60">
        <f t="shared" si="2"/>
        <v>170</v>
      </c>
      <c r="L9" s="214">
        <v>25</v>
      </c>
      <c r="O9" s="52"/>
      <c r="P9" s="358">
        <v>3</v>
      </c>
      <c r="Q9" s="264">
        <v>28</v>
      </c>
      <c r="R9" s="264">
        <v>27</v>
      </c>
      <c r="S9" s="264">
        <v>26</v>
      </c>
      <c r="T9" s="264">
        <v>25</v>
      </c>
      <c r="U9" s="264">
        <v>24</v>
      </c>
      <c r="V9" s="264">
        <v>23</v>
      </c>
      <c r="W9" s="264">
        <v>22</v>
      </c>
      <c r="X9" s="264">
        <v>21</v>
      </c>
      <c r="Y9" s="264">
        <v>20</v>
      </c>
      <c r="Z9" s="264">
        <v>19</v>
      </c>
      <c r="AA9" s="264">
        <v>18</v>
      </c>
      <c r="AB9" s="264">
        <v>17</v>
      </c>
      <c r="AC9" s="264">
        <v>16</v>
      </c>
    </row>
    <row r="10" spans="1:29" s="21" customFormat="1" ht="23.25" customHeight="1" x14ac:dyDescent="0.25">
      <c r="A10" s="214">
        <f>A9+1</f>
        <v>5</v>
      </c>
      <c r="B10" s="14" t="s">
        <v>61</v>
      </c>
      <c r="C10" s="214">
        <v>3</v>
      </c>
      <c r="D10" s="214">
        <v>5</v>
      </c>
      <c r="E10" s="60">
        <v>154</v>
      </c>
      <c r="F10" s="60">
        <v>202</v>
      </c>
      <c r="G10" s="60">
        <v>137</v>
      </c>
      <c r="H10" s="60">
        <v>154</v>
      </c>
      <c r="I10" s="60">
        <f t="shared" si="0"/>
        <v>510</v>
      </c>
      <c r="J10" s="60">
        <f t="shared" si="1"/>
        <v>202</v>
      </c>
      <c r="K10" s="60">
        <f t="shared" si="2"/>
        <v>170</v>
      </c>
      <c r="L10" s="13">
        <v>25</v>
      </c>
      <c r="M10" s="55"/>
      <c r="O10"/>
      <c r="P10" s="250">
        <v>4</v>
      </c>
      <c r="Q10" s="264">
        <v>25</v>
      </c>
      <c r="R10" s="265">
        <v>24</v>
      </c>
      <c r="S10" s="264">
        <v>23</v>
      </c>
      <c r="T10" s="265">
        <v>22</v>
      </c>
      <c r="U10" s="264">
        <v>21</v>
      </c>
      <c r="V10" s="265">
        <v>20</v>
      </c>
      <c r="W10" s="264">
        <v>19</v>
      </c>
      <c r="X10" s="265">
        <v>18</v>
      </c>
      <c r="Y10" s="264">
        <v>17</v>
      </c>
      <c r="Z10" s="265">
        <v>16</v>
      </c>
      <c r="AA10" s="264">
        <v>15</v>
      </c>
      <c r="AB10" s="265">
        <v>14</v>
      </c>
      <c r="AC10" s="52"/>
    </row>
    <row r="11" spans="1:29" s="21" customFormat="1" ht="23.25" customHeight="1" x14ac:dyDescent="0.25">
      <c r="A11" s="214">
        <f>A10+1</f>
        <v>6</v>
      </c>
      <c r="B11" s="14" t="s">
        <v>120</v>
      </c>
      <c r="C11" s="214">
        <v>1</v>
      </c>
      <c r="D11" s="214">
        <v>6</v>
      </c>
      <c r="E11" s="60">
        <v>123</v>
      </c>
      <c r="F11" s="60">
        <v>182</v>
      </c>
      <c r="G11" s="60">
        <v>162</v>
      </c>
      <c r="H11" s="60">
        <v>159</v>
      </c>
      <c r="I11" s="60">
        <f t="shared" si="0"/>
        <v>503</v>
      </c>
      <c r="J11" s="60">
        <f t="shared" si="1"/>
        <v>182</v>
      </c>
      <c r="K11" s="60">
        <f t="shared" si="2"/>
        <v>168</v>
      </c>
      <c r="L11" s="214">
        <v>19</v>
      </c>
      <c r="M11" s="55"/>
      <c r="O11"/>
      <c r="P11" s="250">
        <v>5</v>
      </c>
      <c r="Q11" s="264">
        <v>22</v>
      </c>
      <c r="R11" s="265">
        <v>21</v>
      </c>
      <c r="S11" s="264">
        <v>20</v>
      </c>
      <c r="T11" s="265">
        <v>19</v>
      </c>
      <c r="U11" s="264">
        <v>18</v>
      </c>
      <c r="V11" s="265">
        <v>17</v>
      </c>
      <c r="W11" s="264">
        <v>16</v>
      </c>
      <c r="X11" s="265">
        <v>15</v>
      </c>
      <c r="Y11" s="264">
        <v>14</v>
      </c>
      <c r="Z11" s="265">
        <v>13</v>
      </c>
      <c r="AA11" s="264">
        <v>12</v>
      </c>
      <c r="AB11"/>
      <c r="AC11" s="52"/>
    </row>
    <row r="12" spans="1:29" s="21" customFormat="1" ht="23.25" customHeight="1" x14ac:dyDescent="0.25">
      <c r="A12" s="214">
        <f t="shared" si="3"/>
        <v>7</v>
      </c>
      <c r="B12" s="14" t="s">
        <v>59</v>
      </c>
      <c r="C12" s="15">
        <v>4</v>
      </c>
      <c r="D12" s="15">
        <v>4</v>
      </c>
      <c r="E12" s="16">
        <v>162</v>
      </c>
      <c r="F12" s="16">
        <v>169</v>
      </c>
      <c r="G12" s="16">
        <v>126</v>
      </c>
      <c r="H12" s="16">
        <v>151</v>
      </c>
      <c r="I12" s="16">
        <f t="shared" si="0"/>
        <v>482</v>
      </c>
      <c r="J12" s="16">
        <f t="shared" si="1"/>
        <v>169</v>
      </c>
      <c r="K12" s="60">
        <f t="shared" si="2"/>
        <v>161</v>
      </c>
      <c r="L12" s="214">
        <v>13</v>
      </c>
      <c r="M12" s="55"/>
      <c r="O12"/>
      <c r="P12" s="250">
        <v>6</v>
      </c>
      <c r="Q12" s="264">
        <v>19</v>
      </c>
      <c r="R12" s="265">
        <v>18</v>
      </c>
      <c r="S12" s="264">
        <v>17</v>
      </c>
      <c r="T12" s="265">
        <v>16</v>
      </c>
      <c r="U12" s="264">
        <v>15</v>
      </c>
      <c r="V12" s="265">
        <v>14</v>
      </c>
      <c r="W12" s="264">
        <v>13</v>
      </c>
      <c r="X12" s="265">
        <v>12</v>
      </c>
      <c r="Y12" s="264">
        <v>11</v>
      </c>
      <c r="Z12" s="265">
        <v>10</v>
      </c>
      <c r="AA12" s="9"/>
      <c r="AB12" s="8"/>
      <c r="AC12" s="9"/>
    </row>
    <row r="13" spans="1:29" s="21" customFormat="1" ht="23.25" customHeight="1" x14ac:dyDescent="0.25">
      <c r="A13" s="214">
        <f>A12+1</f>
        <v>8</v>
      </c>
      <c r="B13" s="14" t="s">
        <v>18</v>
      </c>
      <c r="C13" s="214">
        <v>4</v>
      </c>
      <c r="D13" s="214">
        <v>3</v>
      </c>
      <c r="E13" s="60">
        <v>140</v>
      </c>
      <c r="F13" s="60">
        <v>135</v>
      </c>
      <c r="G13" s="60">
        <v>170</v>
      </c>
      <c r="H13" s="60">
        <v>160</v>
      </c>
      <c r="I13" s="60">
        <f t="shared" si="0"/>
        <v>470</v>
      </c>
      <c r="J13" s="60">
        <f t="shared" si="1"/>
        <v>170</v>
      </c>
      <c r="K13" s="60">
        <f t="shared" si="2"/>
        <v>157</v>
      </c>
      <c r="L13" s="214">
        <v>10</v>
      </c>
      <c r="M13" s="55"/>
      <c r="O13"/>
      <c r="P13" s="250">
        <v>7</v>
      </c>
      <c r="Q13" s="264">
        <v>16</v>
      </c>
      <c r="R13" s="265">
        <v>15</v>
      </c>
      <c r="S13" s="264">
        <v>14</v>
      </c>
      <c r="T13" s="265">
        <v>13</v>
      </c>
      <c r="U13" s="264">
        <v>12</v>
      </c>
      <c r="V13" s="265">
        <v>11</v>
      </c>
      <c r="W13" s="264">
        <v>10</v>
      </c>
      <c r="X13" s="265">
        <v>9</v>
      </c>
      <c r="Y13" s="264">
        <v>8</v>
      </c>
      <c r="Z13" s="6"/>
      <c r="AA13" s="217"/>
      <c r="AB13" s="6"/>
      <c r="AC13" s="217"/>
    </row>
    <row r="14" spans="1:29" s="21" customFormat="1" ht="23.25" customHeight="1" x14ac:dyDescent="0.25">
      <c r="A14" s="214">
        <f t="shared" si="3"/>
        <v>9</v>
      </c>
      <c r="B14" s="14" t="s">
        <v>107</v>
      </c>
      <c r="C14" s="214">
        <v>2</v>
      </c>
      <c r="D14" s="214">
        <v>2</v>
      </c>
      <c r="E14" s="60">
        <v>161</v>
      </c>
      <c r="F14" s="60">
        <v>145</v>
      </c>
      <c r="G14" s="60">
        <v>136</v>
      </c>
      <c r="H14" s="60">
        <v>159</v>
      </c>
      <c r="I14" s="60">
        <f t="shared" si="0"/>
        <v>465</v>
      </c>
      <c r="J14" s="60">
        <f t="shared" si="1"/>
        <v>161</v>
      </c>
      <c r="K14" s="60">
        <f t="shared" si="2"/>
        <v>155</v>
      </c>
      <c r="L14" s="214">
        <v>8</v>
      </c>
      <c r="M14" s="55"/>
      <c r="O14"/>
      <c r="P14" s="250">
        <v>8</v>
      </c>
      <c r="Q14" s="264">
        <v>13</v>
      </c>
      <c r="R14" s="265">
        <v>12</v>
      </c>
      <c r="S14" s="264">
        <v>11</v>
      </c>
      <c r="T14" s="265">
        <v>10</v>
      </c>
      <c r="U14" s="264">
        <v>9</v>
      </c>
      <c r="V14" s="265">
        <v>8</v>
      </c>
      <c r="W14" s="264">
        <v>7</v>
      </c>
      <c r="X14" s="265">
        <v>6</v>
      </c>
      <c r="Y14" s="9"/>
      <c r="Z14" s="8"/>
      <c r="AA14" s="9"/>
      <c r="AB14" s="8"/>
      <c r="AC14" s="9"/>
    </row>
    <row r="15" spans="1:29" s="21" customFormat="1" ht="23.25" customHeight="1" x14ac:dyDescent="0.25">
      <c r="A15" s="214">
        <f>A14+1</f>
        <v>10</v>
      </c>
      <c r="B15" s="14" t="s">
        <v>110</v>
      </c>
      <c r="C15" s="214">
        <v>1</v>
      </c>
      <c r="D15" s="214">
        <v>3</v>
      </c>
      <c r="E15" s="60">
        <v>138</v>
      </c>
      <c r="F15" s="60">
        <v>155</v>
      </c>
      <c r="G15" s="60">
        <v>146</v>
      </c>
      <c r="H15" s="60">
        <v>147</v>
      </c>
      <c r="I15" s="60">
        <f t="shared" si="0"/>
        <v>448</v>
      </c>
      <c r="J15" s="60">
        <f t="shared" si="1"/>
        <v>155</v>
      </c>
      <c r="K15" s="60">
        <f t="shared" si="2"/>
        <v>149</v>
      </c>
      <c r="L15" s="214">
        <v>6</v>
      </c>
      <c r="M15" s="55"/>
      <c r="O15"/>
      <c r="P15" s="250">
        <v>9</v>
      </c>
      <c r="Q15" s="264">
        <v>11</v>
      </c>
      <c r="R15" s="265">
        <v>10</v>
      </c>
      <c r="S15" s="264">
        <v>9</v>
      </c>
      <c r="T15" s="265">
        <v>8</v>
      </c>
      <c r="U15" s="264">
        <v>7</v>
      </c>
      <c r="V15" s="265">
        <v>6</v>
      </c>
      <c r="W15" s="264">
        <v>5</v>
      </c>
      <c r="X15" s="8"/>
      <c r="Y15" s="9"/>
      <c r="Z15" s="8"/>
      <c r="AA15" s="9"/>
      <c r="AB15" s="8"/>
      <c r="AC15" s="9"/>
    </row>
    <row r="16" spans="1:29" s="21" customFormat="1" ht="23.25" customHeight="1" x14ac:dyDescent="0.25">
      <c r="A16" s="214">
        <f t="shared" si="3"/>
        <v>11</v>
      </c>
      <c r="B16" s="14" t="s">
        <v>82</v>
      </c>
      <c r="C16" s="214">
        <v>2</v>
      </c>
      <c r="D16" s="214">
        <v>1</v>
      </c>
      <c r="E16" s="60">
        <v>132</v>
      </c>
      <c r="F16" s="60">
        <v>99</v>
      </c>
      <c r="G16" s="60">
        <v>119</v>
      </c>
      <c r="H16" s="60">
        <v>139</v>
      </c>
      <c r="I16" s="60">
        <f t="shared" si="0"/>
        <v>390</v>
      </c>
      <c r="J16" s="60">
        <f t="shared" si="1"/>
        <v>139</v>
      </c>
      <c r="K16" s="60">
        <f t="shared" si="2"/>
        <v>130</v>
      </c>
      <c r="L16" s="214">
        <v>4</v>
      </c>
      <c r="M16" s="55"/>
      <c r="O16"/>
      <c r="P16" s="250">
        <v>10</v>
      </c>
      <c r="Q16" s="264">
        <v>9</v>
      </c>
      <c r="R16" s="265">
        <v>8</v>
      </c>
      <c r="S16" s="264">
        <v>7</v>
      </c>
      <c r="T16" s="265">
        <v>6</v>
      </c>
      <c r="U16" s="264">
        <v>5</v>
      </c>
      <c r="V16" s="265">
        <v>4</v>
      </c>
      <c r="W16" s="9"/>
      <c r="X16" s="8"/>
      <c r="Y16" s="9"/>
      <c r="Z16" s="8"/>
      <c r="AA16" s="9"/>
      <c r="AB16" s="8"/>
      <c r="AC16" s="268"/>
    </row>
    <row r="17" spans="1:29" s="21" customFormat="1" ht="23.25" customHeight="1" x14ac:dyDescent="0.25">
      <c r="A17" s="13">
        <f t="shared" si="3"/>
        <v>12</v>
      </c>
      <c r="B17" s="14" t="s">
        <v>106</v>
      </c>
      <c r="C17" s="214">
        <v>1</v>
      </c>
      <c r="D17" s="214">
        <v>2</v>
      </c>
      <c r="E17" s="60">
        <v>96</v>
      </c>
      <c r="F17" s="60">
        <v>118</v>
      </c>
      <c r="G17" s="60">
        <v>123</v>
      </c>
      <c r="H17" s="60">
        <v>133</v>
      </c>
      <c r="I17" s="60">
        <f t="shared" si="0"/>
        <v>374</v>
      </c>
      <c r="J17" s="60">
        <f t="shared" si="1"/>
        <v>133</v>
      </c>
      <c r="K17" s="60">
        <f t="shared" si="2"/>
        <v>125</v>
      </c>
      <c r="L17" s="214">
        <v>2</v>
      </c>
      <c r="O17"/>
      <c r="P17" s="250">
        <v>11</v>
      </c>
      <c r="Q17" s="264">
        <v>7</v>
      </c>
      <c r="R17" s="265">
        <v>6</v>
      </c>
      <c r="S17" s="264">
        <v>5</v>
      </c>
      <c r="T17" s="265">
        <v>4</v>
      </c>
      <c r="U17" s="264">
        <v>3</v>
      </c>
      <c r="V17" s="8"/>
      <c r="W17" s="9"/>
      <c r="X17" s="8"/>
      <c r="Y17" s="9"/>
      <c r="Z17" s="8"/>
      <c r="AA17" s="9"/>
      <c r="AB17" s="8"/>
      <c r="AC17" s="268"/>
    </row>
    <row r="18" spans="1:29" ht="18.75" x14ac:dyDescent="0.2">
      <c r="P18" s="250">
        <v>12</v>
      </c>
      <c r="Q18" s="264">
        <v>5</v>
      </c>
      <c r="R18" s="265">
        <v>4</v>
      </c>
      <c r="S18" s="264">
        <v>3</v>
      </c>
      <c r="T18" s="265">
        <v>2</v>
      </c>
      <c r="U18" s="9"/>
      <c r="V18" s="8"/>
      <c r="W18" s="9"/>
      <c r="X18" s="8"/>
      <c r="Y18" s="9"/>
      <c r="Z18" s="8"/>
      <c r="AA18" s="9"/>
      <c r="AB18" s="8"/>
      <c r="AC18" s="9"/>
    </row>
    <row r="19" spans="1:29" s="2" customFormat="1" ht="21" x14ac:dyDescent="0.35">
      <c r="B19" s="33" t="str">
        <f>B6</f>
        <v>Куклин Игорь</v>
      </c>
      <c r="C19" s="10" t="s">
        <v>49</v>
      </c>
      <c r="D19" s="159">
        <f>J6</f>
        <v>267</v>
      </c>
      <c r="E19" s="34" t="s">
        <v>47</v>
      </c>
      <c r="F19" s="35"/>
      <c r="G19" s="27"/>
      <c r="H19" s="27"/>
      <c r="I19" s="27"/>
      <c r="J19" s="10"/>
      <c r="K19" s="57"/>
      <c r="O19"/>
      <c r="P19" s="250">
        <v>13</v>
      </c>
      <c r="Q19" s="264">
        <v>3</v>
      </c>
      <c r="R19" s="265">
        <v>2</v>
      </c>
      <c r="S19" s="264">
        <v>1</v>
      </c>
      <c r="T19" s="8"/>
      <c r="U19" s="9"/>
      <c r="V19" s="29"/>
      <c r="W19" s="9"/>
      <c r="X19" s="8"/>
      <c r="Y19" s="9"/>
      <c r="Z19" s="8"/>
      <c r="AA19" s="9"/>
      <c r="AB19" s="8"/>
      <c r="AC19" s="9"/>
    </row>
    <row r="20" spans="1:29" s="29" customFormat="1" ht="21" x14ac:dyDescent="0.35">
      <c r="B20" s="30" t="str">
        <f>B6</f>
        <v>Куклин Игорь</v>
      </c>
      <c r="C20" s="32" t="s">
        <v>49</v>
      </c>
      <c r="D20" s="159">
        <f>K6</f>
        <v>216</v>
      </c>
      <c r="E20" s="28" t="s">
        <v>48</v>
      </c>
      <c r="F20" s="31"/>
      <c r="G20" s="31"/>
      <c r="H20" s="31"/>
      <c r="I20" s="31"/>
      <c r="J20" s="32"/>
      <c r="K20" s="58"/>
      <c r="O20"/>
      <c r="P20" s="250">
        <v>14</v>
      </c>
      <c r="Q20" s="264">
        <v>2</v>
      </c>
      <c r="R20" s="265">
        <v>1</v>
      </c>
      <c r="S20" s="9"/>
      <c r="T20" s="8"/>
      <c r="U20" s="9"/>
      <c r="W20" s="9"/>
      <c r="X20" s="8"/>
      <c r="Y20" s="9"/>
      <c r="Z20" s="8"/>
      <c r="AA20" s="9"/>
      <c r="AB20" s="8"/>
      <c r="AC20" s="9"/>
    </row>
    <row r="21" spans="1:29" s="29" customFormat="1" ht="21" x14ac:dyDescent="0.35">
      <c r="B21" s="30"/>
      <c r="C21" s="32"/>
      <c r="D21" s="159"/>
      <c r="E21" s="28"/>
      <c r="F21" s="31"/>
      <c r="G21" s="31"/>
      <c r="H21" s="31"/>
      <c r="I21" s="31"/>
      <c r="J21" s="32"/>
      <c r="K21" s="58"/>
      <c r="P21" s="250">
        <v>15</v>
      </c>
      <c r="Q21" s="264">
        <v>1</v>
      </c>
      <c r="R21" s="8"/>
      <c r="S21" s="9"/>
      <c r="T21" s="8"/>
      <c r="U21" s="9"/>
      <c r="W21" s="8"/>
      <c r="X21" s="9"/>
      <c r="Y21" s="8"/>
      <c r="Z21" s="9"/>
      <c r="AA21" s="8"/>
      <c r="AB21" s="9"/>
      <c r="AC21" s="8"/>
    </row>
    <row r="22" spans="1:29" s="22" customFormat="1" ht="15.75" x14ac:dyDescent="0.25">
      <c r="A22" s="22" t="s">
        <v>43</v>
      </c>
      <c r="B22" s="1" t="s">
        <v>5</v>
      </c>
      <c r="C22" s="1" t="s">
        <v>7</v>
      </c>
      <c r="D22" s="1" t="s">
        <v>8</v>
      </c>
      <c r="E22" s="1" t="s">
        <v>2</v>
      </c>
      <c r="F22" s="1" t="s">
        <v>3</v>
      </c>
      <c r="G22" s="1" t="s">
        <v>4</v>
      </c>
      <c r="H22" s="1" t="s">
        <v>10</v>
      </c>
      <c r="I22" s="1" t="s">
        <v>1</v>
      </c>
      <c r="J22" s="1" t="s">
        <v>9</v>
      </c>
      <c r="K22" s="93" t="s">
        <v>0</v>
      </c>
      <c r="L22" s="1" t="s">
        <v>11</v>
      </c>
      <c r="N22" s="29"/>
      <c r="O22" s="29"/>
      <c r="P22" s="29"/>
      <c r="Q22" s="29"/>
      <c r="R22" s="29"/>
      <c r="S22" s="29"/>
      <c r="T22" s="29"/>
      <c r="U22" s="29"/>
      <c r="V22" s="29"/>
      <c r="W22" s="8"/>
      <c r="X22" s="9"/>
      <c r="Y22" s="8"/>
      <c r="Z22" s="9"/>
      <c r="AA22" s="8"/>
      <c r="AB22" s="9"/>
      <c r="AC22" s="8"/>
    </row>
    <row r="23" spans="1:29" s="55" customFormat="1" ht="23.25" customHeight="1" x14ac:dyDescent="0.25">
      <c r="A23" s="61">
        <v>1</v>
      </c>
      <c r="B23" s="18" t="s">
        <v>20</v>
      </c>
      <c r="C23" s="61">
        <v>3</v>
      </c>
      <c r="D23" s="61">
        <v>4</v>
      </c>
      <c r="E23" s="62">
        <v>145</v>
      </c>
      <c r="F23" s="62">
        <v>162</v>
      </c>
      <c r="G23" s="62">
        <v>161</v>
      </c>
      <c r="H23" s="62">
        <v>159</v>
      </c>
      <c r="I23" s="62">
        <f t="shared" ref="I23:I30" si="4">SUM(E23:H23)-MIN(E23:H23)</f>
        <v>482</v>
      </c>
      <c r="J23" s="62">
        <f t="shared" ref="J23:J30" si="5">MAX(E23:H23)</f>
        <v>162</v>
      </c>
      <c r="K23" s="213">
        <f t="shared" ref="K23:K30" si="6">ROUND(I23/3,0)</f>
        <v>161</v>
      </c>
      <c r="L23" s="61">
        <v>27</v>
      </c>
      <c r="N23" s="216"/>
      <c r="O23" s="216"/>
      <c r="W23" s="9"/>
      <c r="X23" s="9"/>
      <c r="Y23" s="9"/>
      <c r="Z23" s="9"/>
      <c r="AA23" s="9"/>
      <c r="AB23" s="9"/>
      <c r="AC23" s="9"/>
    </row>
    <row r="24" spans="1:29" s="55" customFormat="1" ht="23.25" customHeight="1" x14ac:dyDescent="0.25">
      <c r="A24" s="61">
        <f t="shared" ref="A24:A30" si="7">A23+1</f>
        <v>2</v>
      </c>
      <c r="B24" s="18" t="s">
        <v>75</v>
      </c>
      <c r="C24" s="61">
        <v>3</v>
      </c>
      <c r="D24" s="61">
        <v>2</v>
      </c>
      <c r="E24" s="62">
        <v>163</v>
      </c>
      <c r="F24" s="62">
        <v>129</v>
      </c>
      <c r="G24" s="62">
        <v>157</v>
      </c>
      <c r="H24" s="62">
        <v>161</v>
      </c>
      <c r="I24" s="62">
        <f t="shared" si="4"/>
        <v>481</v>
      </c>
      <c r="J24" s="62">
        <f t="shared" si="5"/>
        <v>163</v>
      </c>
      <c r="K24" s="62">
        <f t="shared" si="6"/>
        <v>160</v>
      </c>
      <c r="L24" s="61">
        <v>24</v>
      </c>
      <c r="O24" s="217"/>
      <c r="P24" s="217"/>
    </row>
    <row r="25" spans="1:29" s="55" customFormat="1" ht="23.25" customHeight="1" x14ac:dyDescent="0.25">
      <c r="A25" s="61">
        <f t="shared" si="7"/>
        <v>3</v>
      </c>
      <c r="B25" s="18" t="s">
        <v>15</v>
      </c>
      <c r="C25" s="61">
        <v>3</v>
      </c>
      <c r="D25" s="61">
        <v>6</v>
      </c>
      <c r="E25" s="62">
        <v>133</v>
      </c>
      <c r="F25" s="62">
        <v>145</v>
      </c>
      <c r="G25" s="62">
        <v>170</v>
      </c>
      <c r="H25" s="62">
        <v>154</v>
      </c>
      <c r="I25" s="62">
        <f t="shared" si="4"/>
        <v>469</v>
      </c>
      <c r="J25" s="62">
        <f t="shared" si="5"/>
        <v>170</v>
      </c>
      <c r="K25" s="62">
        <f t="shared" si="6"/>
        <v>156</v>
      </c>
      <c r="L25" s="61">
        <v>21</v>
      </c>
      <c r="N25" s="216"/>
      <c r="O25" s="216"/>
      <c r="W25" s="9"/>
      <c r="X25" s="9"/>
      <c r="Y25" s="9"/>
      <c r="Z25" s="9"/>
      <c r="AA25" s="9"/>
      <c r="AB25" s="9"/>
      <c r="AC25" s="9"/>
    </row>
    <row r="26" spans="1:29" s="55" customFormat="1" ht="23.25" customHeight="1" x14ac:dyDescent="0.25">
      <c r="A26" s="61">
        <f t="shared" si="7"/>
        <v>4</v>
      </c>
      <c r="B26" s="18" t="s">
        <v>14</v>
      </c>
      <c r="C26" s="61">
        <v>1</v>
      </c>
      <c r="D26" s="61">
        <v>1</v>
      </c>
      <c r="E26" s="62">
        <v>121</v>
      </c>
      <c r="F26" s="62">
        <v>128</v>
      </c>
      <c r="G26" s="62">
        <v>156</v>
      </c>
      <c r="H26" s="213">
        <v>176</v>
      </c>
      <c r="I26" s="62">
        <f t="shared" si="4"/>
        <v>460</v>
      </c>
      <c r="J26" s="62">
        <f t="shared" si="5"/>
        <v>176</v>
      </c>
      <c r="K26" s="62">
        <f t="shared" si="6"/>
        <v>153</v>
      </c>
      <c r="L26" s="61">
        <v>18</v>
      </c>
      <c r="N26" s="216"/>
      <c r="O26" s="216"/>
      <c r="P26" s="216"/>
      <c r="Q26" s="216"/>
      <c r="R26" s="216"/>
      <c r="S26" s="216">
        <f>1180/3</f>
        <v>393.33333333333331</v>
      </c>
      <c r="T26" s="216"/>
      <c r="U26" s="216"/>
      <c r="V26" s="216"/>
      <c r="W26" s="9"/>
      <c r="X26" s="9"/>
      <c r="Y26" s="9"/>
      <c r="Z26" s="9"/>
      <c r="AA26" s="9"/>
      <c r="AB26" s="9"/>
      <c r="AC26" s="9"/>
    </row>
    <row r="27" spans="1:29" s="55" customFormat="1" ht="23.25" customHeight="1" x14ac:dyDescent="0.25">
      <c r="A27" s="61">
        <f t="shared" si="7"/>
        <v>5</v>
      </c>
      <c r="B27" s="18" t="s">
        <v>13</v>
      </c>
      <c r="C27" s="61">
        <v>3</v>
      </c>
      <c r="D27" s="61">
        <v>3</v>
      </c>
      <c r="E27" s="62">
        <v>145</v>
      </c>
      <c r="F27" s="62">
        <v>150</v>
      </c>
      <c r="G27" s="62">
        <v>149</v>
      </c>
      <c r="H27" s="62">
        <v>145</v>
      </c>
      <c r="I27" s="62">
        <f t="shared" si="4"/>
        <v>444</v>
      </c>
      <c r="J27" s="62">
        <f t="shared" si="5"/>
        <v>150</v>
      </c>
      <c r="K27" s="62">
        <f t="shared" si="6"/>
        <v>148</v>
      </c>
      <c r="L27" s="61">
        <v>15</v>
      </c>
      <c r="N27" s="216"/>
      <c r="O27" s="216"/>
      <c r="P27" s="216"/>
      <c r="Q27" s="216"/>
      <c r="R27" s="216"/>
      <c r="S27" s="216"/>
      <c r="T27" s="216"/>
      <c r="U27" s="216"/>
      <c r="V27" s="216"/>
    </row>
    <row r="28" spans="1:29" s="55" customFormat="1" ht="23.25" customHeight="1" x14ac:dyDescent="0.25">
      <c r="A28" s="61">
        <f t="shared" si="7"/>
        <v>6</v>
      </c>
      <c r="B28" s="18" t="s">
        <v>17</v>
      </c>
      <c r="C28" s="61">
        <v>2</v>
      </c>
      <c r="D28" s="61">
        <v>5</v>
      </c>
      <c r="E28" s="62">
        <v>143</v>
      </c>
      <c r="F28" s="62">
        <v>142</v>
      </c>
      <c r="G28" s="62">
        <v>103</v>
      </c>
      <c r="H28" s="62">
        <v>137</v>
      </c>
      <c r="I28" s="62">
        <f t="shared" si="4"/>
        <v>422</v>
      </c>
      <c r="J28" s="62">
        <f t="shared" si="5"/>
        <v>143</v>
      </c>
      <c r="K28" s="62">
        <f t="shared" si="6"/>
        <v>141</v>
      </c>
      <c r="L28" s="61">
        <v>12</v>
      </c>
      <c r="O28" s="217"/>
      <c r="P28" s="217"/>
    </row>
    <row r="29" spans="1:29" s="55" customFormat="1" ht="23.25" customHeight="1" x14ac:dyDescent="0.25">
      <c r="A29" s="61">
        <f t="shared" si="7"/>
        <v>7</v>
      </c>
      <c r="B29" s="18" t="s">
        <v>77</v>
      </c>
      <c r="C29" s="61">
        <v>4</v>
      </c>
      <c r="D29" s="61">
        <v>1</v>
      </c>
      <c r="E29" s="62">
        <v>135</v>
      </c>
      <c r="F29" s="62">
        <v>134</v>
      </c>
      <c r="G29" s="62">
        <v>125</v>
      </c>
      <c r="H29" s="62">
        <v>146</v>
      </c>
      <c r="I29" s="62">
        <f t="shared" si="4"/>
        <v>415</v>
      </c>
      <c r="J29" s="62">
        <f t="shared" si="5"/>
        <v>146</v>
      </c>
      <c r="K29" s="62">
        <f t="shared" si="6"/>
        <v>138</v>
      </c>
      <c r="L29" s="61">
        <v>9</v>
      </c>
      <c r="O29" s="217"/>
      <c r="P29" s="217"/>
    </row>
    <row r="30" spans="1:29" s="55" customFormat="1" ht="23.25" customHeight="1" x14ac:dyDescent="0.25">
      <c r="A30" s="61">
        <f t="shared" si="7"/>
        <v>8</v>
      </c>
      <c r="B30" s="18" t="s">
        <v>121</v>
      </c>
      <c r="C30" s="61">
        <v>4</v>
      </c>
      <c r="D30" s="61">
        <v>2</v>
      </c>
      <c r="E30" s="62">
        <v>110</v>
      </c>
      <c r="F30" s="62">
        <v>151</v>
      </c>
      <c r="G30" s="62">
        <v>108</v>
      </c>
      <c r="H30" s="62">
        <v>136</v>
      </c>
      <c r="I30" s="62">
        <f t="shared" si="4"/>
        <v>397</v>
      </c>
      <c r="J30" s="62">
        <f t="shared" si="5"/>
        <v>151</v>
      </c>
      <c r="K30" s="62">
        <f t="shared" si="6"/>
        <v>132</v>
      </c>
      <c r="L30" s="61">
        <v>6</v>
      </c>
      <c r="O30" s="217"/>
      <c r="P30" s="217"/>
    </row>
    <row r="32" spans="1:29" ht="21" x14ac:dyDescent="0.35">
      <c r="B32" s="162" t="str">
        <f>B26</f>
        <v>Оловянникова Елена</v>
      </c>
      <c r="C32" s="10" t="s">
        <v>49</v>
      </c>
      <c r="D32" s="159">
        <f>J26</f>
        <v>176</v>
      </c>
      <c r="E32" s="163" t="s">
        <v>47</v>
      </c>
      <c r="F32" s="35"/>
      <c r="G32" s="27"/>
      <c r="H32" s="27"/>
    </row>
    <row r="33" spans="2:8" ht="21" x14ac:dyDescent="0.35">
      <c r="B33" s="164" t="str">
        <f>B23</f>
        <v>Кравченко Оксана</v>
      </c>
      <c r="C33" s="32" t="s">
        <v>49</v>
      </c>
      <c r="D33" s="159">
        <f>K23</f>
        <v>161</v>
      </c>
      <c r="E33" s="165" t="s">
        <v>48</v>
      </c>
      <c r="F33" s="31"/>
      <c r="G33" s="31"/>
      <c r="H33" s="31"/>
    </row>
  </sheetData>
  <mergeCells count="5">
    <mergeCell ref="A1:K1"/>
    <mergeCell ref="A2:K2"/>
    <mergeCell ref="A3:K3"/>
    <mergeCell ref="P5:P6"/>
    <mergeCell ref="Q5:AC5"/>
  </mergeCells>
  <pageMargins left="0.75" right="0.75" top="1" bottom="1" header="0.5" footer="0.5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view="pageBreakPreview" zoomScale="70" zoomScaleNormal="70" zoomScaleSheetLayoutView="70" workbookViewId="0">
      <pane xSplit="2" ySplit="5" topLeftCell="C6" activePane="bottomRight" state="frozen"/>
      <selection activeCell="B10" sqref="B10"/>
      <selection pane="topRight" activeCell="B10" sqref="B10"/>
      <selection pane="bottomLeft" activeCell="B10" sqref="B10"/>
      <selection pane="bottomRight" activeCell="B10" sqref="B10"/>
    </sheetView>
  </sheetViews>
  <sheetFormatPr defaultRowHeight="12.75" x14ac:dyDescent="0.2"/>
  <cols>
    <col min="1" max="1" width="4.42578125" bestFit="1" customWidth="1"/>
    <col min="2" max="2" width="31.5703125" bestFit="1" customWidth="1"/>
    <col min="3" max="3" width="8.85546875" customWidth="1"/>
    <col min="4" max="4" width="11.140625" bestFit="1" customWidth="1"/>
    <col min="5" max="8" width="8.5703125" bestFit="1" customWidth="1"/>
    <col min="9" max="9" width="8.7109375" bestFit="1" customWidth="1"/>
    <col min="10" max="10" width="12.7109375" bestFit="1" customWidth="1"/>
    <col min="11" max="11" width="11.5703125" style="52" bestFit="1" customWidth="1"/>
    <col min="12" max="12" width="6.85546875" customWidth="1"/>
    <col min="17" max="30" width="6.85546875" customWidth="1"/>
  </cols>
  <sheetData>
    <row r="1" spans="1:29" ht="21" customHeight="1" x14ac:dyDescent="0.2">
      <c r="A1" s="1268" t="s">
        <v>55</v>
      </c>
      <c r="B1" s="1268"/>
      <c r="C1" s="1268"/>
      <c r="D1" s="1268"/>
      <c r="E1" s="1268"/>
      <c r="F1" s="1268"/>
      <c r="G1" s="1268"/>
      <c r="H1" s="1268"/>
      <c r="I1" s="1268"/>
      <c r="J1" s="1268"/>
      <c r="K1" s="1268"/>
      <c r="L1" s="24"/>
      <c r="M1" s="24"/>
    </row>
    <row r="2" spans="1:29" ht="21" x14ac:dyDescent="0.2">
      <c r="A2" s="1269" t="s">
        <v>91</v>
      </c>
      <c r="B2" s="1269"/>
      <c r="C2" s="1269"/>
      <c r="D2" s="1269"/>
      <c r="E2" s="1269"/>
      <c r="F2" s="1269"/>
      <c r="G2" s="1269"/>
      <c r="H2" s="1269"/>
      <c r="I2" s="1269"/>
      <c r="J2" s="1269"/>
      <c r="K2" s="1269"/>
      <c r="L2" s="24"/>
      <c r="M2" s="24"/>
    </row>
    <row r="3" spans="1:29" ht="21" x14ac:dyDescent="0.2">
      <c r="A3" s="1269" t="s">
        <v>136</v>
      </c>
      <c r="B3" s="1269"/>
      <c r="C3" s="1269"/>
      <c r="D3" s="1269"/>
      <c r="E3" s="1269"/>
      <c r="F3" s="1269"/>
      <c r="G3" s="1269"/>
      <c r="H3" s="1269"/>
      <c r="I3" s="1269"/>
      <c r="J3" s="1269"/>
      <c r="K3" s="1269"/>
      <c r="L3" s="24"/>
      <c r="M3" s="24"/>
    </row>
    <row r="4" spans="1:29" ht="13.5" customHeight="1" x14ac:dyDescent="0.2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60"/>
      <c r="L4" s="24"/>
      <c r="M4" s="24"/>
    </row>
    <row r="5" spans="1:29" s="22" customFormat="1" ht="18.75" x14ac:dyDescent="0.25">
      <c r="A5" s="22" t="s">
        <v>43</v>
      </c>
      <c r="B5" s="1" t="s">
        <v>5</v>
      </c>
      <c r="C5" s="1" t="s">
        <v>7</v>
      </c>
      <c r="D5" s="1" t="s">
        <v>8</v>
      </c>
      <c r="E5" s="1" t="s">
        <v>2</v>
      </c>
      <c r="F5" s="1" t="s">
        <v>3</v>
      </c>
      <c r="G5" s="1" t="s">
        <v>4</v>
      </c>
      <c r="H5" s="1" t="s">
        <v>10</v>
      </c>
      <c r="I5" s="1" t="s">
        <v>1</v>
      </c>
      <c r="J5" s="1" t="s">
        <v>9</v>
      </c>
      <c r="K5" s="93" t="s">
        <v>0</v>
      </c>
      <c r="L5" s="1" t="s">
        <v>11</v>
      </c>
      <c r="O5"/>
      <c r="P5" s="1270" t="s">
        <v>44</v>
      </c>
      <c r="Q5" s="1271" t="s">
        <v>111</v>
      </c>
      <c r="R5" s="1271"/>
      <c r="S5" s="1271"/>
      <c r="T5" s="1271"/>
      <c r="U5" s="1271"/>
      <c r="V5" s="1271"/>
      <c r="W5" s="1271"/>
      <c r="X5" s="1271"/>
      <c r="Y5" s="1271"/>
      <c r="Z5" s="1271"/>
      <c r="AA5" s="1271"/>
      <c r="AB5" s="1271"/>
      <c r="AC5" s="1271"/>
    </row>
    <row r="6" spans="1:29" s="17" customFormat="1" ht="18.75" x14ac:dyDescent="0.25">
      <c r="A6" s="13">
        <v>1</v>
      </c>
      <c r="B6" s="14" t="s">
        <v>74</v>
      </c>
      <c r="C6" s="15">
        <v>2</v>
      </c>
      <c r="D6" s="15">
        <v>6</v>
      </c>
      <c r="E6" s="16">
        <v>200</v>
      </c>
      <c r="F6" s="16">
        <v>227</v>
      </c>
      <c r="G6" s="16">
        <v>144</v>
      </c>
      <c r="H6" s="16">
        <v>155</v>
      </c>
      <c r="I6" s="16">
        <f t="shared" ref="I6:I19" si="0">SUM(E6:H6)-MIN(E6:H6)</f>
        <v>582</v>
      </c>
      <c r="J6" s="16">
        <f t="shared" ref="J6:J19" si="1">MAX(E6:H6)</f>
        <v>227</v>
      </c>
      <c r="K6" s="212">
        <f t="shared" ref="K6:K19" si="2">ROUND(I6/3,0)</f>
        <v>194</v>
      </c>
      <c r="L6" s="13">
        <v>33</v>
      </c>
      <c r="O6"/>
      <c r="P6" s="1270"/>
      <c r="Q6" s="263">
        <v>15</v>
      </c>
      <c r="R6" s="263">
        <v>14</v>
      </c>
      <c r="S6" s="263">
        <v>13</v>
      </c>
      <c r="T6" s="263">
        <v>12</v>
      </c>
      <c r="U6" s="263">
        <v>11</v>
      </c>
      <c r="V6" s="263">
        <v>10</v>
      </c>
      <c r="W6" s="263">
        <v>9</v>
      </c>
      <c r="X6" s="263">
        <v>8</v>
      </c>
      <c r="Y6" s="263">
        <v>7</v>
      </c>
      <c r="Z6" s="263">
        <v>6</v>
      </c>
      <c r="AA6" s="263">
        <v>5</v>
      </c>
      <c r="AB6" s="263">
        <v>4</v>
      </c>
      <c r="AC6" s="263">
        <v>3</v>
      </c>
    </row>
    <row r="7" spans="1:29" s="17" customFormat="1" ht="18.75" x14ac:dyDescent="0.25">
      <c r="A7" s="13">
        <f>A6+1</f>
        <v>2</v>
      </c>
      <c r="B7" s="14" t="s">
        <v>12</v>
      </c>
      <c r="C7" s="15">
        <v>4</v>
      </c>
      <c r="D7" s="15">
        <v>1</v>
      </c>
      <c r="E7" s="16">
        <v>168</v>
      </c>
      <c r="F7" s="16">
        <v>235</v>
      </c>
      <c r="G7" s="16">
        <v>171</v>
      </c>
      <c r="H7" s="16">
        <v>130</v>
      </c>
      <c r="I7" s="16">
        <f t="shared" si="0"/>
        <v>574</v>
      </c>
      <c r="J7" s="212">
        <f t="shared" si="1"/>
        <v>235</v>
      </c>
      <c r="K7" s="60">
        <f t="shared" si="2"/>
        <v>191</v>
      </c>
      <c r="L7" s="13">
        <v>30</v>
      </c>
      <c r="O7"/>
      <c r="P7" s="263">
        <v>1</v>
      </c>
      <c r="Q7" s="264">
        <v>34</v>
      </c>
      <c r="R7" s="265">
        <v>33</v>
      </c>
      <c r="S7" s="264">
        <v>32</v>
      </c>
      <c r="T7" s="265">
        <v>31</v>
      </c>
      <c r="U7" s="264">
        <v>30</v>
      </c>
      <c r="V7" s="265">
        <v>29</v>
      </c>
      <c r="W7" s="264">
        <v>28</v>
      </c>
      <c r="X7" s="265">
        <v>27</v>
      </c>
      <c r="Y7" s="264">
        <v>26</v>
      </c>
      <c r="Z7" s="265">
        <v>25</v>
      </c>
      <c r="AA7" s="264">
        <v>24</v>
      </c>
      <c r="AB7" s="265">
        <v>23</v>
      </c>
      <c r="AC7" s="264">
        <v>22</v>
      </c>
    </row>
    <row r="8" spans="1:29" s="17" customFormat="1" ht="18.75" x14ac:dyDescent="0.25">
      <c r="A8" s="13">
        <f t="shared" ref="A8:A19" si="3">A7+1</f>
        <v>3</v>
      </c>
      <c r="B8" s="14" t="s">
        <v>33</v>
      </c>
      <c r="C8" s="15">
        <v>2</v>
      </c>
      <c r="D8" s="15">
        <v>4</v>
      </c>
      <c r="E8" s="16">
        <v>184</v>
      </c>
      <c r="F8" s="16">
        <v>197</v>
      </c>
      <c r="G8" s="16">
        <v>144</v>
      </c>
      <c r="H8" s="16">
        <v>177</v>
      </c>
      <c r="I8" s="16">
        <f t="shared" si="0"/>
        <v>558</v>
      </c>
      <c r="J8" s="16">
        <f t="shared" si="1"/>
        <v>197</v>
      </c>
      <c r="K8" s="60">
        <f t="shared" si="2"/>
        <v>186</v>
      </c>
      <c r="L8" s="13">
        <v>27</v>
      </c>
      <c r="O8"/>
      <c r="P8" s="263">
        <v>2</v>
      </c>
      <c r="Q8" s="264">
        <v>31</v>
      </c>
      <c r="R8" s="265">
        <v>30</v>
      </c>
      <c r="S8" s="264">
        <v>29</v>
      </c>
      <c r="T8" s="265">
        <v>28</v>
      </c>
      <c r="U8" s="264">
        <v>27</v>
      </c>
      <c r="V8" s="265">
        <v>26</v>
      </c>
      <c r="W8" s="264">
        <v>25</v>
      </c>
      <c r="X8" s="265">
        <v>24</v>
      </c>
      <c r="Y8" s="264">
        <v>23</v>
      </c>
      <c r="Z8" s="265">
        <v>22</v>
      </c>
      <c r="AA8" s="264">
        <v>21</v>
      </c>
      <c r="AB8" s="265">
        <v>20</v>
      </c>
      <c r="AC8" s="264">
        <v>19</v>
      </c>
    </row>
    <row r="9" spans="1:29" s="17" customFormat="1" ht="18.75" x14ac:dyDescent="0.25">
      <c r="A9" s="13">
        <f t="shared" si="3"/>
        <v>4</v>
      </c>
      <c r="B9" s="14" t="s">
        <v>42</v>
      </c>
      <c r="C9" s="15">
        <v>2</v>
      </c>
      <c r="D9" s="15">
        <v>2</v>
      </c>
      <c r="E9" s="16">
        <v>176</v>
      </c>
      <c r="F9" s="16">
        <v>167</v>
      </c>
      <c r="G9" s="16">
        <v>185</v>
      </c>
      <c r="H9" s="16">
        <v>162</v>
      </c>
      <c r="I9" s="16">
        <f t="shared" si="0"/>
        <v>528</v>
      </c>
      <c r="J9" s="16">
        <f t="shared" si="1"/>
        <v>185</v>
      </c>
      <c r="K9" s="60">
        <f t="shared" si="2"/>
        <v>176</v>
      </c>
      <c r="L9" s="13">
        <v>24</v>
      </c>
      <c r="O9"/>
      <c r="P9" s="263">
        <v>3</v>
      </c>
      <c r="Q9" s="264">
        <v>28</v>
      </c>
      <c r="R9" s="265">
        <v>27</v>
      </c>
      <c r="S9" s="264">
        <v>26</v>
      </c>
      <c r="T9" s="265">
        <v>25</v>
      </c>
      <c r="U9" s="264">
        <v>24</v>
      </c>
      <c r="V9" s="265">
        <v>23</v>
      </c>
      <c r="W9" s="264">
        <v>22</v>
      </c>
      <c r="X9" s="265">
        <v>21</v>
      </c>
      <c r="Y9" s="264">
        <v>20</v>
      </c>
      <c r="Z9" s="265">
        <v>19</v>
      </c>
      <c r="AA9" s="264">
        <v>18</v>
      </c>
      <c r="AB9" s="265">
        <v>17</v>
      </c>
      <c r="AC9" s="264">
        <v>16</v>
      </c>
    </row>
    <row r="10" spans="1:29" s="21" customFormat="1" ht="18.75" x14ac:dyDescent="0.25">
      <c r="A10" s="13">
        <f t="shared" si="3"/>
        <v>5</v>
      </c>
      <c r="B10" s="14" t="s">
        <v>18</v>
      </c>
      <c r="C10" s="15">
        <v>4</v>
      </c>
      <c r="D10" s="15">
        <v>6</v>
      </c>
      <c r="E10" s="16">
        <v>161</v>
      </c>
      <c r="F10" s="16">
        <v>172</v>
      </c>
      <c r="G10" s="16">
        <v>183</v>
      </c>
      <c r="H10" s="16">
        <v>150</v>
      </c>
      <c r="I10" s="16">
        <f t="shared" si="0"/>
        <v>516</v>
      </c>
      <c r="J10" s="16">
        <f t="shared" si="1"/>
        <v>183</v>
      </c>
      <c r="K10" s="60">
        <f t="shared" si="2"/>
        <v>172</v>
      </c>
      <c r="L10" s="13">
        <v>21</v>
      </c>
      <c r="O10"/>
      <c r="P10" s="263">
        <v>4</v>
      </c>
      <c r="Q10" s="264">
        <v>25</v>
      </c>
      <c r="R10" s="265">
        <v>24</v>
      </c>
      <c r="S10" s="264">
        <v>23</v>
      </c>
      <c r="T10" s="265">
        <v>22</v>
      </c>
      <c r="U10" s="264">
        <v>21</v>
      </c>
      <c r="V10" s="265">
        <v>20</v>
      </c>
      <c r="W10" s="264">
        <v>19</v>
      </c>
      <c r="X10" s="265">
        <v>18</v>
      </c>
      <c r="Y10" s="264">
        <v>17</v>
      </c>
      <c r="Z10" s="265">
        <v>16</v>
      </c>
      <c r="AA10" s="264">
        <v>15</v>
      </c>
      <c r="AB10" s="265">
        <v>14</v>
      </c>
      <c r="AC10" s="52"/>
    </row>
    <row r="11" spans="1:29" s="21" customFormat="1" ht="18.75" x14ac:dyDescent="0.25">
      <c r="A11" s="13">
        <f t="shared" si="3"/>
        <v>6</v>
      </c>
      <c r="B11" s="14" t="s">
        <v>114</v>
      </c>
      <c r="C11" s="15">
        <v>4</v>
      </c>
      <c r="D11" s="15">
        <v>4</v>
      </c>
      <c r="E11" s="16">
        <v>107</v>
      </c>
      <c r="F11" s="16">
        <v>154</v>
      </c>
      <c r="G11" s="16">
        <v>185</v>
      </c>
      <c r="H11" s="16">
        <v>169</v>
      </c>
      <c r="I11" s="16">
        <f t="shared" si="0"/>
        <v>508</v>
      </c>
      <c r="J11" s="16">
        <f t="shared" si="1"/>
        <v>185</v>
      </c>
      <c r="K11" s="60">
        <f t="shared" si="2"/>
        <v>169</v>
      </c>
      <c r="L11" s="13">
        <v>18</v>
      </c>
      <c r="O11"/>
      <c r="P11" s="263">
        <v>5</v>
      </c>
      <c r="Q11" s="264">
        <v>22</v>
      </c>
      <c r="R11" s="265">
        <v>21</v>
      </c>
      <c r="S11" s="264">
        <v>20</v>
      </c>
      <c r="T11" s="265">
        <v>19</v>
      </c>
      <c r="U11" s="264">
        <v>18</v>
      </c>
      <c r="V11" s="265">
        <v>17</v>
      </c>
      <c r="W11" s="264">
        <v>16</v>
      </c>
      <c r="X11" s="265">
        <v>15</v>
      </c>
      <c r="Y11" s="264">
        <v>14</v>
      </c>
      <c r="Z11" s="265">
        <v>13</v>
      </c>
      <c r="AA11" s="264">
        <v>12</v>
      </c>
      <c r="AB11"/>
      <c r="AC11" s="52"/>
    </row>
    <row r="12" spans="1:29" s="21" customFormat="1" ht="18.75" x14ac:dyDescent="0.25">
      <c r="A12" s="13">
        <f t="shared" si="3"/>
        <v>7</v>
      </c>
      <c r="B12" s="14" t="s">
        <v>59</v>
      </c>
      <c r="C12" s="15">
        <v>1</v>
      </c>
      <c r="D12" s="15">
        <v>2</v>
      </c>
      <c r="E12" s="16">
        <v>182</v>
      </c>
      <c r="F12" s="16">
        <v>140</v>
      </c>
      <c r="G12" s="16">
        <v>157</v>
      </c>
      <c r="H12" s="16">
        <v>152</v>
      </c>
      <c r="I12" s="16">
        <f t="shared" si="0"/>
        <v>491</v>
      </c>
      <c r="J12" s="16">
        <f t="shared" si="1"/>
        <v>182</v>
      </c>
      <c r="K12" s="60">
        <f t="shared" si="2"/>
        <v>164</v>
      </c>
      <c r="L12" s="13">
        <v>15</v>
      </c>
      <c r="O12"/>
      <c r="P12" s="263">
        <v>6</v>
      </c>
      <c r="Q12" s="264">
        <v>19</v>
      </c>
      <c r="R12" s="265">
        <v>18</v>
      </c>
      <c r="S12" s="264">
        <v>17</v>
      </c>
      <c r="T12" s="265">
        <v>16</v>
      </c>
      <c r="U12" s="264">
        <v>15</v>
      </c>
      <c r="V12" s="265">
        <v>14</v>
      </c>
      <c r="W12" s="264">
        <v>13</v>
      </c>
      <c r="X12" s="265">
        <v>12</v>
      </c>
      <c r="Y12" s="264">
        <v>11</v>
      </c>
      <c r="Z12" s="265">
        <v>10</v>
      </c>
      <c r="AA12" s="9"/>
      <c r="AB12" s="8"/>
      <c r="AC12" s="9"/>
    </row>
    <row r="13" spans="1:29" s="21" customFormat="1" ht="18.75" x14ac:dyDescent="0.25">
      <c r="A13" s="13">
        <f t="shared" si="3"/>
        <v>8</v>
      </c>
      <c r="B13" s="14" t="s">
        <v>61</v>
      </c>
      <c r="C13" s="15">
        <v>2</v>
      </c>
      <c r="D13" s="15">
        <v>5</v>
      </c>
      <c r="E13" s="16">
        <v>153</v>
      </c>
      <c r="F13" s="16">
        <v>179</v>
      </c>
      <c r="G13" s="16">
        <v>145</v>
      </c>
      <c r="H13" s="16">
        <v>155</v>
      </c>
      <c r="I13" s="16">
        <f t="shared" si="0"/>
        <v>487</v>
      </c>
      <c r="J13" s="16">
        <f t="shared" si="1"/>
        <v>179</v>
      </c>
      <c r="K13" s="60">
        <f t="shared" si="2"/>
        <v>162</v>
      </c>
      <c r="L13" s="13">
        <v>12</v>
      </c>
      <c r="O13"/>
      <c r="P13" s="263">
        <v>7</v>
      </c>
      <c r="Q13" s="264">
        <v>16</v>
      </c>
      <c r="R13" s="265">
        <v>15</v>
      </c>
      <c r="S13" s="264">
        <v>14</v>
      </c>
      <c r="T13" s="265">
        <v>13</v>
      </c>
      <c r="U13" s="264">
        <v>12</v>
      </c>
      <c r="V13" s="265">
        <v>11</v>
      </c>
      <c r="W13" s="264">
        <v>10</v>
      </c>
      <c r="X13" s="265">
        <v>9</v>
      </c>
      <c r="Y13" s="264">
        <v>8</v>
      </c>
      <c r="Z13" s="6"/>
      <c r="AA13" s="217"/>
      <c r="AB13" s="6"/>
      <c r="AC13" s="217"/>
    </row>
    <row r="14" spans="1:29" s="21" customFormat="1" ht="18.75" x14ac:dyDescent="0.25">
      <c r="A14" s="13">
        <f t="shared" si="3"/>
        <v>9</v>
      </c>
      <c r="B14" s="14" t="s">
        <v>19</v>
      </c>
      <c r="C14" s="15">
        <v>1</v>
      </c>
      <c r="D14" s="15">
        <v>1</v>
      </c>
      <c r="E14" s="16">
        <v>132</v>
      </c>
      <c r="F14" s="16">
        <v>158</v>
      </c>
      <c r="G14" s="16">
        <v>149</v>
      </c>
      <c r="H14" s="16">
        <v>168</v>
      </c>
      <c r="I14" s="16">
        <f t="shared" si="0"/>
        <v>475</v>
      </c>
      <c r="J14" s="16">
        <f t="shared" si="1"/>
        <v>168</v>
      </c>
      <c r="K14" s="60">
        <f t="shared" si="2"/>
        <v>158</v>
      </c>
      <c r="L14" s="13">
        <v>10</v>
      </c>
      <c r="O14"/>
      <c r="P14" s="263">
        <v>8</v>
      </c>
      <c r="Q14" s="264">
        <v>13</v>
      </c>
      <c r="R14" s="265">
        <v>12</v>
      </c>
      <c r="S14" s="264">
        <v>11</v>
      </c>
      <c r="T14" s="265">
        <v>10</v>
      </c>
      <c r="U14" s="264">
        <v>9</v>
      </c>
      <c r="V14" s="265">
        <v>8</v>
      </c>
      <c r="W14" s="264">
        <v>7</v>
      </c>
      <c r="X14" s="265">
        <v>6</v>
      </c>
      <c r="Y14" s="9"/>
      <c r="Z14" s="8"/>
      <c r="AA14" s="9"/>
      <c r="AB14" s="8"/>
      <c r="AC14" s="9"/>
    </row>
    <row r="15" spans="1:29" s="21" customFormat="1" ht="18.75" x14ac:dyDescent="0.25">
      <c r="A15" s="13">
        <f t="shared" si="3"/>
        <v>10</v>
      </c>
      <c r="B15" s="14" t="s">
        <v>82</v>
      </c>
      <c r="C15" s="15">
        <v>1</v>
      </c>
      <c r="D15" s="15">
        <v>4</v>
      </c>
      <c r="E15" s="16">
        <v>127</v>
      </c>
      <c r="F15" s="16">
        <v>138</v>
      </c>
      <c r="G15" s="16">
        <v>183</v>
      </c>
      <c r="H15" s="16">
        <v>119</v>
      </c>
      <c r="I15" s="16">
        <f t="shared" si="0"/>
        <v>448</v>
      </c>
      <c r="J15" s="16">
        <f t="shared" si="1"/>
        <v>183</v>
      </c>
      <c r="K15" s="60">
        <f t="shared" si="2"/>
        <v>149</v>
      </c>
      <c r="L15" s="13">
        <v>8</v>
      </c>
      <c r="O15"/>
      <c r="P15" s="263">
        <v>9</v>
      </c>
      <c r="Q15" s="264">
        <v>11</v>
      </c>
      <c r="R15" s="265">
        <v>10</v>
      </c>
      <c r="S15" s="264">
        <v>9</v>
      </c>
      <c r="T15" s="265">
        <v>8</v>
      </c>
      <c r="U15" s="264">
        <v>7</v>
      </c>
      <c r="V15" s="265">
        <v>6</v>
      </c>
      <c r="W15" s="264">
        <v>5</v>
      </c>
      <c r="X15" s="8"/>
      <c r="Y15" s="9"/>
      <c r="Z15" s="8"/>
      <c r="AA15" s="9"/>
      <c r="AB15" s="8"/>
      <c r="AC15" s="9"/>
    </row>
    <row r="16" spans="1:29" s="21" customFormat="1" ht="18.75" x14ac:dyDescent="0.25">
      <c r="A16" s="13">
        <f t="shared" si="3"/>
        <v>11</v>
      </c>
      <c r="B16" s="14" t="s">
        <v>78</v>
      </c>
      <c r="C16" s="15">
        <v>3</v>
      </c>
      <c r="D16" s="15">
        <v>2</v>
      </c>
      <c r="E16" s="16">
        <v>123</v>
      </c>
      <c r="F16" s="16">
        <v>155</v>
      </c>
      <c r="G16" s="16">
        <v>155</v>
      </c>
      <c r="H16" s="16">
        <v>136</v>
      </c>
      <c r="I16" s="16">
        <f t="shared" si="0"/>
        <v>446</v>
      </c>
      <c r="J16" s="16">
        <f t="shared" si="1"/>
        <v>155</v>
      </c>
      <c r="K16" s="60">
        <f t="shared" si="2"/>
        <v>149</v>
      </c>
      <c r="L16" s="13">
        <v>8</v>
      </c>
      <c r="O16"/>
      <c r="P16" s="263">
        <v>10</v>
      </c>
      <c r="Q16" s="264">
        <v>9</v>
      </c>
      <c r="R16" s="265">
        <v>8</v>
      </c>
      <c r="S16" s="264">
        <v>7</v>
      </c>
      <c r="T16" s="265">
        <v>6</v>
      </c>
      <c r="U16" s="264">
        <v>5</v>
      </c>
      <c r="V16" s="265">
        <v>4</v>
      </c>
      <c r="W16" s="9"/>
      <c r="X16" s="8"/>
      <c r="Y16" s="9"/>
      <c r="Z16" s="8"/>
      <c r="AA16" s="9"/>
      <c r="AB16" s="8"/>
      <c r="AC16" s="268"/>
    </row>
    <row r="17" spans="1:29" s="21" customFormat="1" ht="18.75" x14ac:dyDescent="0.25">
      <c r="A17" s="13">
        <f t="shared" si="3"/>
        <v>12</v>
      </c>
      <c r="B17" s="14" t="s">
        <v>106</v>
      </c>
      <c r="C17" s="15">
        <v>2</v>
      </c>
      <c r="D17" s="15">
        <v>3</v>
      </c>
      <c r="E17" s="16">
        <v>156</v>
      </c>
      <c r="F17" s="16">
        <v>137</v>
      </c>
      <c r="G17" s="16">
        <v>143</v>
      </c>
      <c r="H17" s="16">
        <v>126</v>
      </c>
      <c r="I17" s="16">
        <f t="shared" si="0"/>
        <v>436</v>
      </c>
      <c r="J17" s="16">
        <f t="shared" si="1"/>
        <v>156</v>
      </c>
      <c r="K17" s="60">
        <f t="shared" si="2"/>
        <v>145</v>
      </c>
      <c r="L17" s="13">
        <v>4</v>
      </c>
      <c r="O17"/>
      <c r="P17" s="263">
        <v>11</v>
      </c>
      <c r="Q17" s="264">
        <v>7</v>
      </c>
      <c r="R17" s="265">
        <v>6</v>
      </c>
      <c r="S17" s="264">
        <v>5</v>
      </c>
      <c r="T17" s="265">
        <v>4</v>
      </c>
      <c r="U17" s="264">
        <v>3</v>
      </c>
      <c r="V17" s="8"/>
      <c r="W17" s="9"/>
      <c r="X17" s="8"/>
      <c r="Y17" s="9"/>
      <c r="Z17" s="8"/>
      <c r="AA17" s="9"/>
      <c r="AB17" s="8"/>
      <c r="AC17" s="9"/>
    </row>
    <row r="18" spans="1:29" s="21" customFormat="1" ht="18.75" x14ac:dyDescent="0.25">
      <c r="A18" s="13">
        <f t="shared" si="3"/>
        <v>13</v>
      </c>
      <c r="B18" s="14" t="s">
        <v>110</v>
      </c>
      <c r="C18" s="15">
        <v>4</v>
      </c>
      <c r="D18" s="15">
        <v>5</v>
      </c>
      <c r="E18" s="16">
        <v>140</v>
      </c>
      <c r="F18" s="16">
        <v>148</v>
      </c>
      <c r="G18" s="16">
        <v>114</v>
      </c>
      <c r="H18" s="16">
        <v>120</v>
      </c>
      <c r="I18" s="16">
        <f t="shared" si="0"/>
        <v>408</v>
      </c>
      <c r="J18" s="16">
        <f t="shared" si="1"/>
        <v>148</v>
      </c>
      <c r="K18" s="60">
        <f t="shared" si="2"/>
        <v>136</v>
      </c>
      <c r="L18" s="13">
        <v>2</v>
      </c>
      <c r="O18"/>
      <c r="P18" s="263">
        <v>12</v>
      </c>
      <c r="Q18" s="264">
        <v>5</v>
      </c>
      <c r="R18" s="265">
        <v>4</v>
      </c>
      <c r="S18" s="264">
        <v>3</v>
      </c>
      <c r="T18" s="265">
        <v>2</v>
      </c>
      <c r="U18" s="9"/>
      <c r="V18" s="8"/>
      <c r="W18" s="9"/>
      <c r="X18" s="8"/>
      <c r="Y18" s="9"/>
      <c r="Z18" s="8"/>
      <c r="AA18" s="9"/>
      <c r="AB18" s="8"/>
      <c r="AC18" s="9"/>
    </row>
    <row r="19" spans="1:29" ht="18.75" x14ac:dyDescent="0.25">
      <c r="A19" s="13">
        <f t="shared" si="3"/>
        <v>14</v>
      </c>
      <c r="B19" s="14" t="s">
        <v>104</v>
      </c>
      <c r="C19" s="15">
        <v>4</v>
      </c>
      <c r="D19" s="15">
        <v>3</v>
      </c>
      <c r="E19" s="16">
        <v>110</v>
      </c>
      <c r="F19" s="16">
        <v>126</v>
      </c>
      <c r="G19" s="16">
        <v>138</v>
      </c>
      <c r="H19" s="16">
        <v>136</v>
      </c>
      <c r="I19" s="16">
        <f t="shared" si="0"/>
        <v>400</v>
      </c>
      <c r="J19" s="16">
        <f t="shared" si="1"/>
        <v>138</v>
      </c>
      <c r="K19" s="60">
        <f t="shared" si="2"/>
        <v>133</v>
      </c>
      <c r="L19" s="13">
        <v>1</v>
      </c>
      <c r="P19" s="263">
        <v>13</v>
      </c>
      <c r="Q19" s="264">
        <v>3</v>
      </c>
      <c r="R19" s="265">
        <v>2</v>
      </c>
      <c r="S19" s="264">
        <v>1</v>
      </c>
      <c r="T19" s="8"/>
      <c r="U19" s="9"/>
      <c r="V19" s="8"/>
      <c r="W19" s="9"/>
      <c r="X19" s="8"/>
      <c r="Y19" s="9"/>
      <c r="Z19" s="8"/>
      <c r="AA19" s="9"/>
      <c r="AB19" s="8"/>
      <c r="AC19" s="9"/>
    </row>
    <row r="20" spans="1:29" ht="18.75" x14ac:dyDescent="0.2">
      <c r="P20" s="263">
        <v>14</v>
      </c>
      <c r="Q20" s="264">
        <v>2</v>
      </c>
      <c r="R20" s="265">
        <v>1</v>
      </c>
      <c r="S20" s="423"/>
      <c r="T20" s="8"/>
      <c r="U20" s="9"/>
      <c r="V20" s="8"/>
      <c r="W20" s="9"/>
      <c r="X20" s="8"/>
      <c r="Y20" s="9"/>
      <c r="Z20" s="8"/>
      <c r="AA20" s="9"/>
      <c r="AB20" s="8"/>
      <c r="AC20" s="9"/>
    </row>
    <row r="21" spans="1:29" s="2" customFormat="1" ht="21" x14ac:dyDescent="0.35">
      <c r="B21" s="33" t="str">
        <f>B7</f>
        <v>Степанов Андрей</v>
      </c>
      <c r="C21" s="10" t="s">
        <v>49</v>
      </c>
      <c r="D21" s="159">
        <f>J7</f>
        <v>235</v>
      </c>
      <c r="E21" s="34" t="s">
        <v>47</v>
      </c>
      <c r="F21" s="35"/>
      <c r="G21" s="27"/>
      <c r="H21" s="27"/>
      <c r="I21" s="27"/>
      <c r="J21" s="10"/>
      <c r="K21" s="57"/>
      <c r="O21"/>
      <c r="P21" s="263">
        <v>15</v>
      </c>
      <c r="Q21" s="264">
        <v>1</v>
      </c>
      <c r="R21" s="8"/>
      <c r="S21" s="9"/>
      <c r="T21" s="8"/>
      <c r="U21" s="9"/>
      <c r="V21" s="8"/>
      <c r="W21" s="9"/>
      <c r="X21" s="8"/>
      <c r="Y21" s="9"/>
      <c r="Z21" s="8"/>
      <c r="AA21" s="9"/>
      <c r="AB21" s="8"/>
      <c r="AC21" s="9"/>
    </row>
    <row r="22" spans="1:29" s="29" customFormat="1" ht="21" x14ac:dyDescent="0.35">
      <c r="B22" s="30" t="str">
        <f>B6</f>
        <v>Ермолаев Кирилл</v>
      </c>
      <c r="C22" s="32" t="s">
        <v>49</v>
      </c>
      <c r="D22" s="159">
        <f>K6</f>
        <v>194</v>
      </c>
      <c r="E22" s="28" t="s">
        <v>48</v>
      </c>
      <c r="F22" s="31"/>
      <c r="G22" s="31"/>
      <c r="H22" s="31"/>
      <c r="I22" s="31"/>
      <c r="J22" s="32"/>
      <c r="K22" s="58"/>
      <c r="O22"/>
      <c r="S22" s="9"/>
      <c r="T22" s="8"/>
      <c r="U22" s="9"/>
      <c r="V22" s="8"/>
      <c r="W22" s="9"/>
      <c r="X22" s="8"/>
      <c r="Y22" s="9"/>
      <c r="Z22" s="8"/>
      <c r="AA22" s="9"/>
      <c r="AB22" s="8"/>
      <c r="AC22" s="9"/>
    </row>
    <row r="23" spans="1:29" s="29" customFormat="1" ht="21" x14ac:dyDescent="0.35">
      <c r="B23" s="30"/>
      <c r="C23" s="32"/>
      <c r="D23" s="159"/>
      <c r="E23" s="28"/>
      <c r="F23" s="31"/>
      <c r="G23" s="31"/>
      <c r="H23" s="31"/>
      <c r="I23" s="31"/>
      <c r="J23" s="32"/>
      <c r="K23" s="58"/>
      <c r="O23"/>
      <c r="P23"/>
    </row>
    <row r="24" spans="1:29" s="22" customFormat="1" ht="15.75" x14ac:dyDescent="0.25">
      <c r="A24" s="22" t="s">
        <v>43</v>
      </c>
      <c r="B24" s="1" t="s">
        <v>5</v>
      </c>
      <c r="C24" s="1" t="s">
        <v>7</v>
      </c>
      <c r="D24" s="1" t="s">
        <v>8</v>
      </c>
      <c r="E24" s="1" t="s">
        <v>2</v>
      </c>
      <c r="F24" s="1" t="s">
        <v>3</v>
      </c>
      <c r="G24" s="1" t="s">
        <v>4</v>
      </c>
      <c r="H24" s="1" t="s">
        <v>10</v>
      </c>
      <c r="I24" s="1" t="s">
        <v>1</v>
      </c>
      <c r="J24" s="1" t="s">
        <v>9</v>
      </c>
      <c r="K24" s="93" t="s">
        <v>0</v>
      </c>
      <c r="L24" s="1" t="s">
        <v>11</v>
      </c>
      <c r="O24"/>
      <c r="P24"/>
    </row>
    <row r="25" spans="1:29" s="21" customFormat="1" ht="18" x14ac:dyDescent="0.25">
      <c r="A25" s="161">
        <v>1</v>
      </c>
      <c r="B25" s="18" t="s">
        <v>13</v>
      </c>
      <c r="C25" s="61">
        <v>2</v>
      </c>
      <c r="D25" s="61">
        <v>1</v>
      </c>
      <c r="E25" s="62">
        <v>177</v>
      </c>
      <c r="F25" s="62">
        <v>155</v>
      </c>
      <c r="G25" s="62">
        <v>176</v>
      </c>
      <c r="H25" s="62">
        <v>160</v>
      </c>
      <c r="I25" s="62">
        <f t="shared" ref="I25:I35" si="4">SUM(E25:H25)-MIN(E25:H25)</f>
        <v>513</v>
      </c>
      <c r="J25" s="62">
        <f t="shared" ref="J25:J35" si="5">MAX(E25:H25)</f>
        <v>177</v>
      </c>
      <c r="K25" s="213">
        <f t="shared" ref="K25:K35" si="6">ROUND(I25/3,0)</f>
        <v>171</v>
      </c>
      <c r="L25" s="61">
        <v>30</v>
      </c>
      <c r="O25" s="6"/>
    </row>
    <row r="26" spans="1:29" s="21" customFormat="1" ht="18" x14ac:dyDescent="0.25">
      <c r="A26" s="161">
        <f>A25+1</f>
        <v>2</v>
      </c>
      <c r="B26" s="18" t="s">
        <v>81</v>
      </c>
      <c r="C26" s="61">
        <v>1</v>
      </c>
      <c r="D26" s="61">
        <v>1</v>
      </c>
      <c r="E26" s="62">
        <v>179</v>
      </c>
      <c r="F26" s="62">
        <v>140</v>
      </c>
      <c r="G26" s="62">
        <v>133</v>
      </c>
      <c r="H26" s="62">
        <v>164</v>
      </c>
      <c r="I26" s="62">
        <f t="shared" si="4"/>
        <v>483</v>
      </c>
      <c r="J26" s="213">
        <f t="shared" si="5"/>
        <v>179</v>
      </c>
      <c r="K26" s="62">
        <f t="shared" si="6"/>
        <v>161</v>
      </c>
      <c r="L26" s="61">
        <v>27</v>
      </c>
      <c r="O26" s="6"/>
    </row>
    <row r="27" spans="1:29" s="21" customFormat="1" ht="18" x14ac:dyDescent="0.25">
      <c r="A27" s="161">
        <f>A26+1</f>
        <v>3</v>
      </c>
      <c r="B27" s="18" t="s">
        <v>20</v>
      </c>
      <c r="C27" s="61">
        <v>3</v>
      </c>
      <c r="D27" s="61">
        <v>3</v>
      </c>
      <c r="E27" s="62">
        <v>168</v>
      </c>
      <c r="F27" s="62">
        <v>131</v>
      </c>
      <c r="G27" s="62">
        <v>140</v>
      </c>
      <c r="H27" s="62">
        <v>155</v>
      </c>
      <c r="I27" s="62">
        <f t="shared" si="4"/>
        <v>463</v>
      </c>
      <c r="J27" s="62">
        <f t="shared" si="5"/>
        <v>168</v>
      </c>
      <c r="K27" s="62">
        <f t="shared" si="6"/>
        <v>154</v>
      </c>
      <c r="L27" s="61">
        <v>24</v>
      </c>
      <c r="O27" s="6"/>
    </row>
    <row r="28" spans="1:29" s="21" customFormat="1" ht="18" x14ac:dyDescent="0.25">
      <c r="A28" s="161">
        <f>A27+1</f>
        <v>4</v>
      </c>
      <c r="B28" s="18" t="s">
        <v>76</v>
      </c>
      <c r="C28" s="61">
        <v>1</v>
      </c>
      <c r="D28" s="61">
        <v>3</v>
      </c>
      <c r="E28" s="62">
        <v>99</v>
      </c>
      <c r="F28" s="62">
        <v>176</v>
      </c>
      <c r="G28" s="62">
        <v>123</v>
      </c>
      <c r="H28" s="62">
        <v>164</v>
      </c>
      <c r="I28" s="62">
        <f t="shared" si="4"/>
        <v>463</v>
      </c>
      <c r="J28" s="62">
        <f t="shared" si="5"/>
        <v>176</v>
      </c>
      <c r="K28" s="62">
        <f t="shared" si="6"/>
        <v>154</v>
      </c>
      <c r="L28" s="61">
        <v>24</v>
      </c>
      <c r="O28" s="6"/>
    </row>
    <row r="29" spans="1:29" s="21" customFormat="1" ht="18" x14ac:dyDescent="0.25">
      <c r="A29" s="161">
        <f t="shared" ref="A29:A35" si="7">A28+1</f>
        <v>5</v>
      </c>
      <c r="B29" s="18" t="s">
        <v>15</v>
      </c>
      <c r="C29" s="61">
        <v>3</v>
      </c>
      <c r="D29" s="61">
        <v>5</v>
      </c>
      <c r="E29" s="62">
        <v>122</v>
      </c>
      <c r="F29" s="62">
        <v>158</v>
      </c>
      <c r="G29" s="62">
        <v>144</v>
      </c>
      <c r="H29" s="62">
        <v>148</v>
      </c>
      <c r="I29" s="62">
        <f t="shared" si="4"/>
        <v>450</v>
      </c>
      <c r="J29" s="62">
        <f t="shared" si="5"/>
        <v>158</v>
      </c>
      <c r="K29" s="62">
        <f t="shared" si="6"/>
        <v>150</v>
      </c>
      <c r="L29" s="61">
        <v>18</v>
      </c>
      <c r="O29" s="6"/>
    </row>
    <row r="30" spans="1:29" s="21" customFormat="1" ht="18" x14ac:dyDescent="0.25">
      <c r="A30" s="161">
        <f t="shared" si="7"/>
        <v>6</v>
      </c>
      <c r="B30" s="18" t="s">
        <v>75</v>
      </c>
      <c r="C30" s="19">
        <v>3</v>
      </c>
      <c r="D30" s="19">
        <v>1</v>
      </c>
      <c r="E30" s="20">
        <v>156</v>
      </c>
      <c r="F30" s="20">
        <v>154</v>
      </c>
      <c r="G30" s="20">
        <v>123</v>
      </c>
      <c r="H30" s="20">
        <v>132</v>
      </c>
      <c r="I30" s="20">
        <f t="shared" si="4"/>
        <v>442</v>
      </c>
      <c r="J30" s="20">
        <f t="shared" si="5"/>
        <v>156</v>
      </c>
      <c r="K30" s="62">
        <f t="shared" si="6"/>
        <v>147</v>
      </c>
      <c r="L30" s="61">
        <v>15</v>
      </c>
      <c r="O30" s="6"/>
    </row>
    <row r="31" spans="1:29" s="21" customFormat="1" ht="18" x14ac:dyDescent="0.25">
      <c r="A31" s="161">
        <f t="shared" si="7"/>
        <v>7</v>
      </c>
      <c r="B31" s="18" t="s">
        <v>77</v>
      </c>
      <c r="C31" s="61">
        <v>3</v>
      </c>
      <c r="D31" s="61">
        <v>4</v>
      </c>
      <c r="E31" s="62">
        <v>135</v>
      </c>
      <c r="F31" s="62">
        <v>118</v>
      </c>
      <c r="G31" s="62">
        <v>151</v>
      </c>
      <c r="H31" s="62">
        <v>123</v>
      </c>
      <c r="I31" s="62">
        <f t="shared" si="4"/>
        <v>409</v>
      </c>
      <c r="J31" s="62">
        <f t="shared" si="5"/>
        <v>151</v>
      </c>
      <c r="K31" s="62">
        <f t="shared" si="6"/>
        <v>136</v>
      </c>
      <c r="L31" s="61">
        <v>12</v>
      </c>
      <c r="O31" s="6"/>
    </row>
    <row r="32" spans="1:29" s="21" customFormat="1" ht="18" x14ac:dyDescent="0.25">
      <c r="A32" s="161">
        <f t="shared" si="7"/>
        <v>8</v>
      </c>
      <c r="B32" s="18" t="s">
        <v>14</v>
      </c>
      <c r="C32" s="61">
        <v>3</v>
      </c>
      <c r="D32" s="61">
        <v>6</v>
      </c>
      <c r="E32" s="62">
        <v>122</v>
      </c>
      <c r="F32" s="62">
        <v>122</v>
      </c>
      <c r="G32" s="62">
        <v>109</v>
      </c>
      <c r="H32" s="62">
        <v>144</v>
      </c>
      <c r="I32" s="62">
        <f t="shared" si="4"/>
        <v>388</v>
      </c>
      <c r="J32" s="62">
        <f t="shared" si="5"/>
        <v>144</v>
      </c>
      <c r="K32" s="62">
        <f t="shared" si="6"/>
        <v>129</v>
      </c>
      <c r="L32" s="61">
        <v>9</v>
      </c>
      <c r="O32" s="6"/>
    </row>
    <row r="33" spans="1:15" s="21" customFormat="1" ht="18" x14ac:dyDescent="0.25">
      <c r="A33" s="161">
        <f t="shared" si="7"/>
        <v>9</v>
      </c>
      <c r="B33" s="18" t="s">
        <v>46</v>
      </c>
      <c r="C33" s="61">
        <v>1</v>
      </c>
      <c r="D33" s="61">
        <v>5</v>
      </c>
      <c r="E33" s="62">
        <v>95</v>
      </c>
      <c r="F33" s="62">
        <v>131</v>
      </c>
      <c r="G33" s="62">
        <v>137</v>
      </c>
      <c r="H33" s="62">
        <v>107</v>
      </c>
      <c r="I33" s="62">
        <f t="shared" si="4"/>
        <v>375</v>
      </c>
      <c r="J33" s="62">
        <f t="shared" si="5"/>
        <v>137</v>
      </c>
      <c r="K33" s="62">
        <f t="shared" si="6"/>
        <v>125</v>
      </c>
      <c r="L33" s="61">
        <v>7</v>
      </c>
      <c r="O33" s="6"/>
    </row>
    <row r="34" spans="1:15" s="21" customFormat="1" ht="18" x14ac:dyDescent="0.25">
      <c r="A34" s="161">
        <f t="shared" si="7"/>
        <v>10</v>
      </c>
      <c r="B34" s="18" t="s">
        <v>137</v>
      </c>
      <c r="C34" s="19">
        <v>4</v>
      </c>
      <c r="D34" s="19">
        <v>2</v>
      </c>
      <c r="E34" s="20">
        <v>119</v>
      </c>
      <c r="F34" s="20">
        <v>100</v>
      </c>
      <c r="G34" s="20">
        <v>137</v>
      </c>
      <c r="H34" s="20">
        <v>118</v>
      </c>
      <c r="I34" s="20">
        <f t="shared" si="4"/>
        <v>374</v>
      </c>
      <c r="J34" s="20">
        <f t="shared" si="5"/>
        <v>137</v>
      </c>
      <c r="K34" s="62">
        <f t="shared" si="6"/>
        <v>125</v>
      </c>
      <c r="L34" s="61">
        <v>7</v>
      </c>
      <c r="O34" s="6"/>
    </row>
    <row r="35" spans="1:15" s="21" customFormat="1" ht="18" x14ac:dyDescent="0.25">
      <c r="A35" s="161">
        <f t="shared" si="7"/>
        <v>11</v>
      </c>
      <c r="B35" s="18" t="s">
        <v>108</v>
      </c>
      <c r="C35" s="61">
        <v>1</v>
      </c>
      <c r="D35" s="61">
        <v>6</v>
      </c>
      <c r="E35" s="62">
        <v>117</v>
      </c>
      <c r="F35" s="62">
        <v>131</v>
      </c>
      <c r="G35" s="62">
        <v>119</v>
      </c>
      <c r="H35" s="62">
        <v>113</v>
      </c>
      <c r="I35" s="62">
        <f t="shared" si="4"/>
        <v>367</v>
      </c>
      <c r="J35" s="62">
        <f t="shared" si="5"/>
        <v>131</v>
      </c>
      <c r="K35" s="62">
        <f t="shared" si="6"/>
        <v>122</v>
      </c>
      <c r="L35" s="61">
        <v>3</v>
      </c>
      <c r="O35" s="6"/>
    </row>
    <row r="37" spans="1:15" ht="21" x14ac:dyDescent="0.35">
      <c r="B37" s="162" t="str">
        <f>B26</f>
        <v>Женихова Евгения</v>
      </c>
      <c r="C37" s="10" t="s">
        <v>49</v>
      </c>
      <c r="D37" s="159">
        <f>J26</f>
        <v>179</v>
      </c>
      <c r="E37" s="163" t="s">
        <v>47</v>
      </c>
      <c r="F37" s="35"/>
      <c r="G37" s="27"/>
      <c r="H37" s="27"/>
    </row>
    <row r="38" spans="1:15" ht="21" x14ac:dyDescent="0.35">
      <c r="B38" s="164" t="str">
        <f>B25</f>
        <v>Чуруксаева Людмила</v>
      </c>
      <c r="C38" s="32" t="s">
        <v>49</v>
      </c>
      <c r="D38" s="159">
        <f>K25</f>
        <v>171</v>
      </c>
      <c r="E38" s="165" t="s">
        <v>48</v>
      </c>
      <c r="F38" s="31"/>
      <c r="G38" s="31"/>
      <c r="H38" s="31"/>
    </row>
  </sheetData>
  <mergeCells count="5">
    <mergeCell ref="A1:K1"/>
    <mergeCell ref="A2:K2"/>
    <mergeCell ref="A3:K3"/>
    <mergeCell ref="P5:P6"/>
    <mergeCell ref="Q5:AC5"/>
  </mergeCells>
  <pageMargins left="0.70866141732283461" right="0.70866141732283461" top="0.74803149606299213" bottom="0.74803149606299213" header="0.51181102362204722" footer="0.51181102362204722"/>
  <pageSetup paperSize="9" scale="66" orientation="portrait" r:id="rId1"/>
  <headerFooter alignWithMargins="0"/>
  <colBreaks count="1" manualBreakCount="1">
    <brk id="12" max="2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F96"/>
  <sheetViews>
    <sheetView zoomScale="80" zoomScaleNormal="80" workbookViewId="0">
      <selection activeCell="B10" sqref="B10"/>
    </sheetView>
  </sheetViews>
  <sheetFormatPr defaultRowHeight="15" outlineLevelRow="1" x14ac:dyDescent="0.2"/>
  <cols>
    <col min="1" max="1" width="6.85546875" style="649" customWidth="1"/>
    <col min="2" max="2" width="25.28515625" style="651" customWidth="1"/>
    <col min="3" max="3" width="8" style="50" bestFit="1" customWidth="1"/>
    <col min="4" max="5" width="9.140625" style="50" bestFit="1" customWidth="1"/>
    <col min="6" max="6" width="11.28515625" style="50" bestFit="1" customWidth="1"/>
    <col min="7" max="8" width="7.42578125" style="50" bestFit="1" customWidth="1"/>
    <col min="9" max="9" width="11.5703125" style="50" bestFit="1" customWidth="1"/>
    <col min="10" max="10" width="4" style="50" customWidth="1"/>
    <col min="11" max="11" width="8.28515625" style="652" customWidth="1"/>
    <col min="12" max="12" width="21.28515625" style="51" bestFit="1" customWidth="1"/>
    <col min="13" max="13" width="6" style="50" customWidth="1"/>
    <col min="14" max="14" width="21" style="51" bestFit="1" customWidth="1"/>
    <col min="15" max="15" width="6" style="50" customWidth="1"/>
    <col min="16" max="16" width="21.28515625" style="51" bestFit="1" customWidth="1"/>
    <col min="17" max="17" width="6" style="50" customWidth="1"/>
    <col min="18" max="18" width="21.28515625" style="51" bestFit="1" customWidth="1"/>
    <col min="19" max="19" width="6" style="50" customWidth="1"/>
    <col min="20" max="20" width="3.28515625" style="50" customWidth="1"/>
    <col min="21" max="21" width="5.42578125" style="49" customWidth="1"/>
    <col min="22" max="22" width="25.28515625" style="50" bestFit="1" customWidth="1"/>
    <col min="23" max="23" width="9.140625" style="46"/>
    <col min="24" max="16384" width="9.140625" style="50"/>
  </cols>
  <sheetData>
    <row r="1" spans="1:23" s="49" customFormat="1" ht="18" x14ac:dyDescent="0.25">
      <c r="A1" s="1302" t="s">
        <v>122</v>
      </c>
      <c r="B1" s="1302"/>
      <c r="C1" s="1302"/>
      <c r="D1" s="1302"/>
      <c r="E1" s="1302"/>
      <c r="F1" s="1302"/>
      <c r="G1" s="1302"/>
      <c r="H1" s="1302"/>
      <c r="I1" s="499"/>
      <c r="J1" s="209"/>
      <c r="K1" s="209"/>
      <c r="L1" s="209"/>
      <c r="N1" s="174"/>
      <c r="P1" s="174"/>
      <c r="R1" s="174"/>
    </row>
    <row r="2" spans="1:23" s="49" customFormat="1" ht="18" x14ac:dyDescent="0.25">
      <c r="A2" s="602" t="s">
        <v>154</v>
      </c>
      <c r="B2" s="499"/>
      <c r="C2" s="499"/>
      <c r="D2" s="499"/>
      <c r="E2" s="499"/>
      <c r="F2" s="499"/>
      <c r="G2" s="499"/>
      <c r="H2" s="499"/>
      <c r="I2" s="499"/>
      <c r="J2" s="209"/>
      <c r="K2" s="209"/>
      <c r="L2" s="209"/>
      <c r="N2" s="174"/>
      <c r="P2" s="174"/>
      <c r="R2" s="174"/>
    </row>
    <row r="3" spans="1:23" s="49" customFormat="1" ht="18.75" hidden="1" outlineLevel="1" thickBot="1" x14ac:dyDescent="0.3">
      <c r="A3" s="602"/>
      <c r="B3" s="499"/>
      <c r="C3" s="499"/>
      <c r="D3" s="499"/>
      <c r="E3" s="499"/>
      <c r="F3" s="499"/>
      <c r="G3" s="499"/>
      <c r="H3" s="499"/>
      <c r="I3" s="499"/>
      <c r="J3" s="209"/>
      <c r="K3" s="209"/>
      <c r="L3" s="209"/>
      <c r="N3" s="174"/>
      <c r="P3" s="174"/>
      <c r="R3" s="174"/>
    </row>
    <row r="4" spans="1:23" hidden="1" outlineLevel="1" x14ac:dyDescent="0.2">
      <c r="A4" s="1353" t="s">
        <v>145</v>
      </c>
      <c r="B4" s="1330" t="s">
        <v>148</v>
      </c>
      <c r="C4" s="1331"/>
      <c r="D4" s="1331"/>
      <c r="E4" s="1331"/>
      <c r="F4" s="1331"/>
      <c r="G4" s="1331"/>
      <c r="H4" s="1332"/>
      <c r="I4" s="1345" t="s">
        <v>0</v>
      </c>
      <c r="K4" s="1347" t="s">
        <v>143</v>
      </c>
      <c r="L4" s="1349" t="s">
        <v>153</v>
      </c>
      <c r="M4" s="1349"/>
      <c r="N4" s="1349"/>
      <c r="O4" s="1349"/>
      <c r="P4" s="1350"/>
      <c r="Q4" s="1351"/>
      <c r="R4" s="1349"/>
      <c r="S4" s="1352"/>
      <c r="U4" s="716">
        <v>1</v>
      </c>
      <c r="V4" s="717" t="s">
        <v>42</v>
      </c>
      <c r="W4" s="718">
        <v>206.5</v>
      </c>
    </row>
    <row r="5" spans="1:23" ht="15.75" hidden="1" outlineLevel="1" thickBot="1" x14ac:dyDescent="0.25">
      <c r="A5" s="1354"/>
      <c r="B5" s="547" t="s">
        <v>97</v>
      </c>
      <c r="C5" s="543" t="s">
        <v>151</v>
      </c>
      <c r="D5" s="566" t="s">
        <v>2</v>
      </c>
      <c r="E5" s="566" t="s">
        <v>3</v>
      </c>
      <c r="F5" s="580" t="s">
        <v>160</v>
      </c>
      <c r="G5" s="622" t="s">
        <v>99</v>
      </c>
      <c r="H5" s="623" t="s">
        <v>152</v>
      </c>
      <c r="I5" s="1346"/>
      <c r="K5" s="1348"/>
      <c r="L5" s="674">
        <v>1</v>
      </c>
      <c r="M5" s="601" t="s">
        <v>142</v>
      </c>
      <c r="N5" s="674">
        <v>2</v>
      </c>
      <c r="O5" s="601" t="s">
        <v>142</v>
      </c>
      <c r="P5" s="674">
        <v>3</v>
      </c>
      <c r="Q5" s="601" t="s">
        <v>142</v>
      </c>
      <c r="R5" s="674">
        <v>4</v>
      </c>
      <c r="S5" s="624" t="s">
        <v>142</v>
      </c>
      <c r="U5" s="719">
        <v>2</v>
      </c>
      <c r="V5" s="720" t="s">
        <v>19</v>
      </c>
      <c r="W5" s="721">
        <v>193.5</v>
      </c>
    </row>
    <row r="6" spans="1:23" hidden="1" outlineLevel="1" x14ac:dyDescent="0.2">
      <c r="A6" s="616">
        <f t="shared" ref="A6:A17" si="0">A5+1</f>
        <v>1</v>
      </c>
      <c r="B6" s="582" t="s">
        <v>18</v>
      </c>
      <c r="C6" s="583" t="s">
        <v>124</v>
      </c>
      <c r="D6" s="625">
        <f>M6</f>
        <v>151</v>
      </c>
      <c r="E6" s="625">
        <f>O9</f>
        <v>188</v>
      </c>
      <c r="F6" s="584">
        <f>Q25</f>
        <v>135</v>
      </c>
      <c r="G6" s="626">
        <f t="shared" ref="G6:G17" si="1">SUM(D6:F6)-MIN(D6:F6)</f>
        <v>339</v>
      </c>
      <c r="H6" s="627"/>
      <c r="I6" s="585">
        <f t="shared" ref="I6:I17" si="2">(G6+H6)/2</f>
        <v>169.5</v>
      </c>
      <c r="K6" s="1341">
        <v>1</v>
      </c>
      <c r="L6" s="675" t="str">
        <f>$B$6</f>
        <v>Пушкарев Александр</v>
      </c>
      <c r="M6" s="559">
        <v>151</v>
      </c>
      <c r="N6" s="675" t="str">
        <f>$B$7</f>
        <v>Ермолаев Кирилл</v>
      </c>
      <c r="O6" s="559">
        <v>185</v>
      </c>
      <c r="P6" s="675" t="str">
        <f>$B$8</f>
        <v>Карунас Антон</v>
      </c>
      <c r="Q6" s="559">
        <v>137</v>
      </c>
      <c r="R6" s="675" t="str">
        <f>$B$9</f>
        <v>Фаттаев Назим</v>
      </c>
      <c r="S6" s="560">
        <v>192</v>
      </c>
      <c r="U6" s="719">
        <v>3</v>
      </c>
      <c r="V6" s="720" t="s">
        <v>140</v>
      </c>
      <c r="W6" s="721">
        <v>190</v>
      </c>
    </row>
    <row r="7" spans="1:23" hidden="1" outlineLevel="1" x14ac:dyDescent="0.2">
      <c r="A7" s="617">
        <f t="shared" si="0"/>
        <v>2</v>
      </c>
      <c r="B7" s="586" t="s">
        <v>74</v>
      </c>
      <c r="C7" s="587" t="s">
        <v>126</v>
      </c>
      <c r="D7" s="628">
        <f>O6</f>
        <v>185</v>
      </c>
      <c r="E7" s="628">
        <f>Q9</f>
        <v>173</v>
      </c>
      <c r="F7" s="588">
        <v>0</v>
      </c>
      <c r="G7" s="629">
        <f t="shared" si="1"/>
        <v>358</v>
      </c>
      <c r="H7" s="630"/>
      <c r="I7" s="589">
        <f t="shared" si="2"/>
        <v>179</v>
      </c>
      <c r="K7" s="1342"/>
      <c r="L7" s="676" t="str">
        <f>$B$10</f>
        <v>Дикушникова Ольга</v>
      </c>
      <c r="M7" s="544">
        <v>127</v>
      </c>
      <c r="N7" s="676" t="str">
        <f>$B$11</f>
        <v>Клюева Наталья</v>
      </c>
      <c r="O7" s="544">
        <v>146</v>
      </c>
      <c r="P7" s="676" t="str">
        <f>$B$12</f>
        <v>Кравченко Оксана</v>
      </c>
      <c r="Q7" s="544">
        <v>180</v>
      </c>
      <c r="R7" s="679" t="str">
        <f>$B$13</f>
        <v>Левченко Алексей</v>
      </c>
      <c r="S7" s="561">
        <v>123</v>
      </c>
      <c r="U7" s="719">
        <v>4</v>
      </c>
      <c r="V7" s="720" t="s">
        <v>138</v>
      </c>
      <c r="W7" s="721">
        <v>189</v>
      </c>
    </row>
    <row r="8" spans="1:23" ht="15.75" hidden="1" outlineLevel="1" thickBot="1" x14ac:dyDescent="0.25">
      <c r="A8" s="617">
        <f t="shared" si="0"/>
        <v>3</v>
      </c>
      <c r="B8" s="586" t="s">
        <v>110</v>
      </c>
      <c r="C8" s="587" t="s">
        <v>127</v>
      </c>
      <c r="D8" s="628">
        <f>Q6</f>
        <v>137</v>
      </c>
      <c r="E8" s="628">
        <f>S9</f>
        <v>164</v>
      </c>
      <c r="F8" s="588">
        <f>O25</f>
        <v>128</v>
      </c>
      <c r="G8" s="629">
        <f t="shared" si="1"/>
        <v>301</v>
      </c>
      <c r="H8" s="630"/>
      <c r="I8" s="589">
        <f t="shared" si="2"/>
        <v>150.5</v>
      </c>
      <c r="K8" s="1343"/>
      <c r="L8" s="677" t="str">
        <f>$B$14</f>
        <v>Мельникова Татьяна</v>
      </c>
      <c r="M8" s="545">
        <v>108</v>
      </c>
      <c r="N8" s="680" t="str">
        <f>$B$15</f>
        <v>Тимохин Володя</v>
      </c>
      <c r="O8" s="545">
        <v>138</v>
      </c>
      <c r="P8" s="680" t="str">
        <f>$B$16</f>
        <v>Чуруксаева Людмила</v>
      </c>
      <c r="Q8" s="545">
        <v>169</v>
      </c>
      <c r="R8" s="680" t="str">
        <f>$B$17</f>
        <v>Черный Сергей</v>
      </c>
      <c r="S8" s="565">
        <v>185</v>
      </c>
      <c r="U8" s="719">
        <v>5</v>
      </c>
      <c r="V8" s="720" t="s">
        <v>120</v>
      </c>
      <c r="W8" s="721">
        <v>182</v>
      </c>
    </row>
    <row r="9" spans="1:23" hidden="1" outlineLevel="1" x14ac:dyDescent="0.2">
      <c r="A9" s="617">
        <f t="shared" si="0"/>
        <v>4</v>
      </c>
      <c r="B9" s="586" t="s">
        <v>140</v>
      </c>
      <c r="C9" s="587" t="s">
        <v>128</v>
      </c>
      <c r="D9" s="628">
        <f>S6</f>
        <v>192</v>
      </c>
      <c r="E9" s="628">
        <f>M9</f>
        <v>188</v>
      </c>
      <c r="F9" s="588">
        <v>0</v>
      </c>
      <c r="G9" s="629">
        <f t="shared" si="1"/>
        <v>380</v>
      </c>
      <c r="H9" s="630"/>
      <c r="I9" s="589">
        <f t="shared" si="2"/>
        <v>190</v>
      </c>
      <c r="K9" s="1344">
        <v>2</v>
      </c>
      <c r="L9" s="678" t="str">
        <f>$B$9</f>
        <v>Фаттаев Назим</v>
      </c>
      <c r="M9" s="564">
        <v>188</v>
      </c>
      <c r="N9" s="678" t="str">
        <f>$B$6</f>
        <v>Пушкарев Александр</v>
      </c>
      <c r="O9" s="564">
        <v>188</v>
      </c>
      <c r="P9" s="678" t="str">
        <f>$B$7</f>
        <v>Ермолаев Кирилл</v>
      </c>
      <c r="Q9" s="564">
        <v>173</v>
      </c>
      <c r="R9" s="678" t="str">
        <f>$B$8</f>
        <v>Карунас Антон</v>
      </c>
      <c r="S9" s="563">
        <v>164</v>
      </c>
      <c r="U9" s="719">
        <v>6</v>
      </c>
      <c r="V9" s="720" t="s">
        <v>33</v>
      </c>
      <c r="W9" s="721">
        <v>179.5</v>
      </c>
    </row>
    <row r="10" spans="1:23" s="634" customFormat="1" hidden="1" outlineLevel="1" x14ac:dyDescent="0.2">
      <c r="A10" s="618">
        <f t="shared" si="0"/>
        <v>5</v>
      </c>
      <c r="B10" s="567" t="s">
        <v>15</v>
      </c>
      <c r="C10" s="568" t="s">
        <v>129</v>
      </c>
      <c r="D10" s="631">
        <f>M7</f>
        <v>127</v>
      </c>
      <c r="E10" s="631">
        <f>O10</f>
        <v>134</v>
      </c>
      <c r="F10" s="581">
        <f>Q24</f>
        <v>176</v>
      </c>
      <c r="G10" s="632">
        <f t="shared" si="1"/>
        <v>310</v>
      </c>
      <c r="H10" s="633">
        <v>8</v>
      </c>
      <c r="I10" s="569">
        <f t="shared" si="2"/>
        <v>159</v>
      </c>
      <c r="K10" s="1342"/>
      <c r="L10" s="679" t="str">
        <f>$B$13</f>
        <v>Левченко Алексей</v>
      </c>
      <c r="M10" s="555">
        <v>127</v>
      </c>
      <c r="N10" s="684" t="str">
        <f>$B$10</f>
        <v>Дикушникова Ольга</v>
      </c>
      <c r="O10" s="555">
        <v>134</v>
      </c>
      <c r="P10" s="684" t="str">
        <f>$B$11</f>
        <v>Клюева Наталья</v>
      </c>
      <c r="Q10" s="555">
        <v>144</v>
      </c>
      <c r="R10" s="684" t="str">
        <f>$B$12</f>
        <v>Кравченко Оксана</v>
      </c>
      <c r="S10" s="557">
        <v>145</v>
      </c>
      <c r="U10" s="719">
        <v>7</v>
      </c>
      <c r="V10" s="720" t="s">
        <v>74</v>
      </c>
      <c r="W10" s="721">
        <v>179</v>
      </c>
    </row>
    <row r="11" spans="1:23" s="634" customFormat="1" ht="15.75" hidden="1" outlineLevel="1" thickBot="1" x14ac:dyDescent="0.25">
      <c r="A11" s="618">
        <f t="shared" si="0"/>
        <v>6</v>
      </c>
      <c r="B11" s="567" t="s">
        <v>77</v>
      </c>
      <c r="C11" s="568" t="s">
        <v>130</v>
      </c>
      <c r="D11" s="631">
        <f>O7</f>
        <v>146</v>
      </c>
      <c r="E11" s="631">
        <f>Q10</f>
        <v>144</v>
      </c>
      <c r="F11" s="581">
        <f>S24</f>
        <v>159</v>
      </c>
      <c r="G11" s="632">
        <f t="shared" si="1"/>
        <v>305</v>
      </c>
      <c r="H11" s="633">
        <v>8</v>
      </c>
      <c r="I11" s="569">
        <f t="shared" si="2"/>
        <v>156.5</v>
      </c>
      <c r="K11" s="1343"/>
      <c r="L11" s="680" t="str">
        <f>$B$17</f>
        <v>Черный Сергей</v>
      </c>
      <c r="M11" s="545">
        <v>151</v>
      </c>
      <c r="N11" s="677" t="str">
        <f>$B$14</f>
        <v>Мельникова Татьяна</v>
      </c>
      <c r="O11" s="556">
        <v>113</v>
      </c>
      <c r="P11" s="688" t="str">
        <f>$B$15</f>
        <v>Тимохин Володя</v>
      </c>
      <c r="Q11" s="556">
        <v>153</v>
      </c>
      <c r="R11" s="688" t="str">
        <f>$B$16</f>
        <v>Чуруксаева Людмила</v>
      </c>
      <c r="S11" s="558">
        <v>151</v>
      </c>
      <c r="U11" s="722">
        <v>8</v>
      </c>
      <c r="V11" s="574" t="s">
        <v>14</v>
      </c>
      <c r="W11" s="723">
        <v>171.5</v>
      </c>
    </row>
    <row r="12" spans="1:23" s="634" customFormat="1" ht="15.75" hidden="1" outlineLevel="1" thickBot="1" x14ac:dyDescent="0.25">
      <c r="A12" s="618">
        <f t="shared" si="0"/>
        <v>7</v>
      </c>
      <c r="B12" s="567" t="s">
        <v>20</v>
      </c>
      <c r="C12" s="568" t="s">
        <v>131</v>
      </c>
      <c r="D12" s="631">
        <f>Q7</f>
        <v>180</v>
      </c>
      <c r="E12" s="631">
        <f>S10</f>
        <v>145</v>
      </c>
      <c r="F12" s="581">
        <f>O24</f>
        <v>123</v>
      </c>
      <c r="G12" s="632">
        <f t="shared" si="1"/>
        <v>325</v>
      </c>
      <c r="H12" s="633">
        <v>8</v>
      </c>
      <c r="I12" s="569">
        <f t="shared" si="2"/>
        <v>166.5</v>
      </c>
      <c r="K12" s="635"/>
      <c r="L12" s="51"/>
      <c r="M12" s="50"/>
      <c r="N12" s="51"/>
      <c r="O12" s="50"/>
      <c r="P12" s="51"/>
      <c r="Q12" s="50"/>
      <c r="R12" s="51"/>
      <c r="S12" s="50"/>
      <c r="U12" s="719">
        <v>9</v>
      </c>
      <c r="V12" s="720" t="s">
        <v>12</v>
      </c>
      <c r="W12" s="721">
        <v>171</v>
      </c>
    </row>
    <row r="13" spans="1:23" hidden="1" outlineLevel="1" x14ac:dyDescent="0.2">
      <c r="A13" s="617">
        <f t="shared" si="0"/>
        <v>8</v>
      </c>
      <c r="B13" s="586" t="s">
        <v>106</v>
      </c>
      <c r="C13" s="587" t="s">
        <v>132</v>
      </c>
      <c r="D13" s="628">
        <f>S7</f>
        <v>123</v>
      </c>
      <c r="E13" s="628">
        <f>M10</f>
        <v>127</v>
      </c>
      <c r="F13" s="588">
        <v>0</v>
      </c>
      <c r="G13" s="629">
        <f t="shared" si="1"/>
        <v>250</v>
      </c>
      <c r="H13" s="630"/>
      <c r="I13" s="589">
        <f t="shared" si="2"/>
        <v>125</v>
      </c>
      <c r="K13" s="1347" t="s">
        <v>144</v>
      </c>
      <c r="L13" s="1336" t="s">
        <v>153</v>
      </c>
      <c r="M13" s="1337"/>
      <c r="N13" s="1337"/>
      <c r="O13" s="1337"/>
      <c r="P13" s="1337"/>
      <c r="Q13" s="1338"/>
      <c r="U13" s="719">
        <v>10</v>
      </c>
      <c r="V13" s="720" t="s">
        <v>18</v>
      </c>
      <c r="W13" s="721">
        <v>169.5</v>
      </c>
    </row>
    <row r="14" spans="1:23" s="634" customFormat="1" ht="15.75" hidden="1" outlineLevel="1" thickBot="1" x14ac:dyDescent="0.25">
      <c r="A14" s="618">
        <f t="shared" si="0"/>
        <v>9</v>
      </c>
      <c r="B14" s="567" t="s">
        <v>137</v>
      </c>
      <c r="C14" s="568" t="s">
        <v>133</v>
      </c>
      <c r="D14" s="631">
        <f>M8</f>
        <v>108</v>
      </c>
      <c r="E14" s="631">
        <f>O11</f>
        <v>113</v>
      </c>
      <c r="F14" s="581">
        <v>0</v>
      </c>
      <c r="G14" s="632">
        <f t="shared" si="1"/>
        <v>221</v>
      </c>
      <c r="H14" s="633">
        <v>8</v>
      </c>
      <c r="I14" s="569">
        <f t="shared" si="2"/>
        <v>114.5</v>
      </c>
      <c r="K14" s="1356"/>
      <c r="L14" s="681">
        <v>1</v>
      </c>
      <c r="M14" s="551" t="s">
        <v>142</v>
      </c>
      <c r="N14" s="681">
        <v>3</v>
      </c>
      <c r="O14" s="551" t="s">
        <v>142</v>
      </c>
      <c r="P14" s="681">
        <v>4</v>
      </c>
      <c r="Q14" s="636" t="s">
        <v>142</v>
      </c>
      <c r="R14" s="540"/>
      <c r="U14" s="719">
        <v>11</v>
      </c>
      <c r="V14" s="720" t="s">
        <v>61</v>
      </c>
      <c r="W14" s="721">
        <v>168</v>
      </c>
    </row>
    <row r="15" spans="1:23" hidden="1" outlineLevel="1" x14ac:dyDescent="0.2">
      <c r="A15" s="617">
        <f t="shared" si="0"/>
        <v>10</v>
      </c>
      <c r="B15" s="586" t="s">
        <v>141</v>
      </c>
      <c r="C15" s="587" t="s">
        <v>134</v>
      </c>
      <c r="D15" s="628">
        <f>O8</f>
        <v>138</v>
      </c>
      <c r="E15" s="628">
        <f>Q11</f>
        <v>153</v>
      </c>
      <c r="F15" s="588">
        <f>M25</f>
        <v>155</v>
      </c>
      <c r="G15" s="629">
        <f t="shared" si="1"/>
        <v>308</v>
      </c>
      <c r="H15" s="630"/>
      <c r="I15" s="590">
        <f t="shared" si="2"/>
        <v>154</v>
      </c>
      <c r="K15" s="1341">
        <v>1</v>
      </c>
      <c r="L15" s="675" t="str">
        <f>$B$21</f>
        <v>Гамов Евгений</v>
      </c>
      <c r="M15" s="553">
        <v>163</v>
      </c>
      <c r="N15" s="675" t="str">
        <f>$B$22</f>
        <v>Степанов Андрей</v>
      </c>
      <c r="O15" s="553">
        <v>123</v>
      </c>
      <c r="P15" s="689" t="str">
        <f>$B$23</f>
        <v>Оловянникова Елена</v>
      </c>
      <c r="Q15" s="554">
        <v>197</v>
      </c>
      <c r="U15" s="724">
        <v>12</v>
      </c>
      <c r="V15" s="575" t="s">
        <v>20</v>
      </c>
      <c r="W15" s="725">
        <v>166.5</v>
      </c>
    </row>
    <row r="16" spans="1:23" s="634" customFormat="1" hidden="1" outlineLevel="1" x14ac:dyDescent="0.2">
      <c r="A16" s="637">
        <f t="shared" si="0"/>
        <v>11</v>
      </c>
      <c r="B16" s="572" t="s">
        <v>13</v>
      </c>
      <c r="C16" s="570" t="s">
        <v>125</v>
      </c>
      <c r="D16" s="631">
        <f>Q8</f>
        <v>169</v>
      </c>
      <c r="E16" s="631">
        <f>S11</f>
        <v>151</v>
      </c>
      <c r="F16" s="581">
        <f>M26</f>
        <v>139</v>
      </c>
      <c r="G16" s="632">
        <f t="shared" si="1"/>
        <v>320</v>
      </c>
      <c r="H16" s="633">
        <v>8</v>
      </c>
      <c r="I16" s="571">
        <f t="shared" si="2"/>
        <v>164</v>
      </c>
      <c r="K16" s="1342"/>
      <c r="L16" s="679" t="str">
        <f>$B$24</f>
        <v>Ситников Алексей</v>
      </c>
      <c r="M16" s="548">
        <v>136</v>
      </c>
      <c r="N16" s="676" t="str">
        <f>$B$25</f>
        <v>Синякова Ирина</v>
      </c>
      <c r="O16" s="548">
        <v>125</v>
      </c>
      <c r="P16" s="679" t="str">
        <f>$B$26</f>
        <v>Куклин Игорь</v>
      </c>
      <c r="Q16" s="549">
        <v>215</v>
      </c>
      <c r="R16" s="540"/>
      <c r="U16" s="724">
        <v>13</v>
      </c>
      <c r="V16" s="575" t="s">
        <v>13</v>
      </c>
      <c r="W16" s="725">
        <v>164</v>
      </c>
    </row>
    <row r="17" spans="1:23" ht="15.75" hidden="1" outlineLevel="1" thickBot="1" x14ac:dyDescent="0.25">
      <c r="A17" s="619">
        <f t="shared" si="0"/>
        <v>12</v>
      </c>
      <c r="B17" s="591" t="s">
        <v>61</v>
      </c>
      <c r="C17" s="592" t="s">
        <v>135</v>
      </c>
      <c r="D17" s="638">
        <f>S8</f>
        <v>185</v>
      </c>
      <c r="E17" s="638">
        <f>M11</f>
        <v>151</v>
      </c>
      <c r="F17" s="593">
        <v>0</v>
      </c>
      <c r="G17" s="639">
        <f t="shared" si="1"/>
        <v>336</v>
      </c>
      <c r="H17" s="640"/>
      <c r="I17" s="594">
        <f t="shared" si="2"/>
        <v>168</v>
      </c>
      <c r="K17" s="1343"/>
      <c r="L17" s="680" t="str">
        <f>$B$27</f>
        <v>Эммерих Эдик</v>
      </c>
      <c r="M17" s="550">
        <v>222</v>
      </c>
      <c r="N17" s="680" t="str">
        <f>$B$28</f>
        <v>Постоинко Андрей</v>
      </c>
      <c r="O17" s="550">
        <v>170</v>
      </c>
      <c r="P17" s="680" t="str">
        <f>$B$29</f>
        <v>Гаврицков Владимир</v>
      </c>
      <c r="Q17" s="565">
        <v>125</v>
      </c>
      <c r="U17" s="722">
        <v>14</v>
      </c>
      <c r="V17" s="574" t="s">
        <v>15</v>
      </c>
      <c r="W17" s="723">
        <v>159</v>
      </c>
    </row>
    <row r="18" spans="1:23" ht="15.75" hidden="1" outlineLevel="1" thickBot="1" x14ac:dyDescent="0.25">
      <c r="A18" s="46"/>
      <c r="B18" s="50"/>
      <c r="K18" s="1344">
        <v>2</v>
      </c>
      <c r="L18" s="682" t="str">
        <f>$B$23</f>
        <v>Оловянникова Елена</v>
      </c>
      <c r="M18" s="552">
        <v>138</v>
      </c>
      <c r="N18" s="685" t="str">
        <f>$B$21</f>
        <v>Гамов Евгений</v>
      </c>
      <c r="O18" s="552">
        <v>149</v>
      </c>
      <c r="P18" s="678" t="str">
        <f>$B$22</f>
        <v>Степанов Андрей</v>
      </c>
      <c r="Q18" s="563">
        <v>179</v>
      </c>
      <c r="U18" s="722">
        <v>15</v>
      </c>
      <c r="V18" s="574" t="s">
        <v>77</v>
      </c>
      <c r="W18" s="723">
        <v>156.5</v>
      </c>
    </row>
    <row r="19" spans="1:23" ht="15.75" hidden="1" customHeight="1" outlineLevel="1" thickBot="1" x14ac:dyDescent="0.25">
      <c r="A19" s="1339" t="s">
        <v>145</v>
      </c>
      <c r="B19" s="1333" t="s">
        <v>149</v>
      </c>
      <c r="C19" s="1334"/>
      <c r="D19" s="1334"/>
      <c r="E19" s="1334"/>
      <c r="F19" s="1334"/>
      <c r="G19" s="1334"/>
      <c r="H19" s="1335"/>
      <c r="I19" s="1345" t="s">
        <v>0</v>
      </c>
      <c r="K19" s="1342"/>
      <c r="L19" s="679" t="str">
        <f>$B$26</f>
        <v>Куклин Игорь</v>
      </c>
      <c r="M19" s="548">
        <v>172</v>
      </c>
      <c r="N19" s="686" t="str">
        <f>$B$24</f>
        <v>Ситников Алексей</v>
      </c>
      <c r="O19" s="548">
        <v>176</v>
      </c>
      <c r="P19" s="84" t="str">
        <f>$B$25</f>
        <v>Синякова Ирина</v>
      </c>
      <c r="Q19" s="549">
        <v>170</v>
      </c>
      <c r="U19" s="726">
        <v>16</v>
      </c>
      <c r="V19" s="727" t="s">
        <v>141</v>
      </c>
      <c r="W19" s="728">
        <v>154</v>
      </c>
    </row>
    <row r="20" spans="1:23" ht="15.75" hidden="1" outlineLevel="1" thickBot="1" x14ac:dyDescent="0.25">
      <c r="A20" s="1340"/>
      <c r="B20" s="576" t="s">
        <v>97</v>
      </c>
      <c r="C20" s="577" t="s">
        <v>151</v>
      </c>
      <c r="D20" s="642" t="s">
        <v>2</v>
      </c>
      <c r="E20" s="642" t="s">
        <v>3</v>
      </c>
      <c r="F20" s="643" t="s">
        <v>160</v>
      </c>
      <c r="G20" s="642" t="s">
        <v>99</v>
      </c>
      <c r="H20" s="623" t="s">
        <v>152</v>
      </c>
      <c r="I20" s="1355"/>
      <c r="K20" s="1343"/>
      <c r="L20" s="680" t="str">
        <f>$B$29</f>
        <v>Гаврицков Владимир</v>
      </c>
      <c r="M20" s="550">
        <v>107</v>
      </c>
      <c r="N20" s="680" t="str">
        <f>$B$27</f>
        <v>Эммерих Эдик</v>
      </c>
      <c r="O20" s="550">
        <v>156</v>
      </c>
      <c r="P20" s="690" t="str">
        <f>$B$28</f>
        <v>Постоинко Андрей</v>
      </c>
      <c r="Q20" s="565">
        <v>194</v>
      </c>
      <c r="U20" s="50"/>
      <c r="W20" s="50"/>
    </row>
    <row r="21" spans="1:23" ht="15.75" hidden="1" outlineLevel="1" thickBot="1" x14ac:dyDescent="0.25">
      <c r="A21" s="616">
        <f t="shared" ref="A21:A29" si="3">A20+1</f>
        <v>1</v>
      </c>
      <c r="B21" s="582" t="s">
        <v>33</v>
      </c>
      <c r="C21" s="583" t="s">
        <v>124</v>
      </c>
      <c r="D21" s="625">
        <f>M15</f>
        <v>163</v>
      </c>
      <c r="E21" s="625">
        <f>O18</f>
        <v>149</v>
      </c>
      <c r="F21" s="644">
        <f>S25</f>
        <v>196</v>
      </c>
      <c r="G21" s="625">
        <f t="shared" ref="G21:G29" si="4">SUM(D21:F21)-MIN(D21:F21)</f>
        <v>359</v>
      </c>
      <c r="H21" s="627"/>
      <c r="I21" s="585">
        <f t="shared" ref="I21:I29" si="5">(G21+H21)/2</f>
        <v>179.5</v>
      </c>
      <c r="K21" s="635"/>
      <c r="L21" s="174"/>
      <c r="M21" s="49"/>
      <c r="N21" s="174"/>
      <c r="O21" s="49"/>
      <c r="P21" s="174"/>
      <c r="Q21" s="49"/>
      <c r="R21" s="174"/>
      <c r="S21" s="49"/>
      <c r="U21" s="50"/>
      <c r="W21" s="50"/>
    </row>
    <row r="22" spans="1:23" hidden="1" outlineLevel="1" x14ac:dyDescent="0.2">
      <c r="A22" s="617">
        <f t="shared" si="3"/>
        <v>2</v>
      </c>
      <c r="B22" s="586" t="s">
        <v>12</v>
      </c>
      <c r="C22" s="587" t="s">
        <v>127</v>
      </c>
      <c r="D22" s="628">
        <f>O15</f>
        <v>123</v>
      </c>
      <c r="E22" s="628">
        <f>Q18</f>
        <v>179</v>
      </c>
      <c r="F22" s="645">
        <f>O26</f>
        <v>163</v>
      </c>
      <c r="G22" s="628">
        <f t="shared" si="4"/>
        <v>342</v>
      </c>
      <c r="H22" s="630"/>
      <c r="I22" s="589">
        <f t="shared" si="5"/>
        <v>171</v>
      </c>
      <c r="K22" s="1309" t="s">
        <v>150</v>
      </c>
      <c r="L22" s="1324" t="s">
        <v>139</v>
      </c>
      <c r="M22" s="1325"/>
      <c r="N22" s="1325"/>
      <c r="O22" s="1325"/>
      <c r="P22" s="1325"/>
      <c r="Q22" s="1325"/>
      <c r="R22" s="1325"/>
      <c r="S22" s="1326"/>
      <c r="U22" s="661">
        <v>17</v>
      </c>
      <c r="V22" s="573" t="s">
        <v>108</v>
      </c>
      <c r="W22" s="662">
        <v>151.5</v>
      </c>
    </row>
    <row r="23" spans="1:23" s="634" customFormat="1" ht="15.75" hidden="1" outlineLevel="1" thickBot="1" x14ac:dyDescent="0.25">
      <c r="A23" s="618">
        <f t="shared" si="3"/>
        <v>3</v>
      </c>
      <c r="B23" s="567" t="s">
        <v>14</v>
      </c>
      <c r="C23" s="568" t="s">
        <v>128</v>
      </c>
      <c r="D23" s="631">
        <f>Q15</f>
        <v>197</v>
      </c>
      <c r="E23" s="631">
        <f>M18</f>
        <v>138</v>
      </c>
      <c r="F23" s="646">
        <v>0</v>
      </c>
      <c r="G23" s="631">
        <f t="shared" si="4"/>
        <v>335</v>
      </c>
      <c r="H23" s="633">
        <v>8</v>
      </c>
      <c r="I23" s="569">
        <f t="shared" si="5"/>
        <v>171.5</v>
      </c>
      <c r="K23" s="1310"/>
      <c r="L23" s="683">
        <v>1</v>
      </c>
      <c r="M23" s="578" t="s">
        <v>142</v>
      </c>
      <c r="N23" s="683">
        <v>2</v>
      </c>
      <c r="O23" s="578" t="s">
        <v>142</v>
      </c>
      <c r="P23" s="683">
        <v>3</v>
      </c>
      <c r="Q23" s="578" t="s">
        <v>142</v>
      </c>
      <c r="R23" s="683">
        <v>4</v>
      </c>
      <c r="S23" s="579" t="s">
        <v>142</v>
      </c>
      <c r="U23" s="628">
        <v>18</v>
      </c>
      <c r="V23" s="603" t="s">
        <v>110</v>
      </c>
      <c r="W23" s="660">
        <v>150.5</v>
      </c>
    </row>
    <row r="24" spans="1:23" hidden="1" outlineLevel="1" x14ac:dyDescent="0.2">
      <c r="A24" s="617">
        <f t="shared" si="3"/>
        <v>4</v>
      </c>
      <c r="B24" s="586" t="s">
        <v>42</v>
      </c>
      <c r="C24" s="587" t="s">
        <v>129</v>
      </c>
      <c r="D24" s="628">
        <f>M16</f>
        <v>136</v>
      </c>
      <c r="E24" s="628">
        <f>O19</f>
        <v>176</v>
      </c>
      <c r="F24" s="645">
        <f>S26</f>
        <v>237</v>
      </c>
      <c r="G24" s="628">
        <f t="shared" si="4"/>
        <v>413</v>
      </c>
      <c r="H24" s="630"/>
      <c r="I24" s="589">
        <f t="shared" si="5"/>
        <v>206.5</v>
      </c>
      <c r="K24" s="1341">
        <v>3</v>
      </c>
      <c r="L24" s="675" t="str">
        <f>$B$28</f>
        <v>Постоинко Андрей</v>
      </c>
      <c r="M24" s="553">
        <v>134</v>
      </c>
      <c r="N24" s="687" t="str">
        <f>$B$12</f>
        <v>Кравченко Оксана</v>
      </c>
      <c r="O24" s="553">
        <v>123</v>
      </c>
      <c r="P24" s="687" t="str">
        <f>$B$10</f>
        <v>Дикушникова Ольга</v>
      </c>
      <c r="Q24" s="553">
        <v>176</v>
      </c>
      <c r="R24" s="689" t="str">
        <f>B11</f>
        <v>Клюева Наталья</v>
      </c>
      <c r="S24" s="554">
        <v>159</v>
      </c>
      <c r="U24" s="628">
        <v>19</v>
      </c>
      <c r="V24" s="603" t="s">
        <v>82</v>
      </c>
      <c r="W24" s="660">
        <v>132.5</v>
      </c>
    </row>
    <row r="25" spans="1:23" s="634" customFormat="1" hidden="1" outlineLevel="1" x14ac:dyDescent="0.2">
      <c r="A25" s="618">
        <f t="shared" si="3"/>
        <v>5</v>
      </c>
      <c r="B25" s="567" t="s">
        <v>108</v>
      </c>
      <c r="C25" s="568" t="s">
        <v>131</v>
      </c>
      <c r="D25" s="631">
        <f>O16</f>
        <v>125</v>
      </c>
      <c r="E25" s="631">
        <f>Q19</f>
        <v>170</v>
      </c>
      <c r="F25" s="646">
        <v>0</v>
      </c>
      <c r="G25" s="631">
        <f t="shared" si="4"/>
        <v>295</v>
      </c>
      <c r="H25" s="633">
        <v>8</v>
      </c>
      <c r="I25" s="569">
        <f t="shared" si="5"/>
        <v>151.5</v>
      </c>
      <c r="K25" s="1342"/>
      <c r="L25" s="679" t="str">
        <f>$B$15</f>
        <v>Тимохин Володя</v>
      </c>
      <c r="M25" s="548">
        <v>155</v>
      </c>
      <c r="N25" s="679" t="str">
        <f>$B$8</f>
        <v>Карунас Антон</v>
      </c>
      <c r="O25" s="548">
        <v>128</v>
      </c>
      <c r="P25" s="686" t="str">
        <f>$B$6</f>
        <v>Пушкарев Александр</v>
      </c>
      <c r="Q25" s="548">
        <v>135</v>
      </c>
      <c r="R25" s="686" t="str">
        <f>B21</f>
        <v>Гамов Евгений</v>
      </c>
      <c r="S25" s="549">
        <v>196</v>
      </c>
      <c r="U25" s="628">
        <v>20</v>
      </c>
      <c r="V25" s="603" t="s">
        <v>106</v>
      </c>
      <c r="W25" s="660">
        <v>125</v>
      </c>
    </row>
    <row r="26" spans="1:23" ht="15.75" hidden="1" outlineLevel="1" thickBot="1" x14ac:dyDescent="0.25">
      <c r="A26" s="617">
        <f t="shared" si="3"/>
        <v>6</v>
      </c>
      <c r="B26" s="586" t="s">
        <v>19</v>
      </c>
      <c r="C26" s="587" t="s">
        <v>132</v>
      </c>
      <c r="D26" s="628">
        <f>Q16</f>
        <v>215</v>
      </c>
      <c r="E26" s="628">
        <f>M19</f>
        <v>172</v>
      </c>
      <c r="F26" s="645">
        <v>0</v>
      </c>
      <c r="G26" s="628">
        <f t="shared" si="4"/>
        <v>387</v>
      </c>
      <c r="H26" s="630"/>
      <c r="I26" s="589">
        <f t="shared" si="5"/>
        <v>193.5</v>
      </c>
      <c r="K26" s="1343"/>
      <c r="L26" s="677" t="str">
        <f>$B$16</f>
        <v>Чуруксаева Людмила</v>
      </c>
      <c r="M26" s="550">
        <v>139</v>
      </c>
      <c r="N26" s="680" t="str">
        <f>$B$22</f>
        <v>Степанов Андрей</v>
      </c>
      <c r="O26" s="550">
        <v>163</v>
      </c>
      <c r="P26" s="680" t="str">
        <f>$B$29</f>
        <v>Гаврицков Владимир</v>
      </c>
      <c r="Q26" s="550">
        <v>140</v>
      </c>
      <c r="R26" s="690" t="str">
        <f>B24</f>
        <v>Ситников Алексей</v>
      </c>
      <c r="S26" s="565">
        <v>237</v>
      </c>
      <c r="U26" s="631">
        <v>21</v>
      </c>
      <c r="V26" s="572" t="s">
        <v>137</v>
      </c>
      <c r="W26" s="663">
        <v>114.5</v>
      </c>
    </row>
    <row r="27" spans="1:23" hidden="1" outlineLevel="1" x14ac:dyDescent="0.2">
      <c r="A27" s="617">
        <f t="shared" si="3"/>
        <v>7</v>
      </c>
      <c r="B27" s="586" t="s">
        <v>138</v>
      </c>
      <c r="C27" s="587" t="s">
        <v>133</v>
      </c>
      <c r="D27" s="628">
        <f>M17</f>
        <v>222</v>
      </c>
      <c r="E27" s="628">
        <f>O20</f>
        <v>156</v>
      </c>
      <c r="F27" s="588">
        <v>0</v>
      </c>
      <c r="G27" s="629">
        <f t="shared" si="4"/>
        <v>378</v>
      </c>
      <c r="H27" s="630"/>
      <c r="I27" s="595">
        <f t="shared" si="5"/>
        <v>189</v>
      </c>
      <c r="K27" s="648"/>
    </row>
    <row r="28" spans="1:23" hidden="1" outlineLevel="1" x14ac:dyDescent="0.2">
      <c r="A28" s="617">
        <f t="shared" si="3"/>
        <v>8</v>
      </c>
      <c r="B28" s="586" t="s">
        <v>120</v>
      </c>
      <c r="C28" s="596" t="s">
        <v>125</v>
      </c>
      <c r="D28" s="628">
        <f>O17</f>
        <v>170</v>
      </c>
      <c r="E28" s="628">
        <f>Q20</f>
        <v>194</v>
      </c>
      <c r="F28" s="588">
        <f>M24</f>
        <v>134</v>
      </c>
      <c r="G28" s="629">
        <f t="shared" si="4"/>
        <v>364</v>
      </c>
      <c r="H28" s="630"/>
      <c r="I28" s="597">
        <f t="shared" si="5"/>
        <v>182</v>
      </c>
      <c r="K28" s="648"/>
    </row>
    <row r="29" spans="1:23" ht="15.75" hidden="1" outlineLevel="1" thickBot="1" x14ac:dyDescent="0.25">
      <c r="A29" s="620">
        <f t="shared" si="3"/>
        <v>9</v>
      </c>
      <c r="B29" s="598" t="s">
        <v>82</v>
      </c>
      <c r="C29" s="599" t="s">
        <v>135</v>
      </c>
      <c r="D29" s="638">
        <f>Q17</f>
        <v>125</v>
      </c>
      <c r="E29" s="638">
        <f>M20</f>
        <v>107</v>
      </c>
      <c r="F29" s="593">
        <f>Q26</f>
        <v>140</v>
      </c>
      <c r="G29" s="639">
        <f t="shared" si="4"/>
        <v>265</v>
      </c>
      <c r="H29" s="640"/>
      <c r="I29" s="600">
        <f t="shared" si="5"/>
        <v>132.5</v>
      </c>
      <c r="K29" s="648"/>
    </row>
    <row r="30" spans="1:23" collapsed="1" x14ac:dyDescent="0.2">
      <c r="B30" s="50"/>
      <c r="K30" s="648"/>
    </row>
    <row r="31" spans="1:23" s="49" customFormat="1" ht="18" x14ac:dyDescent="0.25">
      <c r="A31" s="602" t="s">
        <v>156</v>
      </c>
      <c r="B31" s="499"/>
      <c r="C31" s="499"/>
      <c r="D31" s="499"/>
      <c r="E31" s="499"/>
      <c r="F31" s="499"/>
      <c r="G31" s="499"/>
      <c r="H31" s="499"/>
      <c r="I31" s="499"/>
      <c r="J31" s="209"/>
      <c r="K31" s="209"/>
      <c r="L31" s="209"/>
      <c r="N31" s="174"/>
      <c r="P31" s="174"/>
      <c r="R31" s="174"/>
      <c r="W31" s="45"/>
    </row>
    <row r="32" spans="1:23" s="49" customFormat="1" ht="18" x14ac:dyDescent="0.25">
      <c r="A32" s="602"/>
      <c r="B32" s="499"/>
      <c r="C32" s="499"/>
      <c r="D32" s="499"/>
      <c r="E32" s="499"/>
      <c r="F32" s="499"/>
      <c r="G32" s="499"/>
      <c r="H32" s="499"/>
      <c r="I32" s="499"/>
      <c r="J32" s="209"/>
      <c r="K32" s="209"/>
      <c r="L32" s="209"/>
      <c r="N32" s="174"/>
      <c r="P32" s="174"/>
      <c r="R32" s="174"/>
      <c r="W32" s="45"/>
    </row>
    <row r="33" spans="1:58" s="49" customFormat="1" hidden="1" outlineLevel="1" x14ac:dyDescent="0.2">
      <c r="A33" s="1307" t="s">
        <v>145</v>
      </c>
      <c r="B33" s="1318" t="s">
        <v>155</v>
      </c>
      <c r="C33" s="1319"/>
      <c r="D33" s="1319"/>
      <c r="E33" s="1319"/>
      <c r="F33" s="1319"/>
      <c r="G33" s="1319"/>
      <c r="H33" s="1319"/>
      <c r="I33" s="1320" t="s">
        <v>0</v>
      </c>
      <c r="J33" s="209"/>
      <c r="K33" s="1300" t="s">
        <v>123</v>
      </c>
      <c r="L33" s="1327" t="s">
        <v>57</v>
      </c>
      <c r="M33" s="1328"/>
      <c r="N33" s="1328"/>
      <c r="O33" s="1328"/>
      <c r="P33" s="1328"/>
      <c r="Q33" s="1328"/>
      <c r="R33" s="1328"/>
      <c r="S33" s="1329"/>
      <c r="U33" s="664">
        <v>1</v>
      </c>
      <c r="V33" s="665" t="s">
        <v>146</v>
      </c>
      <c r="W33" s="666">
        <f>I51</f>
        <v>193.5</v>
      </c>
    </row>
    <row r="34" spans="1:58" ht="15.75" hidden="1" outlineLevel="1" thickBot="1" x14ac:dyDescent="0.25">
      <c r="A34" s="1308"/>
      <c r="B34" s="710" t="s">
        <v>97</v>
      </c>
      <c r="C34" s="711" t="s">
        <v>151</v>
      </c>
      <c r="D34" s="712" t="s">
        <v>2</v>
      </c>
      <c r="E34" s="712" t="s">
        <v>3</v>
      </c>
      <c r="F34" s="713" t="s">
        <v>160</v>
      </c>
      <c r="G34" s="714" t="s">
        <v>99</v>
      </c>
      <c r="H34" s="715" t="s">
        <v>152</v>
      </c>
      <c r="I34" s="1321"/>
      <c r="K34" s="1301"/>
      <c r="L34" s="610">
        <v>1</v>
      </c>
      <c r="M34" s="703" t="s">
        <v>142</v>
      </c>
      <c r="N34" s="611">
        <v>2</v>
      </c>
      <c r="O34" s="703" t="s">
        <v>142</v>
      </c>
      <c r="P34" s="611">
        <v>3</v>
      </c>
      <c r="Q34" s="703" t="s">
        <v>142</v>
      </c>
      <c r="R34" s="611">
        <v>4</v>
      </c>
      <c r="S34" s="703" t="s">
        <v>142</v>
      </c>
      <c r="U34" s="667">
        <v>2</v>
      </c>
      <c r="V34" s="656" t="s">
        <v>15</v>
      </c>
      <c r="W34" s="668">
        <f>I49</f>
        <v>194</v>
      </c>
    </row>
    <row r="35" spans="1:58" hidden="1" outlineLevel="1" x14ac:dyDescent="0.2">
      <c r="A35" s="604">
        <v>1</v>
      </c>
      <c r="B35" s="605" t="s">
        <v>74</v>
      </c>
      <c r="C35" s="606" t="s">
        <v>124</v>
      </c>
      <c r="D35" s="607">
        <f>M35</f>
        <v>200</v>
      </c>
      <c r="E35" s="607">
        <f>O37</f>
        <v>170</v>
      </c>
      <c r="F35" s="612">
        <v>0</v>
      </c>
      <c r="G35" s="608">
        <f t="shared" ref="G35:G42" si="6">SUM(D35:F35)-MIN(D35:F35)</f>
        <v>370</v>
      </c>
      <c r="H35" s="608"/>
      <c r="I35" s="609">
        <f t="shared" ref="I35:I42" si="7">(G35+H35)/2</f>
        <v>185</v>
      </c>
      <c r="K35" s="1322">
        <v>1</v>
      </c>
      <c r="L35" s="489" t="str">
        <f>$B$35</f>
        <v>Ермолаев Кирилл</v>
      </c>
      <c r="M35" s="691">
        <v>200</v>
      </c>
      <c r="N35" s="491" t="str">
        <f>$B$37</f>
        <v>Постоенко Андрей</v>
      </c>
      <c r="O35" s="691">
        <v>176</v>
      </c>
      <c r="P35" s="532" t="str">
        <f>$B$39</f>
        <v>Оловянникова Елена</v>
      </c>
      <c r="Q35" s="691">
        <v>171</v>
      </c>
      <c r="R35" s="491" t="str">
        <f>$B$41</f>
        <v>Кравченко Оксана</v>
      </c>
      <c r="S35" s="696">
        <v>179</v>
      </c>
      <c r="U35" s="667">
        <v>3</v>
      </c>
      <c r="V35" s="657" t="s">
        <v>74</v>
      </c>
      <c r="W35" s="669">
        <f>I35</f>
        <v>185</v>
      </c>
    </row>
    <row r="36" spans="1:58" ht="15.75" hidden="1" outlineLevel="1" thickBot="1" x14ac:dyDescent="0.25">
      <c r="A36" s="466">
        <f t="shared" ref="A36:A42" si="8">A35+1</f>
        <v>2</v>
      </c>
      <c r="B36" s="467" t="s">
        <v>141</v>
      </c>
      <c r="C36" s="468" t="s">
        <v>129</v>
      </c>
      <c r="D36" s="476">
        <f>M36</f>
        <v>147</v>
      </c>
      <c r="E36" s="476">
        <f>O38</f>
        <v>148</v>
      </c>
      <c r="F36" s="752">
        <f>Q49</f>
        <v>132</v>
      </c>
      <c r="G36" s="542">
        <f t="shared" si="6"/>
        <v>295</v>
      </c>
      <c r="H36" s="542"/>
      <c r="I36" s="197">
        <f t="shared" si="7"/>
        <v>147.5</v>
      </c>
      <c r="K36" s="1323"/>
      <c r="L36" s="495" t="str">
        <f>$B$36</f>
        <v>Тимохин Володя</v>
      </c>
      <c r="M36" s="692">
        <v>147</v>
      </c>
      <c r="N36" s="535" t="str">
        <f>$B$38</f>
        <v>Клюева Наталья</v>
      </c>
      <c r="O36" s="692">
        <v>142</v>
      </c>
      <c r="P36" s="497" t="str">
        <f>$B$40</f>
        <v>Черный Сергей</v>
      </c>
      <c r="Q36" s="692">
        <v>188</v>
      </c>
      <c r="R36" s="497" t="str">
        <f>$B$42</f>
        <v>Фаттаев Назим</v>
      </c>
      <c r="S36" s="697">
        <v>147</v>
      </c>
      <c r="U36" s="667">
        <v>4</v>
      </c>
      <c r="V36" s="657" t="s">
        <v>61</v>
      </c>
      <c r="W36" s="669">
        <f>I40</f>
        <v>184.5</v>
      </c>
    </row>
    <row r="37" spans="1:58" hidden="1" outlineLevel="1" x14ac:dyDescent="0.2">
      <c r="A37" s="466">
        <f t="shared" si="8"/>
        <v>3</v>
      </c>
      <c r="B37" s="467" t="s">
        <v>114</v>
      </c>
      <c r="C37" s="468" t="s">
        <v>126</v>
      </c>
      <c r="D37" s="476">
        <f>O35</f>
        <v>176</v>
      </c>
      <c r="E37" s="476">
        <f>Q37</f>
        <v>122</v>
      </c>
      <c r="F37" s="752">
        <f>S49</f>
        <v>168</v>
      </c>
      <c r="G37" s="542">
        <f t="shared" si="6"/>
        <v>344</v>
      </c>
      <c r="H37" s="542"/>
      <c r="I37" s="197">
        <f t="shared" si="7"/>
        <v>172</v>
      </c>
      <c r="K37" s="1322">
        <v>2</v>
      </c>
      <c r="L37" s="504" t="str">
        <f>$B$41</f>
        <v>Кравченко Оксана</v>
      </c>
      <c r="M37" s="691">
        <v>162</v>
      </c>
      <c r="N37" s="491" t="str">
        <f>$B$35</f>
        <v>Ермолаев Кирилл</v>
      </c>
      <c r="O37" s="691">
        <v>170</v>
      </c>
      <c r="P37" s="491" t="str">
        <f>$B$37</f>
        <v>Постоенко Андрей</v>
      </c>
      <c r="Q37" s="691">
        <v>122</v>
      </c>
      <c r="R37" s="532" t="str">
        <f>$B$39</f>
        <v>Оловянникова Елена</v>
      </c>
      <c r="S37" s="696">
        <v>147</v>
      </c>
      <c r="U37" s="667">
        <v>5</v>
      </c>
      <c r="V37" s="656" t="s">
        <v>14</v>
      </c>
      <c r="W37" s="670">
        <f>I39</f>
        <v>181</v>
      </c>
    </row>
    <row r="38" spans="1:58" ht="15.75" hidden="1" outlineLevel="1" thickBot="1" x14ac:dyDescent="0.25">
      <c r="A38" s="204">
        <f t="shared" si="8"/>
        <v>4</v>
      </c>
      <c r="B38" s="199" t="s">
        <v>77</v>
      </c>
      <c r="C38" s="474" t="s">
        <v>130</v>
      </c>
      <c r="D38" s="477">
        <f>O36</f>
        <v>142</v>
      </c>
      <c r="E38" s="477">
        <f>Q38</f>
        <v>132</v>
      </c>
      <c r="F38" s="613">
        <v>0</v>
      </c>
      <c r="G38" s="542">
        <f t="shared" si="6"/>
        <v>274</v>
      </c>
      <c r="H38" s="477">
        <v>8</v>
      </c>
      <c r="I38" s="197">
        <f t="shared" si="7"/>
        <v>141</v>
      </c>
      <c r="K38" s="1323"/>
      <c r="L38" s="505" t="str">
        <f>$B$42</f>
        <v>Фаттаев Назим</v>
      </c>
      <c r="M38" s="692">
        <v>171</v>
      </c>
      <c r="N38" s="497" t="str">
        <f>$B$36</f>
        <v>Тимохин Володя</v>
      </c>
      <c r="O38" s="692">
        <v>148</v>
      </c>
      <c r="P38" s="535" t="str">
        <f>$B$38</f>
        <v>Клюева Наталья</v>
      </c>
      <c r="Q38" s="692">
        <v>132</v>
      </c>
      <c r="R38" s="497" t="str">
        <f>$B$40</f>
        <v>Черный Сергей</v>
      </c>
      <c r="S38" s="697">
        <v>181</v>
      </c>
      <c r="U38" s="667">
        <v>6</v>
      </c>
      <c r="V38" s="657" t="s">
        <v>33</v>
      </c>
      <c r="W38" s="669">
        <f>I50</f>
        <v>180</v>
      </c>
    </row>
    <row r="39" spans="1:58" ht="15.75" hidden="1" outlineLevel="1" thickBot="1" x14ac:dyDescent="0.25">
      <c r="A39" s="204">
        <f t="shared" si="8"/>
        <v>5</v>
      </c>
      <c r="B39" s="199" t="s">
        <v>14</v>
      </c>
      <c r="C39" s="474" t="s">
        <v>127</v>
      </c>
      <c r="D39" s="477">
        <f>Q35</f>
        <v>171</v>
      </c>
      <c r="E39" s="477">
        <f>S37</f>
        <v>147</v>
      </c>
      <c r="F39" s="613">
        <f>M51</f>
        <v>183</v>
      </c>
      <c r="G39" s="542">
        <f t="shared" si="6"/>
        <v>354</v>
      </c>
      <c r="H39" s="477">
        <v>8</v>
      </c>
      <c r="I39" s="197">
        <f t="shared" si="7"/>
        <v>181</v>
      </c>
      <c r="K39" s="488"/>
      <c r="L39" s="488"/>
      <c r="M39" s="693"/>
      <c r="N39" s="488"/>
      <c r="O39" s="693"/>
      <c r="P39" s="488"/>
      <c r="Q39" s="693"/>
      <c r="R39" s="503"/>
      <c r="S39" s="698"/>
      <c r="U39" s="667">
        <v>7</v>
      </c>
      <c r="V39" s="656" t="s">
        <v>20</v>
      </c>
      <c r="W39" s="670">
        <f>I41</f>
        <v>174.5</v>
      </c>
    </row>
    <row r="40" spans="1:58" ht="15.75" hidden="1" outlineLevel="1" thickBot="1" x14ac:dyDescent="0.25">
      <c r="A40" s="466">
        <f t="shared" si="8"/>
        <v>6</v>
      </c>
      <c r="B40" s="467" t="s">
        <v>61</v>
      </c>
      <c r="C40" s="468" t="s">
        <v>131</v>
      </c>
      <c r="D40" s="476">
        <f>Q36</f>
        <v>188</v>
      </c>
      <c r="E40" s="476">
        <f>S38</f>
        <v>181</v>
      </c>
      <c r="F40" s="613">
        <v>0</v>
      </c>
      <c r="G40" s="542">
        <f t="shared" si="6"/>
        <v>369</v>
      </c>
      <c r="H40" s="476"/>
      <c r="I40" s="197">
        <f t="shared" si="7"/>
        <v>184.5</v>
      </c>
      <c r="K40" s="1300" t="s">
        <v>123</v>
      </c>
      <c r="L40" s="1327" t="s">
        <v>57</v>
      </c>
      <c r="M40" s="1328"/>
      <c r="N40" s="1328"/>
      <c r="O40" s="1328"/>
      <c r="P40" s="1328"/>
      <c r="Q40" s="1328"/>
      <c r="R40" s="1328"/>
      <c r="S40" s="1329"/>
      <c r="U40" s="671">
        <v>8</v>
      </c>
      <c r="V40" s="672" t="s">
        <v>114</v>
      </c>
      <c r="W40" s="673">
        <f>I37</f>
        <v>172</v>
      </c>
    </row>
    <row r="41" spans="1:58" s="562" customFormat="1" ht="15.75" hidden="1" outlineLevel="1" thickBot="1" x14ac:dyDescent="0.25">
      <c r="A41" s="204">
        <f t="shared" si="8"/>
        <v>7</v>
      </c>
      <c r="B41" s="199" t="s">
        <v>20</v>
      </c>
      <c r="C41" s="474" t="s">
        <v>128</v>
      </c>
      <c r="D41" s="477">
        <f>S35</f>
        <v>179</v>
      </c>
      <c r="E41" s="477">
        <f>M37</f>
        <v>162</v>
      </c>
      <c r="F41" s="613">
        <f>Q50</f>
        <v>138</v>
      </c>
      <c r="G41" s="542">
        <f t="shared" si="6"/>
        <v>341</v>
      </c>
      <c r="H41" s="477">
        <v>8</v>
      </c>
      <c r="I41" s="197">
        <f t="shared" si="7"/>
        <v>174.5</v>
      </c>
      <c r="K41" s="1301"/>
      <c r="L41" s="610">
        <v>1</v>
      </c>
      <c r="M41" s="703" t="s">
        <v>142</v>
      </c>
      <c r="N41" s="611">
        <v>2</v>
      </c>
      <c r="O41" s="703" t="s">
        <v>142</v>
      </c>
      <c r="P41" s="611">
        <v>3</v>
      </c>
      <c r="Q41" s="703" t="s">
        <v>142</v>
      </c>
      <c r="R41" s="611">
        <v>4</v>
      </c>
      <c r="S41" s="703" t="s">
        <v>142</v>
      </c>
      <c r="U41" s="87"/>
      <c r="V41" s="87"/>
      <c r="W41" s="654"/>
      <c r="Y41" s="50"/>
      <c r="Z41" s="50"/>
      <c r="AA41" s="50"/>
    </row>
    <row r="42" spans="1:58" s="81" customFormat="1" ht="15.75" hidden="1" outlineLevel="1" thickBot="1" x14ac:dyDescent="0.25">
      <c r="A42" s="471">
        <f t="shared" si="8"/>
        <v>8</v>
      </c>
      <c r="B42" s="472" t="s">
        <v>140</v>
      </c>
      <c r="C42" s="473" t="s">
        <v>132</v>
      </c>
      <c r="D42" s="478">
        <f>S36</f>
        <v>147</v>
      </c>
      <c r="E42" s="478">
        <f>M38</f>
        <v>171</v>
      </c>
      <c r="F42" s="614">
        <f>O50</f>
        <v>173</v>
      </c>
      <c r="G42" s="206">
        <f t="shared" si="6"/>
        <v>344</v>
      </c>
      <c r="H42" s="478"/>
      <c r="I42" s="207">
        <f t="shared" si="7"/>
        <v>172</v>
      </c>
      <c r="K42" s="1322">
        <v>1</v>
      </c>
      <c r="L42" s="489" t="str">
        <f>$B$46</f>
        <v>Ситников Алексей</v>
      </c>
      <c r="M42" s="691">
        <v>140</v>
      </c>
      <c r="N42" s="491" t="str">
        <f>$B$48</f>
        <v>Степанов Андрей</v>
      </c>
      <c r="O42" s="691">
        <v>142</v>
      </c>
      <c r="P42" s="491" t="str">
        <f>$B$50</f>
        <v>Гамов Евгений</v>
      </c>
      <c r="Q42" s="691">
        <v>183</v>
      </c>
      <c r="R42" s="491" t="str">
        <f>$B$52</f>
        <v>Эммерих Эдуард</v>
      </c>
      <c r="S42" s="696">
        <v>150</v>
      </c>
      <c r="U42" s="87"/>
      <c r="V42" s="87"/>
      <c r="W42" s="654"/>
      <c r="Y42" s="50"/>
      <c r="Z42" s="50"/>
      <c r="AA42" s="50"/>
    </row>
    <row r="43" spans="1:58" s="79" customFormat="1" ht="15.75" hidden="1" outlineLevel="1" thickBot="1" x14ac:dyDescent="0.25">
      <c r="A43" s="479"/>
      <c r="B43" s="480"/>
      <c r="C43" s="481"/>
      <c r="D43" s="482"/>
      <c r="E43" s="482"/>
      <c r="F43" s="482"/>
      <c r="G43" s="483"/>
      <c r="H43" s="482"/>
      <c r="I43" s="484"/>
      <c r="K43" s="1323"/>
      <c r="L43" s="495" t="str">
        <f>$B$47</f>
        <v>Куклин Игорь</v>
      </c>
      <c r="M43" s="692">
        <v>178</v>
      </c>
      <c r="N43" s="497" t="str">
        <f>$B$49</f>
        <v>Дикушникова Ольга</v>
      </c>
      <c r="O43" s="692">
        <v>215</v>
      </c>
      <c r="P43" s="535" t="str">
        <f>$B$51</f>
        <v>Чуруксаева Люда</v>
      </c>
      <c r="Q43" s="692">
        <v>210</v>
      </c>
      <c r="R43" s="497" t="str">
        <f>$B$53</f>
        <v>Пушкарев Александр</v>
      </c>
      <c r="S43" s="697">
        <v>145</v>
      </c>
      <c r="U43" s="87"/>
      <c r="V43" s="87"/>
      <c r="W43" s="654"/>
      <c r="Y43" s="50"/>
      <c r="Z43" s="50"/>
      <c r="AA43" s="50"/>
    </row>
    <row r="44" spans="1:58" s="546" customFormat="1" hidden="1" outlineLevel="1" x14ac:dyDescent="0.2">
      <c r="A44" s="1307" t="s">
        <v>145</v>
      </c>
      <c r="B44" s="1318" t="s">
        <v>158</v>
      </c>
      <c r="C44" s="1319"/>
      <c r="D44" s="1319"/>
      <c r="E44" s="1319"/>
      <c r="F44" s="1319"/>
      <c r="G44" s="1319"/>
      <c r="H44" s="1319"/>
      <c r="I44" s="1320" t="s">
        <v>0</v>
      </c>
      <c r="K44" s="1322">
        <v>2</v>
      </c>
      <c r="L44" s="504" t="str">
        <f>$B$52</f>
        <v>Эммерих Эдуард</v>
      </c>
      <c r="M44" s="691">
        <v>148</v>
      </c>
      <c r="N44" s="491" t="str">
        <f>$B$46</f>
        <v>Ситников Алексей</v>
      </c>
      <c r="O44" s="691">
        <v>172</v>
      </c>
      <c r="P44" s="491" t="str">
        <f>$B$48</f>
        <v>Степанов Андрей</v>
      </c>
      <c r="Q44" s="691">
        <v>145</v>
      </c>
      <c r="R44" s="491" t="str">
        <f>$B$50</f>
        <v>Гамов Евгений</v>
      </c>
      <c r="S44" s="696">
        <v>147</v>
      </c>
      <c r="T44" s="79"/>
      <c r="U44" s="641">
        <v>9</v>
      </c>
      <c r="V44" s="658" t="s">
        <v>19</v>
      </c>
      <c r="W44" s="660">
        <f>I47</f>
        <v>172</v>
      </c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</row>
    <row r="45" spans="1:58" s="546" customFormat="1" ht="15.75" hidden="1" outlineLevel="1" thickBot="1" x14ac:dyDescent="0.25">
      <c r="A45" s="1308"/>
      <c r="B45" s="710" t="s">
        <v>97</v>
      </c>
      <c r="C45" s="711" t="s">
        <v>151</v>
      </c>
      <c r="D45" s="712" t="s">
        <v>2</v>
      </c>
      <c r="E45" s="712" t="s">
        <v>3</v>
      </c>
      <c r="F45" s="713" t="s">
        <v>160</v>
      </c>
      <c r="G45" s="714" t="s">
        <v>99</v>
      </c>
      <c r="H45" s="715" t="s">
        <v>152</v>
      </c>
      <c r="I45" s="1321"/>
      <c r="K45" s="1323"/>
      <c r="L45" s="505" t="str">
        <f>$B$53</f>
        <v>Пушкарев Александр</v>
      </c>
      <c r="M45" s="692">
        <v>176</v>
      </c>
      <c r="N45" s="497" t="str">
        <f>$B$47</f>
        <v>Куклин Игорь</v>
      </c>
      <c r="O45" s="692">
        <v>166</v>
      </c>
      <c r="P45" s="497" t="str">
        <f>$B$49</f>
        <v>Дикушникова Ольга</v>
      </c>
      <c r="Q45" s="692">
        <v>165</v>
      </c>
      <c r="R45" s="535" t="str">
        <f>$B$51</f>
        <v>Чуруксаева Люда</v>
      </c>
      <c r="S45" s="697">
        <v>169</v>
      </c>
      <c r="T45" s="79"/>
      <c r="U45" s="641">
        <v>10</v>
      </c>
      <c r="V45" s="658" t="s">
        <v>140</v>
      </c>
      <c r="W45" s="660">
        <f>I42</f>
        <v>172</v>
      </c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</row>
    <row r="46" spans="1:58" s="546" customFormat="1" ht="15.75" hidden="1" outlineLevel="1" thickBot="1" x14ac:dyDescent="0.25">
      <c r="A46" s="463">
        <f>A42+1</f>
        <v>9</v>
      </c>
      <c r="B46" s="464" t="s">
        <v>42</v>
      </c>
      <c r="C46" s="465" t="s">
        <v>124</v>
      </c>
      <c r="D46" s="475">
        <f>M42</f>
        <v>140</v>
      </c>
      <c r="E46" s="475">
        <f>O44</f>
        <v>172</v>
      </c>
      <c r="F46" s="615">
        <f>S50</f>
        <v>158</v>
      </c>
      <c r="G46" s="542">
        <f t="shared" ref="G46:G53" si="9">SUM(D46:F46)-MIN(D46:F46)</f>
        <v>330</v>
      </c>
      <c r="H46" s="542"/>
      <c r="I46" s="197">
        <f>(G46+H46)/2</f>
        <v>165</v>
      </c>
      <c r="K46" s="650"/>
      <c r="L46" s="650"/>
      <c r="M46" s="694"/>
      <c r="N46" s="650"/>
      <c r="O46" s="694"/>
      <c r="P46" s="650"/>
      <c r="Q46" s="694"/>
      <c r="R46" s="650"/>
      <c r="S46" s="694"/>
      <c r="T46" s="79"/>
      <c r="U46" s="641">
        <v>11</v>
      </c>
      <c r="V46" s="658" t="s">
        <v>42</v>
      </c>
      <c r="W46" s="660">
        <f>I46</f>
        <v>165</v>
      </c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</row>
    <row r="47" spans="1:58" s="546" customFormat="1" ht="15" hidden="1" customHeight="1" outlineLevel="1" x14ac:dyDescent="0.2">
      <c r="A47" s="466">
        <f t="shared" ref="A47:A53" si="10">A46+1</f>
        <v>10</v>
      </c>
      <c r="B47" s="467" t="s">
        <v>19</v>
      </c>
      <c r="C47" s="468" t="s">
        <v>129</v>
      </c>
      <c r="D47" s="476">
        <f>M43</f>
        <v>178</v>
      </c>
      <c r="E47" s="476">
        <f>O45</f>
        <v>166</v>
      </c>
      <c r="F47" s="752">
        <f>S51</f>
        <v>129</v>
      </c>
      <c r="G47" s="542">
        <f t="shared" si="9"/>
        <v>344</v>
      </c>
      <c r="H47" s="542"/>
      <c r="I47" s="197">
        <f t="shared" ref="I47:I53" si="11">(G47+H47)/2</f>
        <v>172</v>
      </c>
      <c r="K47" s="1309" t="s">
        <v>150</v>
      </c>
      <c r="L47" s="1324" t="s">
        <v>139</v>
      </c>
      <c r="M47" s="1325"/>
      <c r="N47" s="1325"/>
      <c r="O47" s="1325"/>
      <c r="P47" s="1325"/>
      <c r="Q47" s="1325"/>
      <c r="R47" s="1325"/>
      <c r="S47" s="1326"/>
      <c r="T47" s="79"/>
      <c r="U47" s="641">
        <v>12</v>
      </c>
      <c r="V47" s="658" t="s">
        <v>18</v>
      </c>
      <c r="W47" s="660">
        <f>I53</f>
        <v>161.5</v>
      </c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</row>
    <row r="48" spans="1:58" s="79" customFormat="1" ht="15.75" hidden="1" outlineLevel="1" thickBot="1" x14ac:dyDescent="0.25">
      <c r="A48" s="466">
        <f t="shared" si="10"/>
        <v>11</v>
      </c>
      <c r="B48" s="467" t="s">
        <v>12</v>
      </c>
      <c r="C48" s="468" t="s">
        <v>126</v>
      </c>
      <c r="D48" s="476">
        <f>O42</f>
        <v>142</v>
      </c>
      <c r="E48" s="476">
        <f>Q44</f>
        <v>145</v>
      </c>
      <c r="F48" s="752">
        <f>M50</f>
        <v>167</v>
      </c>
      <c r="G48" s="196">
        <f>SUM(D48:F48)-MIN(D48:F48)</f>
        <v>312</v>
      </c>
      <c r="H48" s="542"/>
      <c r="I48" s="197">
        <f>(G48+H48)/2</f>
        <v>156</v>
      </c>
      <c r="K48" s="1310"/>
      <c r="L48" s="683">
        <v>1</v>
      </c>
      <c r="M48" s="578" t="s">
        <v>142</v>
      </c>
      <c r="N48" s="683">
        <v>2</v>
      </c>
      <c r="O48" s="578" t="s">
        <v>142</v>
      </c>
      <c r="P48" s="683">
        <v>3</v>
      </c>
      <c r="Q48" s="578" t="s">
        <v>142</v>
      </c>
      <c r="R48" s="683">
        <v>4</v>
      </c>
      <c r="S48" s="579" t="s">
        <v>142</v>
      </c>
      <c r="U48" s="641">
        <v>13</v>
      </c>
      <c r="V48" s="658" t="s">
        <v>12</v>
      </c>
      <c r="W48" s="660">
        <f>I48</f>
        <v>156</v>
      </c>
    </row>
    <row r="49" spans="1:58" hidden="1" outlineLevel="1" x14ac:dyDescent="0.2">
      <c r="A49" s="204">
        <f t="shared" si="10"/>
        <v>12</v>
      </c>
      <c r="B49" s="199" t="s">
        <v>15</v>
      </c>
      <c r="C49" s="474" t="s">
        <v>130</v>
      </c>
      <c r="D49" s="477">
        <f>O43</f>
        <v>215</v>
      </c>
      <c r="E49" s="477">
        <f>Q45</f>
        <v>165</v>
      </c>
      <c r="F49" s="613">
        <v>0</v>
      </c>
      <c r="G49" s="201">
        <f t="shared" si="9"/>
        <v>380</v>
      </c>
      <c r="H49" s="477">
        <v>8</v>
      </c>
      <c r="I49" s="203">
        <f t="shared" si="11"/>
        <v>194</v>
      </c>
      <c r="K49" s="1315">
        <v>3</v>
      </c>
      <c r="L49" s="491" t="str">
        <f>$B$50</f>
        <v>Гамов Евгений</v>
      </c>
      <c r="M49" s="691">
        <v>177</v>
      </c>
      <c r="N49" s="491" t="str">
        <f>$B$53</f>
        <v>Пушкарев Александр</v>
      </c>
      <c r="O49" s="691">
        <v>147</v>
      </c>
      <c r="P49" s="489" t="str">
        <f>$B$36</f>
        <v>Тимохин Володя</v>
      </c>
      <c r="Q49" s="691">
        <v>132</v>
      </c>
      <c r="R49" s="491" t="str">
        <f>$B$37</f>
        <v>Постоенко Андрей</v>
      </c>
      <c r="S49" s="696">
        <v>168</v>
      </c>
      <c r="T49" s="49"/>
      <c r="U49" s="641">
        <v>14</v>
      </c>
      <c r="V49" s="658" t="s">
        <v>59</v>
      </c>
      <c r="W49" s="660">
        <f>I52</f>
        <v>149</v>
      </c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</row>
    <row r="50" spans="1:58" s="49" customFormat="1" hidden="1" outlineLevel="1" x14ac:dyDescent="0.2">
      <c r="A50" s="466">
        <f t="shared" si="10"/>
        <v>13</v>
      </c>
      <c r="B50" s="467" t="s">
        <v>33</v>
      </c>
      <c r="C50" s="468" t="s">
        <v>127</v>
      </c>
      <c r="D50" s="476">
        <f>Q42</f>
        <v>183</v>
      </c>
      <c r="E50" s="476">
        <f>S44</f>
        <v>147</v>
      </c>
      <c r="F50" s="613">
        <f>M49</f>
        <v>177</v>
      </c>
      <c r="G50" s="469">
        <f t="shared" si="9"/>
        <v>360</v>
      </c>
      <c r="H50" s="476"/>
      <c r="I50" s="470">
        <f t="shared" si="11"/>
        <v>180</v>
      </c>
      <c r="K50" s="1316"/>
      <c r="L50" s="494" t="str">
        <f>$B$48</f>
        <v>Степанов Андрей</v>
      </c>
      <c r="M50" s="695">
        <v>167</v>
      </c>
      <c r="N50" s="494" t="str">
        <f>$B$42</f>
        <v>Фаттаев Назим</v>
      </c>
      <c r="O50" s="695">
        <v>173</v>
      </c>
      <c r="P50" s="493" t="str">
        <f>$B$41</f>
        <v>Кравченко Оксана</v>
      </c>
      <c r="Q50" s="695">
        <v>138</v>
      </c>
      <c r="R50" s="494" t="str">
        <f>$B$46</f>
        <v>Ситников Алексей</v>
      </c>
      <c r="S50" s="699">
        <v>158</v>
      </c>
      <c r="U50" s="641">
        <v>15</v>
      </c>
      <c r="V50" s="658" t="s">
        <v>141</v>
      </c>
      <c r="W50" s="660">
        <f>I36</f>
        <v>147.5</v>
      </c>
    </row>
    <row r="51" spans="1:58" s="49" customFormat="1" ht="15.75" hidden="1" outlineLevel="1" thickBot="1" x14ac:dyDescent="0.25">
      <c r="A51" s="204">
        <f t="shared" si="10"/>
        <v>14</v>
      </c>
      <c r="B51" s="199" t="s">
        <v>146</v>
      </c>
      <c r="C51" s="474" t="s">
        <v>131</v>
      </c>
      <c r="D51" s="477">
        <f>Q43</f>
        <v>210</v>
      </c>
      <c r="E51" s="477">
        <f>S45</f>
        <v>169</v>
      </c>
      <c r="F51" s="613">
        <v>0</v>
      </c>
      <c r="G51" s="201">
        <f t="shared" si="9"/>
        <v>379</v>
      </c>
      <c r="H51" s="477">
        <v>8</v>
      </c>
      <c r="I51" s="203">
        <f t="shared" si="11"/>
        <v>193.5</v>
      </c>
      <c r="K51" s="1317"/>
      <c r="L51" s="535" t="str">
        <f>$B$39</f>
        <v>Оловянникова Елена</v>
      </c>
      <c r="M51" s="692">
        <v>183</v>
      </c>
      <c r="N51" s="497" t="str">
        <f>$B$52</f>
        <v>Эммерих Эдуард</v>
      </c>
      <c r="O51" s="692">
        <v>146</v>
      </c>
      <c r="P51" s="495"/>
      <c r="Q51" s="692"/>
      <c r="R51" s="497" t="str">
        <f>$B$47</f>
        <v>Куклин Игорь</v>
      </c>
      <c r="S51" s="697">
        <v>129</v>
      </c>
      <c r="U51" s="88">
        <v>16</v>
      </c>
      <c r="V51" s="659" t="s">
        <v>77</v>
      </c>
      <c r="W51" s="655">
        <f>I38</f>
        <v>141</v>
      </c>
    </row>
    <row r="52" spans="1:58" s="87" customFormat="1" hidden="1" outlineLevel="1" x14ac:dyDescent="0.2">
      <c r="A52" s="466">
        <f t="shared" si="10"/>
        <v>15</v>
      </c>
      <c r="B52" s="467" t="s">
        <v>59</v>
      </c>
      <c r="C52" s="468" t="s">
        <v>128</v>
      </c>
      <c r="D52" s="476">
        <f>S42</f>
        <v>150</v>
      </c>
      <c r="E52" s="476">
        <f>M44</f>
        <v>148</v>
      </c>
      <c r="F52" s="613">
        <f>O51</f>
        <v>146</v>
      </c>
      <c r="G52" s="469">
        <f t="shared" si="9"/>
        <v>298</v>
      </c>
      <c r="H52" s="476"/>
      <c r="I52" s="470">
        <f t="shared" si="11"/>
        <v>149</v>
      </c>
      <c r="L52" s="209"/>
      <c r="N52" s="209"/>
      <c r="P52" s="209"/>
      <c r="R52" s="209"/>
      <c r="U52" s="154"/>
      <c r="W52" s="47"/>
    </row>
    <row r="53" spans="1:58" s="87" customFormat="1" ht="15.75" hidden="1" outlineLevel="1" thickBot="1" x14ac:dyDescent="0.25">
      <c r="A53" s="471">
        <f t="shared" si="10"/>
        <v>16</v>
      </c>
      <c r="B53" s="472" t="s">
        <v>18</v>
      </c>
      <c r="C53" s="473" t="s">
        <v>132</v>
      </c>
      <c r="D53" s="478">
        <f>S43</f>
        <v>145</v>
      </c>
      <c r="E53" s="478">
        <f>M45</f>
        <v>176</v>
      </c>
      <c r="F53" s="614">
        <f>O49</f>
        <v>147</v>
      </c>
      <c r="G53" s="206">
        <f t="shared" si="9"/>
        <v>323</v>
      </c>
      <c r="H53" s="478"/>
      <c r="I53" s="207">
        <f t="shared" si="11"/>
        <v>161.5</v>
      </c>
      <c r="L53" s="209"/>
      <c r="N53" s="209"/>
      <c r="P53" s="209"/>
      <c r="R53" s="209"/>
      <c r="U53" s="154"/>
      <c r="W53" s="47"/>
    </row>
    <row r="54" spans="1:58" s="87" customFormat="1" hidden="1" outlineLevel="1" x14ac:dyDescent="0.2">
      <c r="A54" s="621"/>
      <c r="B54" s="501"/>
      <c r="C54" s="500"/>
      <c r="D54" s="500"/>
      <c r="E54" s="500"/>
      <c r="F54" s="500"/>
      <c r="G54" s="500"/>
      <c r="H54" s="502"/>
      <c r="I54" s="502"/>
      <c r="J54" s="90"/>
      <c r="K54" s="209"/>
      <c r="L54" s="209"/>
      <c r="N54" s="209"/>
      <c r="P54" s="209"/>
      <c r="R54" s="209"/>
      <c r="U54" s="154"/>
      <c r="W54" s="47"/>
    </row>
    <row r="55" spans="1:58" s="49" customFormat="1" ht="18" collapsed="1" x14ac:dyDescent="0.25">
      <c r="A55" s="602" t="s">
        <v>157</v>
      </c>
      <c r="B55" s="499"/>
      <c r="C55" s="499"/>
      <c r="D55" s="499"/>
      <c r="E55" s="499"/>
      <c r="F55" s="499"/>
      <c r="G55" s="499"/>
      <c r="H55" s="499"/>
      <c r="I55" s="499"/>
      <c r="J55" s="209"/>
      <c r="K55" s="209"/>
      <c r="L55" s="209"/>
      <c r="N55" s="174"/>
      <c r="T55" s="87"/>
      <c r="W55" s="45"/>
    </row>
    <row r="56" spans="1:58" x14ac:dyDescent="0.2">
      <c r="J56" s="650"/>
      <c r="P56" s="50"/>
      <c r="R56" s="50"/>
      <c r="T56" s="87"/>
    </row>
    <row r="57" spans="1:58" hidden="1" outlineLevel="1" x14ac:dyDescent="0.2">
      <c r="A57" s="1313" t="s">
        <v>145</v>
      </c>
      <c r="B57" s="1297" t="s">
        <v>147</v>
      </c>
      <c r="C57" s="1297"/>
      <c r="D57" s="1297"/>
      <c r="E57" s="1297"/>
      <c r="F57" s="1297"/>
      <c r="G57" s="1297"/>
      <c r="H57" s="1297"/>
      <c r="I57" s="1303" t="s">
        <v>0</v>
      </c>
      <c r="K57" s="1305" t="s">
        <v>123</v>
      </c>
      <c r="L57" s="1311" t="s">
        <v>57</v>
      </c>
      <c r="M57" s="1311"/>
      <c r="N57" s="1311"/>
      <c r="O57" s="1311"/>
      <c r="P57" s="1311"/>
      <c r="Q57" s="1311"/>
      <c r="R57" s="1311"/>
      <c r="S57" s="1312"/>
      <c r="T57" s="87"/>
    </row>
    <row r="58" spans="1:58" ht="15.75" hidden="1" outlineLevel="1" thickBot="1" x14ac:dyDescent="0.25">
      <c r="A58" s="1314"/>
      <c r="B58" s="707" t="s">
        <v>97</v>
      </c>
      <c r="C58" s="708" t="s">
        <v>96</v>
      </c>
      <c r="D58" s="708" t="s">
        <v>2</v>
      </c>
      <c r="E58" s="708" t="s">
        <v>3</v>
      </c>
      <c r="F58" s="708" t="s">
        <v>4</v>
      </c>
      <c r="G58" s="708" t="s">
        <v>10</v>
      </c>
      <c r="H58" s="709" t="s">
        <v>99</v>
      </c>
      <c r="I58" s="1304"/>
      <c r="K58" s="1306"/>
      <c r="L58" s="704">
        <v>1</v>
      </c>
      <c r="M58" s="705" t="s">
        <v>142</v>
      </c>
      <c r="N58" s="706">
        <v>2</v>
      </c>
      <c r="O58" s="705" t="s">
        <v>142</v>
      </c>
      <c r="P58" s="706">
        <v>3</v>
      </c>
      <c r="Q58" s="705" t="s">
        <v>142</v>
      </c>
      <c r="R58" s="706">
        <v>4</v>
      </c>
      <c r="S58" s="705" t="s">
        <v>142</v>
      </c>
      <c r="T58" s="87"/>
      <c r="U58" s="729">
        <v>1</v>
      </c>
      <c r="V58" s="485" t="s">
        <v>114</v>
      </c>
      <c r="W58" s="730">
        <f>I61</f>
        <v>172.5</v>
      </c>
    </row>
    <row r="59" spans="1:58" s="87" customFormat="1" hidden="1" outlineLevel="1" x14ac:dyDescent="0.2">
      <c r="A59" s="463">
        <f>1</f>
        <v>1</v>
      </c>
      <c r="B59" s="464" t="s">
        <v>74</v>
      </c>
      <c r="C59" s="702" t="s">
        <v>124</v>
      </c>
      <c r="D59" s="700">
        <f>M59</f>
        <v>150</v>
      </c>
      <c r="E59" s="700">
        <f>S62</f>
        <v>161</v>
      </c>
      <c r="F59" s="700">
        <f>Q63</f>
        <v>204</v>
      </c>
      <c r="G59" s="700">
        <f>O66</f>
        <v>158</v>
      </c>
      <c r="H59" s="700">
        <f t="shared" ref="H59:H66" si="12">SUM(D59:G59)</f>
        <v>673</v>
      </c>
      <c r="I59" s="701">
        <f t="shared" ref="I59:I66" si="13">H59/4</f>
        <v>168.25</v>
      </c>
      <c r="K59" s="1292">
        <v>1</v>
      </c>
      <c r="L59" s="489" t="str">
        <f>$B$59</f>
        <v>Ермолаев Кирилл</v>
      </c>
      <c r="M59" s="490">
        <v>150</v>
      </c>
      <c r="N59" s="491" t="str">
        <f>$B$61</f>
        <v>Постоенко Андрей</v>
      </c>
      <c r="O59" s="490">
        <v>192</v>
      </c>
      <c r="P59" s="491" t="str">
        <f>$B$63</f>
        <v>Гамов Евгений</v>
      </c>
      <c r="Q59" s="490">
        <v>172</v>
      </c>
      <c r="R59" s="491" t="str">
        <f>$B$65</f>
        <v>Дикушникова Ольга</v>
      </c>
      <c r="S59" s="492">
        <v>153</v>
      </c>
      <c r="U59" s="548">
        <v>2</v>
      </c>
      <c r="V59" s="485" t="s">
        <v>33</v>
      </c>
      <c r="W59" s="730">
        <f>I63</f>
        <v>170.25</v>
      </c>
    </row>
    <row r="60" spans="1:58" s="87" customFormat="1" ht="15.75" hidden="1" outlineLevel="1" thickBot="1" x14ac:dyDescent="0.25">
      <c r="A60" s="466">
        <f t="shared" ref="A60:A66" si="14">A59+1</f>
        <v>2</v>
      </c>
      <c r="B60" s="467" t="s">
        <v>61</v>
      </c>
      <c r="C60" s="487" t="s">
        <v>129</v>
      </c>
      <c r="D60" s="469">
        <f>M60</f>
        <v>149</v>
      </c>
      <c r="E60" s="469">
        <f>O61</f>
        <v>138</v>
      </c>
      <c r="F60" s="469">
        <f>S64</f>
        <v>184</v>
      </c>
      <c r="G60" s="469">
        <f>Q65</f>
        <v>179</v>
      </c>
      <c r="H60" s="469">
        <f t="shared" si="12"/>
        <v>650</v>
      </c>
      <c r="I60" s="470">
        <f t="shared" si="13"/>
        <v>162.5</v>
      </c>
      <c r="K60" s="1293"/>
      <c r="L60" s="495" t="str">
        <f>$B$60</f>
        <v>Черный Сергей</v>
      </c>
      <c r="M60" s="496">
        <v>149</v>
      </c>
      <c r="N60" s="535" t="str">
        <f>$B$62</f>
        <v>Оловянникова Елена</v>
      </c>
      <c r="O60" s="496">
        <v>152</v>
      </c>
      <c r="P60" s="535" t="str">
        <f>$B$64</f>
        <v>Чуруксаева Люда</v>
      </c>
      <c r="Q60" s="496">
        <v>169</v>
      </c>
      <c r="R60" s="497" t="str">
        <f>$B$66</f>
        <v>Кравченко Оксана</v>
      </c>
      <c r="S60" s="498">
        <v>178</v>
      </c>
      <c r="U60" s="548">
        <v>3</v>
      </c>
      <c r="V60" s="485" t="s">
        <v>74</v>
      </c>
      <c r="W60" s="730">
        <f>I59</f>
        <v>168.25</v>
      </c>
    </row>
    <row r="61" spans="1:58" s="87" customFormat="1" hidden="1" outlineLevel="1" x14ac:dyDescent="0.2">
      <c r="A61" s="466">
        <f t="shared" si="14"/>
        <v>3</v>
      </c>
      <c r="B61" s="467" t="s">
        <v>114</v>
      </c>
      <c r="C61" s="487" t="s">
        <v>126</v>
      </c>
      <c r="D61" s="469">
        <f>O59</f>
        <v>192</v>
      </c>
      <c r="E61" s="469">
        <f>M62</f>
        <v>178</v>
      </c>
      <c r="F61" s="469">
        <f>S63</f>
        <v>163</v>
      </c>
      <c r="G61" s="469">
        <f>Q66</f>
        <v>157</v>
      </c>
      <c r="H61" s="469">
        <f t="shared" si="12"/>
        <v>690</v>
      </c>
      <c r="I61" s="470">
        <f t="shared" si="13"/>
        <v>172.5</v>
      </c>
      <c r="K61" s="1292">
        <v>2</v>
      </c>
      <c r="L61" s="489" t="str">
        <f>$B$66</f>
        <v>Кравченко Оксана</v>
      </c>
      <c r="M61" s="490">
        <v>138</v>
      </c>
      <c r="N61" s="491" t="str">
        <f>$B$60</f>
        <v>Черный Сергей</v>
      </c>
      <c r="O61" s="490">
        <v>138</v>
      </c>
      <c r="P61" s="491" t="str">
        <f>$B$62</f>
        <v>Оловянникова Елена</v>
      </c>
      <c r="Q61" s="490">
        <v>151</v>
      </c>
      <c r="R61" s="491" t="str">
        <f>$B$64</f>
        <v>Чуруксаева Люда</v>
      </c>
      <c r="S61" s="492">
        <v>179</v>
      </c>
      <c r="U61" s="631">
        <v>4</v>
      </c>
      <c r="V61" s="486" t="s">
        <v>146</v>
      </c>
      <c r="W61" s="730">
        <f>I64</f>
        <v>166.25</v>
      </c>
    </row>
    <row r="62" spans="1:58" s="85" customFormat="1" ht="15.75" hidden="1" outlineLevel="1" thickBot="1" x14ac:dyDescent="0.25">
      <c r="A62" s="204">
        <f t="shared" si="14"/>
        <v>4</v>
      </c>
      <c r="B62" s="199" t="s">
        <v>14</v>
      </c>
      <c r="C62" s="200" t="s">
        <v>130</v>
      </c>
      <c r="D62" s="201">
        <f>O60</f>
        <v>152</v>
      </c>
      <c r="E62" s="201">
        <f>Q61</f>
        <v>151</v>
      </c>
      <c r="F62" s="201">
        <f>M64</f>
        <v>138</v>
      </c>
      <c r="G62" s="201">
        <f>S65</f>
        <v>166</v>
      </c>
      <c r="H62" s="201">
        <f t="shared" si="12"/>
        <v>607</v>
      </c>
      <c r="I62" s="203">
        <f t="shared" si="13"/>
        <v>151.75</v>
      </c>
      <c r="K62" s="1293"/>
      <c r="L62" s="495" t="str">
        <f>$B$61</f>
        <v>Постоенко Андрей</v>
      </c>
      <c r="M62" s="496">
        <v>178</v>
      </c>
      <c r="N62" s="497" t="str">
        <f>$B$63</f>
        <v>Гамов Евгений</v>
      </c>
      <c r="O62" s="496">
        <v>128</v>
      </c>
      <c r="P62" s="497" t="str">
        <f>$B$65</f>
        <v>Дикушникова Ольга</v>
      </c>
      <c r="Q62" s="496">
        <v>133</v>
      </c>
      <c r="R62" s="497" t="str">
        <f>$B$59</f>
        <v>Ермолаев Кирилл</v>
      </c>
      <c r="S62" s="498">
        <v>161</v>
      </c>
      <c r="T62" s="87"/>
      <c r="U62" s="548">
        <v>5</v>
      </c>
      <c r="V62" s="485" t="s">
        <v>61</v>
      </c>
      <c r="W62" s="730">
        <f>I60</f>
        <v>162.5</v>
      </c>
    </row>
    <row r="63" spans="1:58" s="87" customFormat="1" hidden="1" outlineLevel="1" x14ac:dyDescent="0.2">
      <c r="A63" s="466">
        <f t="shared" si="14"/>
        <v>5</v>
      </c>
      <c r="B63" s="467" t="s">
        <v>33</v>
      </c>
      <c r="C63" s="487" t="s">
        <v>127</v>
      </c>
      <c r="D63" s="469">
        <f>Q59</f>
        <v>172</v>
      </c>
      <c r="E63" s="469">
        <f>O62</f>
        <v>128</v>
      </c>
      <c r="F63" s="469">
        <f>M63</f>
        <v>183</v>
      </c>
      <c r="G63" s="469">
        <f>S66</f>
        <v>198</v>
      </c>
      <c r="H63" s="476">
        <f t="shared" si="12"/>
        <v>681</v>
      </c>
      <c r="I63" s="470">
        <f t="shared" si="13"/>
        <v>170.25</v>
      </c>
      <c r="K63" s="1292">
        <v>3</v>
      </c>
      <c r="L63" s="489" t="str">
        <f>$B$63</f>
        <v>Гамов Евгений</v>
      </c>
      <c r="M63" s="490">
        <v>183</v>
      </c>
      <c r="N63" s="491" t="str">
        <f>$B$65</f>
        <v>Дикушникова Ольга</v>
      </c>
      <c r="O63" s="490">
        <v>145</v>
      </c>
      <c r="P63" s="491" t="str">
        <f>$B$59</f>
        <v>Ермолаев Кирилл</v>
      </c>
      <c r="Q63" s="490">
        <v>204</v>
      </c>
      <c r="R63" s="491" t="str">
        <f>$B$61</f>
        <v>Постоенко Андрей</v>
      </c>
      <c r="S63" s="492">
        <v>163</v>
      </c>
      <c r="U63" s="631">
        <v>6</v>
      </c>
      <c r="V63" s="486" t="s">
        <v>14</v>
      </c>
      <c r="W63" s="730">
        <f>I62</f>
        <v>151.75</v>
      </c>
    </row>
    <row r="64" spans="1:58" s="85" customFormat="1" ht="15.75" hidden="1" outlineLevel="1" thickBot="1" x14ac:dyDescent="0.25">
      <c r="A64" s="204">
        <f t="shared" si="14"/>
        <v>6</v>
      </c>
      <c r="B64" s="199" t="s">
        <v>146</v>
      </c>
      <c r="C64" s="200" t="s">
        <v>131</v>
      </c>
      <c r="D64" s="201">
        <f>Q60</f>
        <v>169</v>
      </c>
      <c r="E64" s="201">
        <f>S61</f>
        <v>179</v>
      </c>
      <c r="F64" s="201">
        <f>O64</f>
        <v>167</v>
      </c>
      <c r="G64" s="201">
        <f>M65</f>
        <v>150</v>
      </c>
      <c r="H64" s="477">
        <f t="shared" si="12"/>
        <v>665</v>
      </c>
      <c r="I64" s="203">
        <f t="shared" si="13"/>
        <v>166.25</v>
      </c>
      <c r="K64" s="1293"/>
      <c r="L64" s="534" t="str">
        <f>$B$62</f>
        <v>Оловянникова Елена</v>
      </c>
      <c r="M64" s="496">
        <v>138</v>
      </c>
      <c r="N64" s="535" t="str">
        <f>$B$64</f>
        <v>Чуруксаева Люда</v>
      </c>
      <c r="O64" s="496">
        <v>167</v>
      </c>
      <c r="P64" s="497" t="str">
        <f>$B$66</f>
        <v>Кравченко Оксана</v>
      </c>
      <c r="Q64" s="496">
        <v>160</v>
      </c>
      <c r="R64" s="497" t="str">
        <f>$B$60</f>
        <v>Черный Сергей</v>
      </c>
      <c r="S64" s="498">
        <v>184</v>
      </c>
      <c r="T64" s="87"/>
      <c r="U64" s="631">
        <v>7</v>
      </c>
      <c r="V64" s="486" t="s">
        <v>15</v>
      </c>
      <c r="W64" s="730">
        <f>I65</f>
        <v>149.75</v>
      </c>
    </row>
    <row r="65" spans="1:23" s="85" customFormat="1" hidden="1" outlineLevel="1" x14ac:dyDescent="0.2">
      <c r="A65" s="204">
        <f t="shared" si="14"/>
        <v>7</v>
      </c>
      <c r="B65" s="199" t="s">
        <v>15</v>
      </c>
      <c r="C65" s="200" t="s">
        <v>128</v>
      </c>
      <c r="D65" s="201">
        <f>S59</f>
        <v>153</v>
      </c>
      <c r="E65" s="201">
        <f>Q62</f>
        <v>133</v>
      </c>
      <c r="F65" s="201">
        <f>O63</f>
        <v>145</v>
      </c>
      <c r="G65" s="201">
        <f>M66</f>
        <v>168</v>
      </c>
      <c r="H65" s="477">
        <f t="shared" si="12"/>
        <v>599</v>
      </c>
      <c r="I65" s="203">
        <f t="shared" si="13"/>
        <v>149.75</v>
      </c>
      <c r="K65" s="1292">
        <v>4</v>
      </c>
      <c r="L65" s="533" t="str">
        <f>$B$64</f>
        <v>Чуруксаева Люда</v>
      </c>
      <c r="M65" s="490">
        <v>150</v>
      </c>
      <c r="N65" s="491" t="str">
        <f>$B$66</f>
        <v>Кравченко Оксана</v>
      </c>
      <c r="O65" s="490">
        <v>108</v>
      </c>
      <c r="P65" s="491" t="str">
        <f>$B$60</f>
        <v>Черный Сергей</v>
      </c>
      <c r="Q65" s="490">
        <v>179</v>
      </c>
      <c r="R65" s="532" t="str">
        <f>$B$62</f>
        <v>Оловянникова Елена</v>
      </c>
      <c r="S65" s="492">
        <v>166</v>
      </c>
      <c r="T65" s="87"/>
      <c r="U65" s="631">
        <v>8</v>
      </c>
      <c r="V65" s="486" t="s">
        <v>20</v>
      </c>
      <c r="W65" s="730">
        <f>I66</f>
        <v>146</v>
      </c>
    </row>
    <row r="66" spans="1:23" s="87" customFormat="1" ht="15.75" hidden="1" outlineLevel="1" thickBot="1" x14ac:dyDescent="0.25">
      <c r="A66" s="524">
        <f t="shared" si="14"/>
        <v>8</v>
      </c>
      <c r="B66" s="525" t="s">
        <v>20</v>
      </c>
      <c r="C66" s="526" t="s">
        <v>132</v>
      </c>
      <c r="D66" s="527">
        <f>S60</f>
        <v>178</v>
      </c>
      <c r="E66" s="527">
        <f>M61</f>
        <v>138</v>
      </c>
      <c r="F66" s="527">
        <f>Q64</f>
        <v>160</v>
      </c>
      <c r="G66" s="527">
        <f>O65</f>
        <v>108</v>
      </c>
      <c r="H66" s="528">
        <f t="shared" si="12"/>
        <v>584</v>
      </c>
      <c r="I66" s="529">
        <f t="shared" si="13"/>
        <v>146</v>
      </c>
      <c r="K66" s="1293"/>
      <c r="L66" s="495" t="str">
        <f>$B$65</f>
        <v>Дикушникова Ольга</v>
      </c>
      <c r="M66" s="496">
        <v>168</v>
      </c>
      <c r="N66" s="497" t="str">
        <f>$B$59</f>
        <v>Ермолаев Кирилл</v>
      </c>
      <c r="O66" s="496">
        <v>158</v>
      </c>
      <c r="P66" s="497" t="str">
        <f>$B$61</f>
        <v>Постоенко Андрей</v>
      </c>
      <c r="Q66" s="496">
        <v>157</v>
      </c>
      <c r="R66" s="497" t="str">
        <f>$B$63</f>
        <v>Гамов Евгений</v>
      </c>
      <c r="S66" s="498">
        <v>198</v>
      </c>
      <c r="U66" s="154"/>
      <c r="W66" s="47"/>
    </row>
    <row r="67" spans="1:23" hidden="1" outlineLevel="1" x14ac:dyDescent="0.2">
      <c r="A67" s="169"/>
      <c r="B67" s="171"/>
      <c r="C67" s="169"/>
      <c r="D67" s="169"/>
      <c r="E67" s="169"/>
      <c r="F67" s="169"/>
      <c r="G67" s="169"/>
      <c r="H67" s="170"/>
      <c r="I67" s="169"/>
      <c r="J67" s="169"/>
      <c r="K67" s="169"/>
      <c r="L67" s="169"/>
      <c r="M67" s="169"/>
      <c r="T67" s="87"/>
    </row>
    <row r="68" spans="1:23" s="49" customFormat="1" ht="18" collapsed="1" x14ac:dyDescent="0.25">
      <c r="A68" s="602" t="s">
        <v>159</v>
      </c>
      <c r="B68" s="499"/>
      <c r="C68" s="499"/>
      <c r="D68" s="499"/>
      <c r="E68" s="499"/>
      <c r="F68" s="499"/>
      <c r="G68" s="499"/>
      <c r="H68" s="499"/>
      <c r="I68" s="499"/>
      <c r="J68" s="209"/>
      <c r="K68" s="209"/>
      <c r="L68" s="209"/>
      <c r="N68" s="174"/>
      <c r="W68" s="45"/>
    </row>
    <row r="69" spans="1:23" s="634" customFormat="1" ht="15.75" thickBot="1" x14ac:dyDescent="0.25">
      <c r="A69" s="16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540"/>
      <c r="U69" s="647"/>
      <c r="W69" s="653"/>
    </row>
    <row r="70" spans="1:23" s="47" customFormat="1" x14ac:dyDescent="0.2">
      <c r="A70" s="1298" t="s">
        <v>6</v>
      </c>
      <c r="B70" s="1294" t="s">
        <v>100</v>
      </c>
      <c r="C70" s="1295"/>
      <c r="D70" s="1295"/>
      <c r="E70" s="1295"/>
      <c r="F70" s="1296"/>
      <c r="G70" s="1288" t="s">
        <v>99</v>
      </c>
      <c r="H70" s="1288" t="s">
        <v>161</v>
      </c>
      <c r="I70" s="1290" t="s">
        <v>98</v>
      </c>
      <c r="J70" s="208"/>
      <c r="K70" s="208"/>
      <c r="L70" s="621"/>
      <c r="M70" s="621"/>
      <c r="N70" s="208"/>
      <c r="U70" s="48"/>
    </row>
    <row r="71" spans="1:23" s="47" customFormat="1" ht="15.75" thickBot="1" x14ac:dyDescent="0.25">
      <c r="A71" s="1299"/>
      <c r="B71" s="753" t="s">
        <v>97</v>
      </c>
      <c r="C71" s="754" t="s">
        <v>2</v>
      </c>
      <c r="D71" s="754" t="s">
        <v>3</v>
      </c>
      <c r="E71" s="754" t="s">
        <v>4</v>
      </c>
      <c r="F71" s="754" t="s">
        <v>10</v>
      </c>
      <c r="G71" s="1289"/>
      <c r="H71" s="1289"/>
      <c r="I71" s="1291"/>
      <c r="J71" s="208"/>
      <c r="K71" s="208"/>
      <c r="L71" s="621"/>
      <c r="M71" s="621"/>
      <c r="N71" s="208"/>
      <c r="U71" s="48"/>
    </row>
    <row r="72" spans="1:23" x14ac:dyDescent="0.2">
      <c r="A72" s="731">
        <v>1</v>
      </c>
      <c r="B72" s="732" t="s">
        <v>114</v>
      </c>
      <c r="C72" s="733">
        <v>192</v>
      </c>
      <c r="D72" s="733">
        <v>178</v>
      </c>
      <c r="E72" s="734">
        <v>163</v>
      </c>
      <c r="F72" s="734">
        <v>157</v>
      </c>
      <c r="G72" s="734">
        <f t="shared" ref="G72:G79" si="15">SUM(C72:F72)</f>
        <v>690</v>
      </c>
      <c r="H72" s="735">
        <f t="shared" ref="H72:H79" si="16">G72/4</f>
        <v>172.5</v>
      </c>
      <c r="I72" s="736">
        <v>39</v>
      </c>
      <c r="J72" s="51"/>
      <c r="K72" s="51"/>
      <c r="L72" s="169"/>
      <c r="M72" s="169"/>
      <c r="O72" s="51"/>
    </row>
    <row r="73" spans="1:23" x14ac:dyDescent="0.2">
      <c r="A73" s="737">
        <v>2</v>
      </c>
      <c r="B73" s="738" t="s">
        <v>33</v>
      </c>
      <c r="C73" s="739">
        <v>172</v>
      </c>
      <c r="D73" s="739">
        <v>128</v>
      </c>
      <c r="E73" s="740">
        <v>183</v>
      </c>
      <c r="F73" s="740">
        <v>198</v>
      </c>
      <c r="G73" s="740">
        <f t="shared" si="15"/>
        <v>681</v>
      </c>
      <c r="H73" s="741">
        <f t="shared" si="16"/>
        <v>170.25</v>
      </c>
      <c r="I73" s="742">
        <v>36</v>
      </c>
      <c r="J73" s="51"/>
      <c r="K73" s="51"/>
      <c r="L73" s="169"/>
      <c r="M73" s="169"/>
      <c r="O73" s="51"/>
    </row>
    <row r="74" spans="1:23" x14ac:dyDescent="0.2">
      <c r="A74" s="737">
        <v>3</v>
      </c>
      <c r="B74" s="738" t="s">
        <v>74</v>
      </c>
      <c r="C74" s="739">
        <v>150</v>
      </c>
      <c r="D74" s="739">
        <v>161</v>
      </c>
      <c r="E74" s="740">
        <v>204</v>
      </c>
      <c r="F74" s="740">
        <v>158</v>
      </c>
      <c r="G74" s="740">
        <f t="shared" si="15"/>
        <v>673</v>
      </c>
      <c r="H74" s="741">
        <f t="shared" si="16"/>
        <v>168.25</v>
      </c>
      <c r="I74" s="742">
        <v>33</v>
      </c>
      <c r="J74" s="51"/>
      <c r="K74" s="51"/>
      <c r="L74" s="169"/>
      <c r="M74" s="169"/>
      <c r="O74" s="51"/>
    </row>
    <row r="75" spans="1:23" x14ac:dyDescent="0.2">
      <c r="A75" s="743">
        <v>4</v>
      </c>
      <c r="B75" s="744" t="s">
        <v>146</v>
      </c>
      <c r="C75" s="745">
        <v>169</v>
      </c>
      <c r="D75" s="745">
        <v>179</v>
      </c>
      <c r="E75" s="746">
        <v>167</v>
      </c>
      <c r="F75" s="746">
        <v>150</v>
      </c>
      <c r="G75" s="746">
        <f t="shared" si="15"/>
        <v>665</v>
      </c>
      <c r="H75" s="747">
        <f t="shared" si="16"/>
        <v>166.25</v>
      </c>
      <c r="I75" s="748">
        <v>30</v>
      </c>
      <c r="J75" s="540"/>
      <c r="K75" s="540"/>
      <c r="L75" s="509"/>
      <c r="M75" s="509"/>
      <c r="O75" s="51"/>
    </row>
    <row r="76" spans="1:23" x14ac:dyDescent="0.2">
      <c r="A76" s="737">
        <v>5</v>
      </c>
      <c r="B76" s="738" t="s">
        <v>61</v>
      </c>
      <c r="C76" s="739">
        <v>149</v>
      </c>
      <c r="D76" s="739">
        <v>138</v>
      </c>
      <c r="E76" s="740">
        <v>184</v>
      </c>
      <c r="F76" s="740">
        <v>179</v>
      </c>
      <c r="G76" s="740">
        <f t="shared" si="15"/>
        <v>650</v>
      </c>
      <c r="H76" s="741">
        <f t="shared" si="16"/>
        <v>162.5</v>
      </c>
      <c r="I76" s="742">
        <v>27</v>
      </c>
      <c r="J76" s="169"/>
      <c r="K76" s="169"/>
      <c r="L76" s="169"/>
      <c r="M76" s="169"/>
      <c r="O76" s="51"/>
    </row>
    <row r="77" spans="1:23" x14ac:dyDescent="0.2">
      <c r="A77" s="743">
        <v>6</v>
      </c>
      <c r="B77" s="744" t="s">
        <v>14</v>
      </c>
      <c r="C77" s="745">
        <v>152</v>
      </c>
      <c r="D77" s="745">
        <v>151</v>
      </c>
      <c r="E77" s="746">
        <v>138</v>
      </c>
      <c r="F77" s="746">
        <v>166</v>
      </c>
      <c r="G77" s="746">
        <f t="shared" si="15"/>
        <v>607</v>
      </c>
      <c r="H77" s="747">
        <f t="shared" si="16"/>
        <v>151.75</v>
      </c>
      <c r="I77" s="748">
        <v>24</v>
      </c>
      <c r="J77" s="509"/>
      <c r="K77" s="749" t="s">
        <v>94</v>
      </c>
      <c r="L77" s="750"/>
      <c r="M77" s="509"/>
      <c r="O77" s="51"/>
    </row>
    <row r="78" spans="1:23" x14ac:dyDescent="0.2">
      <c r="A78" s="743">
        <v>7</v>
      </c>
      <c r="B78" s="744" t="s">
        <v>15</v>
      </c>
      <c r="C78" s="745">
        <v>153</v>
      </c>
      <c r="D78" s="745">
        <v>133</v>
      </c>
      <c r="E78" s="746">
        <v>145</v>
      </c>
      <c r="F78" s="746">
        <v>168</v>
      </c>
      <c r="G78" s="746">
        <f t="shared" si="15"/>
        <v>599</v>
      </c>
      <c r="H78" s="747">
        <f t="shared" si="16"/>
        <v>149.75</v>
      </c>
      <c r="I78" s="748">
        <v>21</v>
      </c>
      <c r="J78" s="509"/>
      <c r="K78" s="509"/>
      <c r="L78" s="509"/>
      <c r="M78" s="509"/>
      <c r="O78" s="51"/>
    </row>
    <row r="79" spans="1:23" x14ac:dyDescent="0.2">
      <c r="A79" s="743">
        <v>8</v>
      </c>
      <c r="B79" s="744" t="s">
        <v>20</v>
      </c>
      <c r="C79" s="745">
        <v>178</v>
      </c>
      <c r="D79" s="745">
        <v>138</v>
      </c>
      <c r="E79" s="746">
        <v>160</v>
      </c>
      <c r="F79" s="746">
        <v>108</v>
      </c>
      <c r="G79" s="746">
        <f t="shared" si="15"/>
        <v>584</v>
      </c>
      <c r="H79" s="747">
        <f t="shared" si="16"/>
        <v>146</v>
      </c>
      <c r="I79" s="748">
        <v>18</v>
      </c>
      <c r="J79" s="509"/>
      <c r="K79" s="509"/>
      <c r="L79" s="509"/>
      <c r="M79" s="509"/>
      <c r="O79" s="51"/>
    </row>
    <row r="80" spans="1:23" x14ac:dyDescent="0.2">
      <c r="A80" s="510">
        <v>9</v>
      </c>
      <c r="B80" s="511" t="s">
        <v>19</v>
      </c>
      <c r="C80" s="512">
        <v>178</v>
      </c>
      <c r="D80" s="512">
        <v>166</v>
      </c>
      <c r="E80" s="512">
        <v>129</v>
      </c>
      <c r="F80" s="512"/>
      <c r="G80" s="513">
        <f t="shared" ref="G80:G92" si="17">SUM(C80:F80)-MIN(C80:E80)</f>
        <v>344</v>
      </c>
      <c r="H80" s="514">
        <f t="shared" ref="H80:H92" si="18">G80/2</f>
        <v>172</v>
      </c>
      <c r="I80" s="515">
        <v>16</v>
      </c>
      <c r="J80" s="169"/>
      <c r="K80" s="523" t="s">
        <v>95</v>
      </c>
      <c r="L80" s="751"/>
      <c r="M80" s="169"/>
      <c r="O80" s="51"/>
    </row>
    <row r="81" spans="1:15" x14ac:dyDescent="0.2">
      <c r="A81" s="510">
        <v>10</v>
      </c>
      <c r="B81" s="511" t="s">
        <v>140</v>
      </c>
      <c r="C81" s="512">
        <v>147</v>
      </c>
      <c r="D81" s="512">
        <v>171</v>
      </c>
      <c r="E81" s="512">
        <v>173</v>
      </c>
      <c r="F81" s="512"/>
      <c r="G81" s="513">
        <f t="shared" si="17"/>
        <v>344</v>
      </c>
      <c r="H81" s="514">
        <f t="shared" si="18"/>
        <v>172</v>
      </c>
      <c r="I81" s="515">
        <v>16</v>
      </c>
      <c r="J81" s="169"/>
      <c r="K81" s="169"/>
      <c r="L81" s="169"/>
      <c r="M81" s="169"/>
      <c r="O81" s="51"/>
    </row>
    <row r="82" spans="1:15" x14ac:dyDescent="0.2">
      <c r="A82" s="510">
        <v>11</v>
      </c>
      <c r="B82" s="511" t="s">
        <v>42</v>
      </c>
      <c r="C82" s="512">
        <v>140</v>
      </c>
      <c r="D82" s="512">
        <v>172</v>
      </c>
      <c r="E82" s="512">
        <v>158</v>
      </c>
      <c r="F82" s="512"/>
      <c r="G82" s="513">
        <f t="shared" si="17"/>
        <v>330</v>
      </c>
      <c r="H82" s="514">
        <f t="shared" si="18"/>
        <v>165</v>
      </c>
      <c r="I82" s="515">
        <v>12</v>
      </c>
      <c r="J82" s="169"/>
      <c r="K82" s="169"/>
      <c r="L82" s="169"/>
      <c r="M82" s="169"/>
      <c r="O82" s="51"/>
    </row>
    <row r="83" spans="1:15" x14ac:dyDescent="0.2">
      <c r="A83" s="510">
        <v>12</v>
      </c>
      <c r="B83" s="511" t="s">
        <v>18</v>
      </c>
      <c r="C83" s="512">
        <v>145</v>
      </c>
      <c r="D83" s="512">
        <v>176</v>
      </c>
      <c r="E83" s="512">
        <v>147</v>
      </c>
      <c r="F83" s="512"/>
      <c r="G83" s="513">
        <f t="shared" si="17"/>
        <v>323</v>
      </c>
      <c r="H83" s="514">
        <f t="shared" si="18"/>
        <v>161.5</v>
      </c>
      <c r="I83" s="515">
        <v>10</v>
      </c>
      <c r="J83" s="169"/>
      <c r="K83" s="169"/>
      <c r="L83" s="169"/>
      <c r="M83" s="169"/>
    </row>
    <row r="84" spans="1:15" x14ac:dyDescent="0.2">
      <c r="A84" s="510">
        <v>13</v>
      </c>
      <c r="B84" s="516" t="s">
        <v>12</v>
      </c>
      <c r="C84" s="512">
        <v>142</v>
      </c>
      <c r="D84" s="512">
        <v>145</v>
      </c>
      <c r="E84" s="512">
        <v>167</v>
      </c>
      <c r="F84" s="512"/>
      <c r="G84" s="513">
        <f t="shared" si="17"/>
        <v>312</v>
      </c>
      <c r="H84" s="514">
        <f t="shared" si="18"/>
        <v>156</v>
      </c>
      <c r="I84" s="515">
        <v>8</v>
      </c>
      <c r="J84" s="169"/>
      <c r="K84" s="169"/>
      <c r="L84" s="169"/>
      <c r="M84" s="169"/>
    </row>
    <row r="85" spans="1:15" x14ac:dyDescent="0.2">
      <c r="A85" s="510">
        <v>14</v>
      </c>
      <c r="B85" s="516" t="s">
        <v>59</v>
      </c>
      <c r="C85" s="512">
        <v>150</v>
      </c>
      <c r="D85" s="512">
        <v>148</v>
      </c>
      <c r="E85" s="512">
        <v>146</v>
      </c>
      <c r="F85" s="512"/>
      <c r="G85" s="513">
        <f t="shared" si="17"/>
        <v>298</v>
      </c>
      <c r="H85" s="514">
        <f t="shared" si="18"/>
        <v>149</v>
      </c>
      <c r="I85" s="515">
        <v>7</v>
      </c>
      <c r="J85" s="169"/>
      <c r="K85" s="169"/>
      <c r="L85" s="169"/>
      <c r="M85" s="169"/>
    </row>
    <row r="86" spans="1:15" x14ac:dyDescent="0.2">
      <c r="A86" s="510">
        <v>15</v>
      </c>
      <c r="B86" s="516" t="s">
        <v>141</v>
      </c>
      <c r="C86" s="512">
        <v>147</v>
      </c>
      <c r="D86" s="512">
        <v>148</v>
      </c>
      <c r="E86" s="512">
        <v>132</v>
      </c>
      <c r="F86" s="512"/>
      <c r="G86" s="513">
        <f t="shared" si="17"/>
        <v>295</v>
      </c>
      <c r="H86" s="514">
        <f t="shared" si="18"/>
        <v>147.5</v>
      </c>
      <c r="I86" s="515">
        <v>6</v>
      </c>
      <c r="J86" s="169"/>
      <c r="K86" s="169"/>
      <c r="L86" s="169"/>
      <c r="M86" s="169"/>
    </row>
    <row r="87" spans="1:15" x14ac:dyDescent="0.2">
      <c r="A87" s="518">
        <v>16</v>
      </c>
      <c r="B87" s="519" t="s">
        <v>77</v>
      </c>
      <c r="C87" s="517">
        <v>142</v>
      </c>
      <c r="D87" s="517">
        <v>132</v>
      </c>
      <c r="E87" s="517">
        <v>0</v>
      </c>
      <c r="F87" s="517">
        <v>8</v>
      </c>
      <c r="G87" s="520">
        <f t="shared" si="17"/>
        <v>282</v>
      </c>
      <c r="H87" s="521">
        <f t="shared" si="18"/>
        <v>141</v>
      </c>
      <c r="I87" s="522">
        <v>5</v>
      </c>
      <c r="J87" s="509"/>
      <c r="K87" s="509"/>
      <c r="L87" s="509"/>
      <c r="M87" s="509"/>
    </row>
    <row r="88" spans="1:15" x14ac:dyDescent="0.2">
      <c r="A88" s="204">
        <v>17</v>
      </c>
      <c r="B88" s="199" t="s">
        <v>108</v>
      </c>
      <c r="C88" s="201">
        <v>125</v>
      </c>
      <c r="D88" s="201">
        <v>170</v>
      </c>
      <c r="E88" s="201">
        <v>0</v>
      </c>
      <c r="F88" s="201">
        <v>8</v>
      </c>
      <c r="G88" s="506">
        <f t="shared" si="17"/>
        <v>303</v>
      </c>
      <c r="H88" s="507">
        <f t="shared" si="18"/>
        <v>151.5</v>
      </c>
      <c r="I88" s="508">
        <v>4</v>
      </c>
      <c r="J88" s="509"/>
      <c r="K88" s="509"/>
      <c r="L88" s="509"/>
      <c r="M88" s="509"/>
    </row>
    <row r="89" spans="1:15" x14ac:dyDescent="0.2">
      <c r="A89" s="339">
        <v>18</v>
      </c>
      <c r="B89" s="323" t="s">
        <v>110</v>
      </c>
      <c r="C89" s="325">
        <v>137</v>
      </c>
      <c r="D89" s="325">
        <v>164</v>
      </c>
      <c r="E89" s="325">
        <v>128</v>
      </c>
      <c r="F89" s="325"/>
      <c r="G89" s="422">
        <f t="shared" si="17"/>
        <v>301</v>
      </c>
      <c r="H89" s="341">
        <f t="shared" si="18"/>
        <v>150.5</v>
      </c>
      <c r="I89" s="342">
        <v>3</v>
      </c>
      <c r="J89" s="169"/>
      <c r="K89" s="169"/>
      <c r="L89" s="169"/>
      <c r="M89" s="169"/>
    </row>
    <row r="90" spans="1:15" x14ac:dyDescent="0.2">
      <c r="A90" s="339">
        <v>19</v>
      </c>
      <c r="B90" s="536" t="s">
        <v>82</v>
      </c>
      <c r="C90" s="325">
        <v>107</v>
      </c>
      <c r="D90" s="325">
        <v>125</v>
      </c>
      <c r="E90" s="325">
        <v>140</v>
      </c>
      <c r="F90" s="325"/>
      <c r="G90" s="422">
        <f t="shared" si="17"/>
        <v>265</v>
      </c>
      <c r="H90" s="341">
        <f t="shared" si="18"/>
        <v>132.5</v>
      </c>
      <c r="I90" s="342">
        <v>2</v>
      </c>
      <c r="J90" s="531"/>
      <c r="K90" s="531"/>
      <c r="L90" s="531"/>
      <c r="M90" s="531"/>
    </row>
    <row r="91" spans="1:15" x14ac:dyDescent="0.2">
      <c r="A91" s="339">
        <v>20</v>
      </c>
      <c r="B91" s="323" t="s">
        <v>106</v>
      </c>
      <c r="C91" s="325">
        <v>123</v>
      </c>
      <c r="D91" s="325">
        <v>127</v>
      </c>
      <c r="E91" s="325">
        <v>0</v>
      </c>
      <c r="F91" s="325"/>
      <c r="G91" s="422">
        <f t="shared" si="17"/>
        <v>250</v>
      </c>
      <c r="H91" s="341">
        <f t="shared" si="18"/>
        <v>125</v>
      </c>
      <c r="I91" s="342">
        <v>1</v>
      </c>
      <c r="J91" s="169"/>
      <c r="K91" s="169"/>
      <c r="L91" s="169"/>
      <c r="M91" s="169"/>
    </row>
    <row r="92" spans="1:15" ht="15.75" thickBot="1" x14ac:dyDescent="0.25">
      <c r="A92" s="524">
        <v>21</v>
      </c>
      <c r="B92" s="525" t="s">
        <v>137</v>
      </c>
      <c r="C92" s="527">
        <v>108</v>
      </c>
      <c r="D92" s="527">
        <v>113</v>
      </c>
      <c r="E92" s="527">
        <v>0</v>
      </c>
      <c r="F92" s="527">
        <v>8</v>
      </c>
      <c r="G92" s="537">
        <f t="shared" si="17"/>
        <v>229</v>
      </c>
      <c r="H92" s="538">
        <f t="shared" si="18"/>
        <v>114.5</v>
      </c>
      <c r="I92" s="539">
        <v>0</v>
      </c>
      <c r="J92" s="509"/>
      <c r="K92" s="509"/>
      <c r="L92" s="509"/>
      <c r="M92" s="509"/>
    </row>
    <row r="93" spans="1:15" x14ac:dyDescent="0.2">
      <c r="A93" s="169"/>
      <c r="B93" s="171"/>
      <c r="C93" s="169"/>
      <c r="D93" s="169"/>
      <c r="E93" s="169"/>
      <c r="F93" s="169"/>
      <c r="G93" s="169"/>
      <c r="H93" s="170"/>
      <c r="I93" s="169"/>
      <c r="J93" s="169"/>
      <c r="K93" s="169"/>
      <c r="L93" s="169"/>
      <c r="M93" s="169"/>
    </row>
    <row r="94" spans="1:15" x14ac:dyDescent="0.2">
      <c r="A94" s="169"/>
      <c r="B94" s="171"/>
      <c r="C94" s="169"/>
      <c r="D94" s="169"/>
      <c r="E94" s="169"/>
      <c r="F94" s="169"/>
      <c r="G94" s="169"/>
      <c r="H94" s="170"/>
      <c r="I94" s="169"/>
      <c r="J94" s="169"/>
      <c r="K94" s="169"/>
      <c r="L94" s="169"/>
      <c r="M94" s="169"/>
    </row>
    <row r="95" spans="1:15" x14ac:dyDescent="0.2">
      <c r="A95" s="169"/>
      <c r="B95" s="50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</row>
    <row r="96" spans="1:15" x14ac:dyDescent="0.2">
      <c r="A96" s="169"/>
      <c r="B96" s="50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</row>
  </sheetData>
  <mergeCells count="49">
    <mergeCell ref="L4:S4"/>
    <mergeCell ref="A4:A5"/>
    <mergeCell ref="K6:K8"/>
    <mergeCell ref="I19:I20"/>
    <mergeCell ref="K13:K14"/>
    <mergeCell ref="L13:Q13"/>
    <mergeCell ref="B33:H33"/>
    <mergeCell ref="I33:I34"/>
    <mergeCell ref="L22:S22"/>
    <mergeCell ref="A19:A20"/>
    <mergeCell ref="K15:K17"/>
    <mergeCell ref="K18:K20"/>
    <mergeCell ref="K24:K26"/>
    <mergeCell ref="L40:S40"/>
    <mergeCell ref="K42:K43"/>
    <mergeCell ref="K35:K36"/>
    <mergeCell ref="K37:K38"/>
    <mergeCell ref="L33:S33"/>
    <mergeCell ref="L57:S57"/>
    <mergeCell ref="K59:K60"/>
    <mergeCell ref="A57:A58"/>
    <mergeCell ref="K49:K51"/>
    <mergeCell ref="A44:A45"/>
    <mergeCell ref="B44:H44"/>
    <mergeCell ref="I44:I45"/>
    <mergeCell ref="K44:K45"/>
    <mergeCell ref="K47:K48"/>
    <mergeCell ref="L47:S47"/>
    <mergeCell ref="A1:H1"/>
    <mergeCell ref="I57:I58"/>
    <mergeCell ref="K57:K58"/>
    <mergeCell ref="K40:K41"/>
    <mergeCell ref="A33:A34"/>
    <mergeCell ref="K22:K23"/>
    <mergeCell ref="B4:H4"/>
    <mergeCell ref="B19:H19"/>
    <mergeCell ref="K9:K11"/>
    <mergeCell ref="I4:I5"/>
    <mergeCell ref="K4:K5"/>
    <mergeCell ref="B70:F70"/>
    <mergeCell ref="B57:H57"/>
    <mergeCell ref="A70:A71"/>
    <mergeCell ref="G70:G71"/>
    <mergeCell ref="K33:K34"/>
    <mergeCell ref="H70:H71"/>
    <mergeCell ref="I70:I71"/>
    <mergeCell ref="K61:K62"/>
    <mergeCell ref="K65:K66"/>
    <mergeCell ref="K63:K64"/>
  </mergeCells>
  <conditionalFormatting sqref="H24:H26 I21:I29 C6:I17 C21:G29 D59:I66">
    <cfRule type="cellIs" dxfId="156" priority="78" stopIfTrue="1" operator="lessThanOrEqual">
      <formula>0</formula>
    </cfRule>
  </conditionalFormatting>
  <conditionalFormatting sqref="O6:O11 Q6:Q11 S6:S11 M6:M11 M24:M26 O24:O26 Q24:Q26 S24:S26 M15:M20 O15:O20 Q15:Q20">
    <cfRule type="cellIs" dxfId="155" priority="74" stopIfTrue="1" operator="greaterThanOrEqual">
      <formula>200</formula>
    </cfRule>
  </conditionalFormatting>
  <conditionalFormatting sqref="H21:H23">
    <cfRule type="cellIs" dxfId="154" priority="63" stopIfTrue="1" operator="lessThanOrEqual">
      <formula>0</formula>
    </cfRule>
  </conditionalFormatting>
  <conditionalFormatting sqref="H27:H29">
    <cfRule type="cellIs" dxfId="153" priority="62" stopIfTrue="1" operator="lessThanOrEqual">
      <formula>0</formula>
    </cfRule>
  </conditionalFormatting>
  <conditionalFormatting sqref="F46:F53">
    <cfRule type="cellIs" dxfId="152" priority="19" stopIfTrue="1" operator="lessThanOrEqual">
      <formula>0</formula>
    </cfRule>
  </conditionalFormatting>
  <conditionalFormatting sqref="C35:F43 G38:I43">
    <cfRule type="cellIs" dxfId="151" priority="43" stopIfTrue="1" operator="lessThanOrEqual">
      <formula>0</formula>
    </cfRule>
  </conditionalFormatting>
  <conditionalFormatting sqref="K35 K37 K33:L33 L34:S38">
    <cfRule type="containsText" dxfId="150" priority="41" stopIfTrue="1" operator="containsText" text="Оксана">
      <formula>NOT(ISERROR(SEARCH("Оксана",K33)))</formula>
    </cfRule>
    <cfRule type="containsText" dxfId="149" priority="42" stopIfTrue="1" operator="containsText" text="Людмила">
      <formula>NOT(ISERROR(SEARCH("Людмила",K33)))</formula>
    </cfRule>
  </conditionalFormatting>
  <conditionalFormatting sqref="L35:S38">
    <cfRule type="containsText" dxfId="148" priority="40" stopIfTrue="1" operator="containsText" text="Ольга">
      <formula>NOT(ISERROR(SEARCH("Ольга",L35)))</formula>
    </cfRule>
  </conditionalFormatting>
  <conditionalFormatting sqref="S35:S38 Q35:Q38 O35:O38 M35:M38">
    <cfRule type="cellIs" dxfId="147" priority="39" stopIfTrue="1" operator="greaterThanOrEqual">
      <formula>200</formula>
    </cfRule>
  </conditionalFormatting>
  <conditionalFormatting sqref="G35:I37">
    <cfRule type="cellIs" dxfId="146" priority="38" stopIfTrue="1" operator="lessThanOrEqual">
      <formula>0</formula>
    </cfRule>
  </conditionalFormatting>
  <conditionalFormatting sqref="C46:F53 H49:H53">
    <cfRule type="cellIs" dxfId="145" priority="37" stopIfTrue="1" operator="lessThanOrEqual">
      <formula>0</formula>
    </cfRule>
  </conditionalFormatting>
  <conditionalFormatting sqref="K42 K44 K40:L40 L42:S45 L41 N41 P41 R41">
    <cfRule type="containsText" dxfId="144" priority="35" stopIfTrue="1" operator="containsText" text="Оксана">
      <formula>NOT(ISERROR(SEARCH("Оксана",K40)))</formula>
    </cfRule>
    <cfRule type="containsText" dxfId="143" priority="36" stopIfTrue="1" operator="containsText" text="Людмила">
      <formula>NOT(ISERROR(SEARCH("Людмила",K40)))</formula>
    </cfRule>
  </conditionalFormatting>
  <conditionalFormatting sqref="L42:S45">
    <cfRule type="containsText" dxfId="142" priority="34" stopIfTrue="1" operator="containsText" text="Ольга">
      <formula>NOT(ISERROR(SEARCH("Ольга",L42)))</formula>
    </cfRule>
  </conditionalFormatting>
  <conditionalFormatting sqref="S42:S45 Q42:Q45 O42:O45 M42:M45">
    <cfRule type="cellIs" dxfId="141" priority="33" stopIfTrue="1" operator="greaterThanOrEqual">
      <formula>200</formula>
    </cfRule>
  </conditionalFormatting>
  <conditionalFormatting sqref="G47:I48 I49:I53 G49:G53">
    <cfRule type="cellIs" dxfId="140" priority="32" stopIfTrue="1" operator="lessThanOrEqual">
      <formula>0</formula>
    </cfRule>
  </conditionalFormatting>
  <conditionalFormatting sqref="K49:K50 L49:S51">
    <cfRule type="containsText" dxfId="139" priority="30" stopIfTrue="1" operator="containsText" text="Оксана">
      <formula>NOT(ISERROR(SEARCH("Оксана",K49)))</formula>
    </cfRule>
    <cfRule type="containsText" dxfId="138" priority="31" stopIfTrue="1" operator="containsText" text="Людмила">
      <formula>NOT(ISERROR(SEARCH("Людмила",K49)))</formula>
    </cfRule>
  </conditionalFormatting>
  <conditionalFormatting sqref="L49:S51">
    <cfRule type="containsText" dxfId="137" priority="29" stopIfTrue="1" operator="containsText" text="Ольга">
      <formula>NOT(ISERROR(SEARCH("Ольга",L49)))</formula>
    </cfRule>
  </conditionalFormatting>
  <conditionalFormatting sqref="M49:M51 O49:O51 Q49:Q51 S49:S51">
    <cfRule type="cellIs" dxfId="136" priority="28" stopIfTrue="1" operator="greaterThanOrEqual">
      <formula>200</formula>
    </cfRule>
  </conditionalFormatting>
  <conditionalFormatting sqref="D35:F42 D46:F53">
    <cfRule type="cellIs" dxfId="135" priority="21" stopIfTrue="1" operator="greaterThanOrEqual">
      <formula>200</formula>
    </cfRule>
  </conditionalFormatting>
  <conditionalFormatting sqref="G46:I46">
    <cfRule type="cellIs" dxfId="134" priority="20" stopIfTrue="1" operator="lessThanOrEqual">
      <formula>0</formula>
    </cfRule>
  </conditionalFormatting>
  <conditionalFormatting sqref="S41 Q41 O41 M41">
    <cfRule type="containsText" dxfId="133" priority="17" stopIfTrue="1" operator="containsText" text="Оксана">
      <formula>NOT(ISERROR(SEARCH("Оксана",M41)))</formula>
    </cfRule>
    <cfRule type="containsText" dxfId="132" priority="18" stopIfTrue="1" operator="containsText" text="Людмила">
      <formula>NOT(ISERROR(SEARCH("Людмила",M41)))</formula>
    </cfRule>
  </conditionalFormatting>
  <conditionalFormatting sqref="D6:F17 D21:F29">
    <cfRule type="cellIs" dxfId="131" priority="16" stopIfTrue="1" operator="greaterThanOrEqual">
      <formula>200</formula>
    </cfRule>
  </conditionalFormatting>
  <conditionalFormatting sqref="C59:C66 C88:F92">
    <cfRule type="cellIs" dxfId="130" priority="15" stopIfTrue="1" operator="lessThanOrEqual">
      <formula>0</formula>
    </cfRule>
  </conditionalFormatting>
  <conditionalFormatting sqref="C84:F87">
    <cfRule type="cellIs" dxfId="129" priority="14" stopIfTrue="1" operator="lessThanOrEqual">
      <formula>0</formula>
    </cfRule>
  </conditionalFormatting>
  <conditionalFormatting sqref="K59 K65 K61 K63 K57:S57 L59:S66">
    <cfRule type="containsText" dxfId="128" priority="12" stopIfTrue="1" operator="containsText" text="Оксана">
      <formula>NOT(ISERROR(SEARCH("Оксана",K57)))</formula>
    </cfRule>
    <cfRule type="containsText" dxfId="127" priority="13" stopIfTrue="1" operator="containsText" text="Людмила">
      <formula>NOT(ISERROR(SEARCH("Людмила",K57)))</formula>
    </cfRule>
  </conditionalFormatting>
  <conditionalFormatting sqref="L59:S66">
    <cfRule type="containsText" dxfId="126" priority="11" stopIfTrue="1" operator="containsText" text="Ольга">
      <formula>NOT(ISERROR(SEARCH("Ольга",L59)))</formula>
    </cfRule>
  </conditionalFormatting>
  <conditionalFormatting sqref="S59:S66 Q59:Q66 O59:O66 M59:M66">
    <cfRule type="cellIs" dxfId="125" priority="10" stopIfTrue="1" operator="greaterThanOrEqual">
      <formula>200</formula>
    </cfRule>
  </conditionalFormatting>
  <conditionalFormatting sqref="S58 Q58 O58 M58">
    <cfRule type="containsText" dxfId="124" priority="2" stopIfTrue="1" operator="containsText" text="Оксана">
      <formula>NOT(ISERROR(SEARCH("Оксана",M58)))</formula>
    </cfRule>
    <cfRule type="containsText" dxfId="123" priority="3" stopIfTrue="1" operator="containsText" text="Людмила">
      <formula>NOT(ISERROR(SEARCH("Людмила",M58)))</formula>
    </cfRule>
  </conditionalFormatting>
  <conditionalFormatting sqref="L58 N58 P58 R58">
    <cfRule type="containsText" dxfId="122" priority="4" stopIfTrue="1" operator="containsText" text="Оксана">
      <formula>NOT(ISERROR(SEARCH("Оксана",L58)))</formula>
    </cfRule>
    <cfRule type="containsText" dxfId="121" priority="5" stopIfTrue="1" operator="containsText" text="Людмила">
      <formula>NOT(ISERROR(SEARCH("Людмила",L58)))</formula>
    </cfRule>
  </conditionalFormatting>
  <conditionalFormatting sqref="D59:G66">
    <cfRule type="cellIs" dxfId="120" priority="1" stopIfTrue="1" operator="greaterThanOrEqual">
      <formula>200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CafeStyleVersion" r:id="rId1"/>
    <customPr name="LastTupleSet_COR_Mappings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view="pageBreakPreview" zoomScale="70" zoomScaleNormal="70" zoomScaleSheetLayoutView="70" workbookViewId="0">
      <pane xSplit="2" ySplit="5" topLeftCell="C6" activePane="bottomRight" state="frozen"/>
      <selection activeCell="B10" sqref="B10"/>
      <selection pane="topRight" activeCell="B10" sqref="B10"/>
      <selection pane="bottomLeft" activeCell="B10" sqref="B10"/>
      <selection pane="bottomRight" activeCell="B10" sqref="B10"/>
    </sheetView>
  </sheetViews>
  <sheetFormatPr defaultRowHeight="12.75" x14ac:dyDescent="0.2"/>
  <cols>
    <col min="1" max="1" width="4.42578125" bestFit="1" customWidth="1"/>
    <col min="2" max="2" width="31" bestFit="1" customWidth="1"/>
    <col min="3" max="3" width="8.85546875" customWidth="1"/>
    <col min="4" max="4" width="11" customWidth="1"/>
    <col min="5" max="8" width="8.5703125" bestFit="1" customWidth="1"/>
    <col min="9" max="9" width="8.7109375" bestFit="1" customWidth="1"/>
    <col min="10" max="10" width="12.7109375" bestFit="1" customWidth="1"/>
    <col min="11" max="11" width="11.42578125" style="52" bestFit="1" customWidth="1"/>
    <col min="12" max="12" width="6.85546875" bestFit="1" customWidth="1"/>
    <col min="17" max="30" width="6.85546875" customWidth="1"/>
  </cols>
  <sheetData>
    <row r="1" spans="1:29" ht="21" customHeight="1" x14ac:dyDescent="0.2">
      <c r="A1" s="1268" t="s">
        <v>55</v>
      </c>
      <c r="B1" s="1268"/>
      <c r="C1" s="1268"/>
      <c r="D1" s="1268"/>
      <c r="E1" s="1268"/>
      <c r="F1" s="1268"/>
      <c r="G1" s="1268"/>
      <c r="H1" s="1268"/>
      <c r="I1" s="1268"/>
      <c r="J1" s="1268"/>
      <c r="K1" s="1268"/>
      <c r="L1" s="24"/>
      <c r="M1" s="24"/>
    </row>
    <row r="2" spans="1:29" ht="21" x14ac:dyDescent="0.2">
      <c r="A2" s="1269" t="s">
        <v>91</v>
      </c>
      <c r="B2" s="1269"/>
      <c r="C2" s="1269"/>
      <c r="D2" s="1269"/>
      <c r="E2" s="1269"/>
      <c r="F2" s="1269"/>
      <c r="G2" s="1269"/>
      <c r="H2" s="1269"/>
      <c r="I2" s="1269"/>
      <c r="J2" s="1269"/>
      <c r="K2" s="1269"/>
      <c r="L2" s="24"/>
      <c r="M2" s="24"/>
    </row>
    <row r="3" spans="1:29" ht="21" x14ac:dyDescent="0.2">
      <c r="A3" s="1269" t="s">
        <v>162</v>
      </c>
      <c r="B3" s="1269"/>
      <c r="C3" s="1269"/>
      <c r="D3" s="1269"/>
      <c r="E3" s="1269"/>
      <c r="F3" s="1269"/>
      <c r="G3" s="1269"/>
      <c r="H3" s="1269"/>
      <c r="I3" s="1269"/>
      <c r="J3" s="1269"/>
      <c r="K3" s="1269"/>
      <c r="L3" s="24"/>
      <c r="M3" s="24"/>
    </row>
    <row r="4" spans="1:29" ht="13.5" customHeight="1" x14ac:dyDescent="0.2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60"/>
      <c r="L4" s="24"/>
      <c r="M4" s="24"/>
    </row>
    <row r="5" spans="1:29" s="22" customFormat="1" ht="18.75" x14ac:dyDescent="0.25">
      <c r="A5" s="22" t="s">
        <v>43</v>
      </c>
      <c r="B5" s="1" t="s">
        <v>5</v>
      </c>
      <c r="C5" s="1" t="s">
        <v>7</v>
      </c>
      <c r="D5" s="1" t="s">
        <v>8</v>
      </c>
      <c r="E5" s="1" t="s">
        <v>2</v>
      </c>
      <c r="F5" s="1" t="s">
        <v>3</v>
      </c>
      <c r="G5" s="1" t="s">
        <v>4</v>
      </c>
      <c r="H5" s="1" t="s">
        <v>10</v>
      </c>
      <c r="I5" s="1" t="s">
        <v>1</v>
      </c>
      <c r="J5" s="1" t="s">
        <v>9</v>
      </c>
      <c r="K5" s="93" t="s">
        <v>0</v>
      </c>
      <c r="L5" s="1" t="s">
        <v>11</v>
      </c>
      <c r="O5"/>
      <c r="P5" s="1270" t="s">
        <v>44</v>
      </c>
      <c r="Q5" s="1271" t="s">
        <v>111</v>
      </c>
      <c r="R5" s="1271"/>
      <c r="S5" s="1271"/>
      <c r="T5" s="1271"/>
      <c r="U5" s="1271"/>
      <c r="V5" s="1271"/>
      <c r="W5" s="1271"/>
      <c r="X5" s="1271"/>
      <c r="Y5" s="1271"/>
      <c r="Z5" s="1271"/>
      <c r="AA5" s="1271"/>
      <c r="AB5" s="1271"/>
      <c r="AC5" s="1271"/>
    </row>
    <row r="6" spans="1:29" s="17" customFormat="1" ht="23.25" customHeight="1" x14ac:dyDescent="0.25">
      <c r="A6" s="13">
        <v>1</v>
      </c>
      <c r="B6" s="14" t="s">
        <v>19</v>
      </c>
      <c r="C6" s="15">
        <v>3</v>
      </c>
      <c r="D6" s="15">
        <v>4</v>
      </c>
      <c r="E6" s="212">
        <v>201</v>
      </c>
      <c r="F6" s="16">
        <v>165</v>
      </c>
      <c r="G6" s="16">
        <v>180</v>
      </c>
      <c r="H6" s="16">
        <v>189</v>
      </c>
      <c r="I6" s="16">
        <f t="shared" ref="I6:I18" si="0">SUM(E6:H6)-MIN(E6:H6)</f>
        <v>570</v>
      </c>
      <c r="J6" s="60">
        <f t="shared" ref="J6:J18" si="1">MAX(E6:H6)</f>
        <v>201</v>
      </c>
      <c r="K6" s="212">
        <f t="shared" ref="K6:K18" si="2">ROUND(I6/3,0)</f>
        <v>190</v>
      </c>
      <c r="L6" s="13">
        <v>32</v>
      </c>
      <c r="O6"/>
      <c r="P6" s="1270"/>
      <c r="Q6" s="263">
        <v>15</v>
      </c>
      <c r="R6" s="263">
        <v>14</v>
      </c>
      <c r="S6" s="263">
        <v>13</v>
      </c>
      <c r="T6" s="263">
        <v>12</v>
      </c>
      <c r="U6" s="263">
        <v>11</v>
      </c>
      <c r="V6" s="263">
        <v>10</v>
      </c>
      <c r="W6" s="263">
        <v>9</v>
      </c>
      <c r="X6" s="263">
        <v>8</v>
      </c>
      <c r="Y6" s="263">
        <v>7</v>
      </c>
      <c r="Z6" s="263">
        <v>6</v>
      </c>
      <c r="AA6" s="263">
        <v>5</v>
      </c>
      <c r="AB6" s="263">
        <v>4</v>
      </c>
      <c r="AC6" s="263">
        <v>3</v>
      </c>
    </row>
    <row r="7" spans="1:29" s="17" customFormat="1" ht="23.25" customHeight="1" x14ac:dyDescent="0.25">
      <c r="A7" s="13">
        <f>A6+1</f>
        <v>2</v>
      </c>
      <c r="B7" s="14" t="s">
        <v>61</v>
      </c>
      <c r="C7" s="15">
        <v>1</v>
      </c>
      <c r="D7" s="15">
        <v>6</v>
      </c>
      <c r="E7" s="16">
        <v>145</v>
      </c>
      <c r="F7" s="16">
        <v>183</v>
      </c>
      <c r="G7" s="16">
        <v>184</v>
      </c>
      <c r="H7" s="16">
        <v>192</v>
      </c>
      <c r="I7" s="16">
        <f t="shared" si="0"/>
        <v>559</v>
      </c>
      <c r="J7" s="60">
        <f t="shared" si="1"/>
        <v>192</v>
      </c>
      <c r="K7" s="60">
        <f t="shared" si="2"/>
        <v>186</v>
      </c>
      <c r="L7" s="13">
        <v>29</v>
      </c>
      <c r="O7"/>
      <c r="P7" s="263">
        <v>1</v>
      </c>
      <c r="Q7" s="264">
        <v>34</v>
      </c>
      <c r="R7" s="265">
        <v>33</v>
      </c>
      <c r="S7" s="264">
        <v>32</v>
      </c>
      <c r="T7" s="265">
        <v>31</v>
      </c>
      <c r="U7" s="264">
        <v>30</v>
      </c>
      <c r="V7" s="265">
        <v>29</v>
      </c>
      <c r="W7" s="264">
        <v>28</v>
      </c>
      <c r="X7" s="265">
        <v>27</v>
      </c>
      <c r="Y7" s="264">
        <v>26</v>
      </c>
      <c r="Z7" s="265">
        <v>25</v>
      </c>
      <c r="AA7" s="264">
        <v>24</v>
      </c>
      <c r="AB7" s="265">
        <v>23</v>
      </c>
      <c r="AC7" s="264">
        <v>22</v>
      </c>
    </row>
    <row r="8" spans="1:29" s="17" customFormat="1" ht="23.25" customHeight="1" x14ac:dyDescent="0.25">
      <c r="A8" s="13">
        <f>A7+1</f>
        <v>3</v>
      </c>
      <c r="B8" s="14" t="s">
        <v>33</v>
      </c>
      <c r="C8" s="15">
        <v>4</v>
      </c>
      <c r="D8" s="15">
        <v>4</v>
      </c>
      <c r="E8" s="16">
        <v>187</v>
      </c>
      <c r="F8" s="16">
        <v>193</v>
      </c>
      <c r="G8" s="16">
        <v>166</v>
      </c>
      <c r="H8" s="16">
        <v>172</v>
      </c>
      <c r="I8" s="16">
        <f t="shared" si="0"/>
        <v>552</v>
      </c>
      <c r="J8" s="60">
        <f t="shared" si="1"/>
        <v>193</v>
      </c>
      <c r="K8" s="60">
        <f t="shared" si="2"/>
        <v>184</v>
      </c>
      <c r="L8" s="13">
        <v>26</v>
      </c>
      <c r="O8"/>
      <c r="P8" s="263">
        <v>2</v>
      </c>
      <c r="Q8" s="264">
        <v>31</v>
      </c>
      <c r="R8" s="265">
        <v>30</v>
      </c>
      <c r="S8" s="264">
        <v>29</v>
      </c>
      <c r="T8" s="265">
        <v>28</v>
      </c>
      <c r="U8" s="264">
        <v>27</v>
      </c>
      <c r="V8" s="265">
        <v>26</v>
      </c>
      <c r="W8" s="264">
        <v>25</v>
      </c>
      <c r="X8" s="265">
        <v>24</v>
      </c>
      <c r="Y8" s="264">
        <v>23</v>
      </c>
      <c r="Z8" s="265">
        <v>22</v>
      </c>
      <c r="AA8" s="264">
        <v>21</v>
      </c>
      <c r="AB8" s="265">
        <v>20</v>
      </c>
      <c r="AC8" s="264">
        <v>19</v>
      </c>
    </row>
    <row r="9" spans="1:29" s="21" customFormat="1" ht="23.25" customHeight="1" x14ac:dyDescent="0.25">
      <c r="A9" s="13">
        <f t="shared" ref="A9:A17" si="3">A8+1</f>
        <v>4</v>
      </c>
      <c r="B9" s="14" t="s">
        <v>107</v>
      </c>
      <c r="C9" s="15">
        <v>3</v>
      </c>
      <c r="D9" s="15">
        <v>2</v>
      </c>
      <c r="E9" s="16">
        <v>180</v>
      </c>
      <c r="F9" s="16">
        <v>125</v>
      </c>
      <c r="G9" s="16">
        <v>156</v>
      </c>
      <c r="H9" s="16">
        <v>186</v>
      </c>
      <c r="I9" s="16">
        <f t="shared" si="0"/>
        <v>522</v>
      </c>
      <c r="J9" s="60">
        <f t="shared" si="1"/>
        <v>186</v>
      </c>
      <c r="K9" s="60">
        <f t="shared" si="2"/>
        <v>174</v>
      </c>
      <c r="L9" s="13">
        <v>23</v>
      </c>
      <c r="O9"/>
      <c r="P9" s="263">
        <v>3</v>
      </c>
      <c r="Q9" s="264">
        <v>28</v>
      </c>
      <c r="R9" s="265">
        <v>27</v>
      </c>
      <c r="S9" s="264">
        <v>26</v>
      </c>
      <c r="T9" s="265">
        <v>25</v>
      </c>
      <c r="U9" s="264">
        <v>24</v>
      </c>
      <c r="V9" s="265">
        <v>23</v>
      </c>
      <c r="W9" s="264">
        <v>22</v>
      </c>
      <c r="X9" s="265">
        <v>21</v>
      </c>
      <c r="Y9" s="264">
        <v>20</v>
      </c>
      <c r="Z9" s="265">
        <v>19</v>
      </c>
      <c r="AA9" s="264">
        <v>18</v>
      </c>
      <c r="AB9" s="265">
        <v>17</v>
      </c>
      <c r="AC9" s="264">
        <v>16</v>
      </c>
    </row>
    <row r="10" spans="1:29" s="21" customFormat="1" ht="23.25" customHeight="1" x14ac:dyDescent="0.25">
      <c r="A10" s="13">
        <f t="shared" si="3"/>
        <v>5</v>
      </c>
      <c r="B10" s="14" t="s">
        <v>12</v>
      </c>
      <c r="C10" s="15">
        <v>4</v>
      </c>
      <c r="D10" s="15">
        <v>5</v>
      </c>
      <c r="E10" s="16">
        <v>143</v>
      </c>
      <c r="F10" s="16">
        <v>183</v>
      </c>
      <c r="G10" s="16">
        <v>174</v>
      </c>
      <c r="H10" s="16">
        <v>164</v>
      </c>
      <c r="I10" s="16">
        <f t="shared" si="0"/>
        <v>521</v>
      </c>
      <c r="J10" s="60">
        <f t="shared" si="1"/>
        <v>183</v>
      </c>
      <c r="K10" s="60">
        <f t="shared" si="2"/>
        <v>174</v>
      </c>
      <c r="L10" s="13">
        <v>23</v>
      </c>
      <c r="O10"/>
      <c r="P10" s="263">
        <v>4</v>
      </c>
      <c r="Q10" s="264">
        <v>25</v>
      </c>
      <c r="R10" s="265">
        <v>24</v>
      </c>
      <c r="S10" s="264">
        <v>23</v>
      </c>
      <c r="T10" s="265">
        <v>22</v>
      </c>
      <c r="U10" s="264">
        <v>21</v>
      </c>
      <c r="V10" s="265">
        <v>20</v>
      </c>
      <c r="W10" s="264">
        <v>19</v>
      </c>
      <c r="X10" s="265">
        <v>18</v>
      </c>
      <c r="Y10" s="264">
        <v>17</v>
      </c>
      <c r="Z10" s="265">
        <v>16</v>
      </c>
      <c r="AA10" s="264">
        <v>15</v>
      </c>
      <c r="AB10" s="265">
        <v>14</v>
      </c>
      <c r="AC10" s="52"/>
    </row>
    <row r="11" spans="1:29" s="21" customFormat="1" ht="23.25" customHeight="1" x14ac:dyDescent="0.25">
      <c r="A11" s="13">
        <f t="shared" si="3"/>
        <v>6</v>
      </c>
      <c r="B11" s="14" t="s">
        <v>59</v>
      </c>
      <c r="C11" s="15">
        <v>4</v>
      </c>
      <c r="D11" s="15">
        <v>6</v>
      </c>
      <c r="E11" s="16">
        <v>173</v>
      </c>
      <c r="F11" s="16">
        <v>134</v>
      </c>
      <c r="G11" s="212">
        <v>201</v>
      </c>
      <c r="H11" s="16">
        <v>140</v>
      </c>
      <c r="I11" s="16">
        <f t="shared" si="0"/>
        <v>514</v>
      </c>
      <c r="J11" s="60">
        <f t="shared" si="1"/>
        <v>201</v>
      </c>
      <c r="K11" s="60">
        <f t="shared" si="2"/>
        <v>171</v>
      </c>
      <c r="L11" s="13">
        <v>17</v>
      </c>
      <c r="O11"/>
      <c r="P11" s="263">
        <v>5</v>
      </c>
      <c r="Q11" s="264">
        <v>22</v>
      </c>
      <c r="R11" s="265">
        <v>21</v>
      </c>
      <c r="S11" s="264">
        <v>20</v>
      </c>
      <c r="T11" s="265">
        <v>19</v>
      </c>
      <c r="U11" s="264">
        <v>18</v>
      </c>
      <c r="V11" s="265">
        <v>17</v>
      </c>
      <c r="W11" s="264">
        <v>16</v>
      </c>
      <c r="X11" s="265">
        <v>15</v>
      </c>
      <c r="Y11" s="264">
        <v>14</v>
      </c>
      <c r="Z11" s="265">
        <v>13</v>
      </c>
      <c r="AA11" s="264">
        <v>12</v>
      </c>
      <c r="AB11"/>
      <c r="AC11" s="52"/>
    </row>
    <row r="12" spans="1:29" s="21" customFormat="1" ht="23.25" customHeight="1" x14ac:dyDescent="0.25">
      <c r="A12" s="13">
        <f t="shared" si="3"/>
        <v>7</v>
      </c>
      <c r="B12" s="14" t="s">
        <v>110</v>
      </c>
      <c r="C12" s="15">
        <v>1</v>
      </c>
      <c r="D12" s="15">
        <v>2</v>
      </c>
      <c r="E12" s="16">
        <v>155</v>
      </c>
      <c r="F12" s="16">
        <v>191</v>
      </c>
      <c r="G12" s="16">
        <v>145</v>
      </c>
      <c r="H12" s="16">
        <v>166</v>
      </c>
      <c r="I12" s="16">
        <f t="shared" si="0"/>
        <v>512</v>
      </c>
      <c r="J12" s="16">
        <f t="shared" si="1"/>
        <v>191</v>
      </c>
      <c r="K12" s="60">
        <f t="shared" si="2"/>
        <v>171</v>
      </c>
      <c r="L12" s="13">
        <v>17</v>
      </c>
      <c r="O12"/>
      <c r="P12" s="263">
        <v>6</v>
      </c>
      <c r="Q12" s="264">
        <v>19</v>
      </c>
      <c r="R12" s="265">
        <v>18</v>
      </c>
      <c r="S12" s="264">
        <v>17</v>
      </c>
      <c r="T12" s="265">
        <v>16</v>
      </c>
      <c r="U12" s="264">
        <v>15</v>
      </c>
      <c r="V12" s="265">
        <v>14</v>
      </c>
      <c r="W12" s="264">
        <v>13</v>
      </c>
      <c r="X12" s="265">
        <v>12</v>
      </c>
      <c r="Y12" s="264">
        <v>11</v>
      </c>
      <c r="Z12" s="265">
        <v>10</v>
      </c>
      <c r="AA12" s="9"/>
      <c r="AB12" s="8"/>
      <c r="AC12" s="9"/>
    </row>
    <row r="13" spans="1:29" s="21" customFormat="1" ht="23.25" customHeight="1" x14ac:dyDescent="0.25">
      <c r="A13" s="13">
        <f t="shared" si="3"/>
        <v>8</v>
      </c>
      <c r="B13" s="14" t="s">
        <v>140</v>
      </c>
      <c r="C13" s="15">
        <v>3</v>
      </c>
      <c r="D13" s="15">
        <v>5</v>
      </c>
      <c r="E13" s="16">
        <v>156</v>
      </c>
      <c r="F13" s="16">
        <v>168</v>
      </c>
      <c r="G13" s="16">
        <v>175</v>
      </c>
      <c r="H13" s="16">
        <v>163</v>
      </c>
      <c r="I13" s="16">
        <f t="shared" si="0"/>
        <v>506</v>
      </c>
      <c r="J13" s="16">
        <f t="shared" si="1"/>
        <v>175</v>
      </c>
      <c r="K13" s="60">
        <f t="shared" si="2"/>
        <v>169</v>
      </c>
      <c r="L13" s="13">
        <v>11</v>
      </c>
      <c r="O13"/>
      <c r="P13" s="263">
        <v>7</v>
      </c>
      <c r="Q13" s="264">
        <v>16</v>
      </c>
      <c r="R13" s="265">
        <v>15</v>
      </c>
      <c r="S13" s="264">
        <v>14</v>
      </c>
      <c r="T13" s="265">
        <v>13</v>
      </c>
      <c r="U13" s="264">
        <v>12</v>
      </c>
      <c r="V13" s="265">
        <v>11</v>
      </c>
      <c r="W13" s="264">
        <v>10</v>
      </c>
      <c r="X13" s="265">
        <v>9</v>
      </c>
      <c r="Y13" s="264">
        <v>8</v>
      </c>
      <c r="Z13" s="6"/>
      <c r="AA13" s="217"/>
      <c r="AB13" s="6"/>
      <c r="AC13" s="217"/>
    </row>
    <row r="14" spans="1:29" s="21" customFormat="1" ht="23.25" customHeight="1" x14ac:dyDescent="0.25">
      <c r="A14" s="13">
        <f t="shared" si="3"/>
        <v>9</v>
      </c>
      <c r="B14" s="14" t="s">
        <v>42</v>
      </c>
      <c r="C14" s="15">
        <v>3</v>
      </c>
      <c r="D14" s="15">
        <v>3</v>
      </c>
      <c r="E14" s="16">
        <v>146</v>
      </c>
      <c r="F14" s="16">
        <v>163</v>
      </c>
      <c r="G14" s="16">
        <v>157</v>
      </c>
      <c r="H14" s="16">
        <v>179</v>
      </c>
      <c r="I14" s="16">
        <f t="shared" si="0"/>
        <v>499</v>
      </c>
      <c r="J14" s="16">
        <f t="shared" si="1"/>
        <v>179</v>
      </c>
      <c r="K14" s="60">
        <f t="shared" si="2"/>
        <v>166</v>
      </c>
      <c r="L14" s="13">
        <v>9</v>
      </c>
      <c r="O14"/>
      <c r="P14" s="263">
        <v>8</v>
      </c>
      <c r="Q14" s="264">
        <v>13</v>
      </c>
      <c r="R14" s="265">
        <v>12</v>
      </c>
      <c r="S14" s="264">
        <v>11</v>
      </c>
      <c r="T14" s="265">
        <v>10</v>
      </c>
      <c r="U14" s="264">
        <v>9</v>
      </c>
      <c r="V14" s="265">
        <v>8</v>
      </c>
      <c r="W14" s="264">
        <v>7</v>
      </c>
      <c r="X14" s="265">
        <v>6</v>
      </c>
      <c r="Y14" s="9"/>
      <c r="Z14" s="8"/>
      <c r="AA14" s="9"/>
      <c r="AB14" s="8"/>
      <c r="AC14" s="9"/>
    </row>
    <row r="15" spans="1:29" s="21" customFormat="1" ht="23.25" customHeight="1" x14ac:dyDescent="0.25">
      <c r="A15" s="13">
        <f t="shared" si="3"/>
        <v>10</v>
      </c>
      <c r="B15" s="14" t="s">
        <v>18</v>
      </c>
      <c r="C15" s="15">
        <v>1</v>
      </c>
      <c r="D15" s="15">
        <v>3</v>
      </c>
      <c r="E15" s="16">
        <v>171</v>
      </c>
      <c r="F15" s="16">
        <v>182</v>
      </c>
      <c r="G15" s="16">
        <v>144</v>
      </c>
      <c r="H15" s="16">
        <v>135</v>
      </c>
      <c r="I15" s="16">
        <f t="shared" si="0"/>
        <v>497</v>
      </c>
      <c r="J15" s="16">
        <f t="shared" si="1"/>
        <v>182</v>
      </c>
      <c r="K15" s="60">
        <f t="shared" si="2"/>
        <v>166</v>
      </c>
      <c r="L15" s="13">
        <v>9</v>
      </c>
      <c r="O15"/>
      <c r="P15" s="263">
        <v>9</v>
      </c>
      <c r="Q15" s="264">
        <v>11</v>
      </c>
      <c r="R15" s="265">
        <v>10</v>
      </c>
      <c r="S15" s="264">
        <v>9</v>
      </c>
      <c r="T15" s="265">
        <v>8</v>
      </c>
      <c r="U15" s="264">
        <v>7</v>
      </c>
      <c r="V15" s="265">
        <v>6</v>
      </c>
      <c r="W15" s="264">
        <v>5</v>
      </c>
      <c r="X15" s="8"/>
      <c r="Y15" s="9"/>
      <c r="Z15" s="8"/>
      <c r="AA15" s="9"/>
      <c r="AB15" s="8"/>
      <c r="AC15" s="9"/>
    </row>
    <row r="16" spans="1:29" s="21" customFormat="1" ht="23.25" customHeight="1" x14ac:dyDescent="0.25">
      <c r="A16" s="13">
        <f t="shared" si="3"/>
        <v>11</v>
      </c>
      <c r="B16" s="14" t="s">
        <v>106</v>
      </c>
      <c r="C16" s="15">
        <v>4</v>
      </c>
      <c r="D16" s="15">
        <v>1</v>
      </c>
      <c r="E16" s="16">
        <v>110</v>
      </c>
      <c r="F16" s="16">
        <v>143</v>
      </c>
      <c r="G16" s="16">
        <v>132</v>
      </c>
      <c r="H16" s="16">
        <v>167</v>
      </c>
      <c r="I16" s="16">
        <f t="shared" si="0"/>
        <v>442</v>
      </c>
      <c r="J16" s="16">
        <f t="shared" si="1"/>
        <v>167</v>
      </c>
      <c r="K16" s="60">
        <f t="shared" si="2"/>
        <v>147</v>
      </c>
      <c r="L16" s="13">
        <v>5</v>
      </c>
      <c r="O16"/>
      <c r="P16" s="263">
        <v>10</v>
      </c>
      <c r="Q16" s="264">
        <v>9</v>
      </c>
      <c r="R16" s="265">
        <v>8</v>
      </c>
      <c r="S16" s="264">
        <v>7</v>
      </c>
      <c r="T16" s="265">
        <v>6</v>
      </c>
      <c r="U16" s="264">
        <v>5</v>
      </c>
      <c r="V16" s="265">
        <v>4</v>
      </c>
      <c r="W16" s="9"/>
      <c r="X16" s="8"/>
      <c r="Y16" s="9"/>
      <c r="Z16" s="8"/>
      <c r="AA16" s="9"/>
      <c r="AB16" s="8"/>
      <c r="AC16" s="268"/>
    </row>
    <row r="17" spans="1:29" s="21" customFormat="1" ht="23.25" customHeight="1" x14ac:dyDescent="0.25">
      <c r="A17" s="13">
        <f t="shared" si="3"/>
        <v>12</v>
      </c>
      <c r="B17" s="14" t="s">
        <v>78</v>
      </c>
      <c r="C17" s="15">
        <v>2</v>
      </c>
      <c r="D17" s="15">
        <v>2</v>
      </c>
      <c r="E17" s="16">
        <v>119</v>
      </c>
      <c r="F17" s="16">
        <v>117</v>
      </c>
      <c r="G17" s="16">
        <v>181</v>
      </c>
      <c r="H17" s="16">
        <v>133</v>
      </c>
      <c r="I17" s="16">
        <f t="shared" si="0"/>
        <v>433</v>
      </c>
      <c r="J17" s="16">
        <f t="shared" si="1"/>
        <v>181</v>
      </c>
      <c r="K17" s="60">
        <f t="shared" si="2"/>
        <v>144</v>
      </c>
      <c r="L17" s="13">
        <v>3</v>
      </c>
      <c r="O17"/>
      <c r="P17" s="263">
        <v>11</v>
      </c>
      <c r="Q17" s="264">
        <v>7</v>
      </c>
      <c r="R17" s="265">
        <v>6</v>
      </c>
      <c r="S17" s="264">
        <v>5</v>
      </c>
      <c r="T17" s="265">
        <v>4</v>
      </c>
      <c r="U17" s="264">
        <v>3</v>
      </c>
      <c r="V17" s="8"/>
      <c r="W17" s="9"/>
      <c r="X17" s="8"/>
      <c r="Y17" s="9"/>
      <c r="Z17" s="8"/>
      <c r="AA17" s="9"/>
      <c r="AB17" s="8"/>
      <c r="AC17" s="9"/>
    </row>
    <row r="18" spans="1:29" s="21" customFormat="1" ht="23.25" customHeight="1" x14ac:dyDescent="0.25">
      <c r="A18" s="13">
        <f>A17+1</f>
        <v>13</v>
      </c>
      <c r="B18" s="14" t="s">
        <v>82</v>
      </c>
      <c r="C18" s="15">
        <v>2</v>
      </c>
      <c r="D18" s="15">
        <v>4</v>
      </c>
      <c r="E18" s="16">
        <v>120</v>
      </c>
      <c r="F18" s="16">
        <v>123</v>
      </c>
      <c r="G18" s="16">
        <v>124</v>
      </c>
      <c r="H18" s="16">
        <v>109</v>
      </c>
      <c r="I18" s="16">
        <f t="shared" si="0"/>
        <v>367</v>
      </c>
      <c r="J18" s="16">
        <f t="shared" si="1"/>
        <v>124</v>
      </c>
      <c r="K18" s="60">
        <f t="shared" si="2"/>
        <v>122</v>
      </c>
      <c r="L18" s="13">
        <v>1</v>
      </c>
      <c r="O18"/>
      <c r="P18" s="263">
        <v>12</v>
      </c>
      <c r="Q18" s="264">
        <v>5</v>
      </c>
      <c r="R18" s="265">
        <v>4</v>
      </c>
      <c r="S18" s="264">
        <v>3</v>
      </c>
      <c r="T18" s="265">
        <v>2</v>
      </c>
      <c r="U18" s="423"/>
      <c r="V18" s="8"/>
      <c r="W18" s="9"/>
      <c r="X18" s="8"/>
      <c r="Y18" s="9"/>
      <c r="Z18" s="8"/>
      <c r="AA18" s="9"/>
      <c r="AB18" s="8"/>
      <c r="AC18" s="9"/>
    </row>
    <row r="19" spans="1:29" ht="18.75" x14ac:dyDescent="0.2">
      <c r="P19" s="263">
        <v>13</v>
      </c>
      <c r="Q19" s="264">
        <v>3</v>
      </c>
      <c r="R19" s="265">
        <v>2</v>
      </c>
      <c r="S19" s="264">
        <v>1</v>
      </c>
      <c r="T19" s="8"/>
      <c r="U19" s="9"/>
      <c r="V19" s="8"/>
      <c r="W19" s="9"/>
      <c r="X19" s="8"/>
      <c r="Y19" s="9"/>
      <c r="Z19" s="8"/>
      <c r="AA19" s="9"/>
      <c r="AB19" s="8"/>
      <c r="AC19" s="9"/>
    </row>
    <row r="20" spans="1:29" s="2" customFormat="1" ht="21" x14ac:dyDescent="0.35">
      <c r="B20" s="33" t="str">
        <f>B6</f>
        <v>Куклин Игорь</v>
      </c>
      <c r="C20" s="10" t="s">
        <v>49</v>
      </c>
      <c r="D20" s="159">
        <f>J6</f>
        <v>201</v>
      </c>
      <c r="E20" s="34" t="s">
        <v>47</v>
      </c>
      <c r="F20" s="35"/>
      <c r="G20" s="27"/>
      <c r="H20" s="27"/>
      <c r="I20" s="27"/>
      <c r="J20" s="10"/>
      <c r="K20" s="57"/>
      <c r="O20"/>
      <c r="P20" s="263">
        <v>14</v>
      </c>
      <c r="Q20" s="264">
        <v>2</v>
      </c>
      <c r="R20" s="265">
        <v>1</v>
      </c>
      <c r="S20" s="9"/>
      <c r="T20" s="8"/>
      <c r="U20" s="9"/>
      <c r="V20" s="8"/>
      <c r="W20" s="9"/>
      <c r="X20" s="8"/>
      <c r="Y20" s="9"/>
      <c r="Z20" s="8"/>
      <c r="AA20" s="9"/>
      <c r="AB20" s="8"/>
      <c r="AC20" s="9"/>
    </row>
    <row r="21" spans="1:29" s="2" customFormat="1" ht="21" x14ac:dyDescent="0.35">
      <c r="B21" s="33" t="str">
        <f>B11</f>
        <v>Эммерих Эдуард</v>
      </c>
      <c r="C21" s="10" t="s">
        <v>49</v>
      </c>
      <c r="D21" s="159">
        <f>J11</f>
        <v>201</v>
      </c>
      <c r="E21" s="34" t="s">
        <v>47</v>
      </c>
      <c r="F21" s="35"/>
      <c r="G21" s="27"/>
      <c r="H21" s="27"/>
      <c r="I21" s="27"/>
      <c r="J21" s="10"/>
      <c r="K21" s="57"/>
      <c r="O21"/>
      <c r="P21" s="263">
        <v>15</v>
      </c>
      <c r="Q21" s="264">
        <v>1</v>
      </c>
      <c r="R21" s="760"/>
      <c r="S21" s="9"/>
      <c r="T21" s="8"/>
      <c r="U21" s="9"/>
      <c r="V21" s="8"/>
      <c r="W21" s="9"/>
      <c r="X21" s="8"/>
      <c r="Y21" s="9"/>
      <c r="Z21" s="8"/>
      <c r="AA21" s="9"/>
      <c r="AB21" s="8"/>
      <c r="AC21" s="9"/>
    </row>
    <row r="22" spans="1:29" s="29" customFormat="1" ht="21" x14ac:dyDescent="0.35">
      <c r="B22" s="30" t="str">
        <f>B6</f>
        <v>Куклин Игорь</v>
      </c>
      <c r="C22" s="32" t="s">
        <v>49</v>
      </c>
      <c r="D22" s="159">
        <f>K6</f>
        <v>190</v>
      </c>
      <c r="E22" s="28" t="s">
        <v>48</v>
      </c>
      <c r="F22" s="31"/>
      <c r="G22" s="31"/>
      <c r="H22" s="31"/>
      <c r="I22" s="31"/>
      <c r="J22" s="32"/>
      <c r="K22" s="58"/>
      <c r="O22"/>
      <c r="R22" s="8"/>
      <c r="S22" s="9"/>
      <c r="U22" s="9"/>
      <c r="V22" s="8"/>
      <c r="W22" s="9"/>
      <c r="X22" s="8"/>
      <c r="Y22" s="9"/>
      <c r="Z22" s="8"/>
      <c r="AA22" s="9"/>
      <c r="AB22" s="8"/>
      <c r="AC22" s="9"/>
    </row>
    <row r="23" spans="1:29" s="29" customFormat="1" ht="21" x14ac:dyDescent="0.35">
      <c r="B23" s="30"/>
      <c r="C23" s="32"/>
      <c r="D23" s="159"/>
      <c r="E23" s="28"/>
      <c r="F23" s="31"/>
      <c r="G23" s="31"/>
      <c r="H23" s="31"/>
      <c r="I23" s="31"/>
      <c r="J23" s="32"/>
      <c r="K23" s="58"/>
      <c r="O23"/>
    </row>
    <row r="24" spans="1:29" s="22" customFormat="1" ht="15.75" x14ac:dyDescent="0.25">
      <c r="A24" s="462" t="s">
        <v>43</v>
      </c>
      <c r="B24" s="1" t="s">
        <v>5</v>
      </c>
      <c r="C24" s="1" t="s">
        <v>7</v>
      </c>
      <c r="D24" s="1" t="s">
        <v>8</v>
      </c>
      <c r="E24" s="1" t="s">
        <v>2</v>
      </c>
      <c r="F24" s="1" t="s">
        <v>3</v>
      </c>
      <c r="G24" s="1" t="s">
        <v>4</v>
      </c>
      <c r="H24" s="1" t="s">
        <v>10</v>
      </c>
      <c r="I24" s="1" t="s">
        <v>1</v>
      </c>
      <c r="J24" s="1" t="s">
        <v>9</v>
      </c>
      <c r="K24" s="93" t="s">
        <v>0</v>
      </c>
      <c r="L24" s="1" t="s">
        <v>11</v>
      </c>
      <c r="O24"/>
      <c r="P24"/>
    </row>
    <row r="25" spans="1:29" s="21" customFormat="1" ht="23.25" customHeight="1" x14ac:dyDescent="0.25">
      <c r="A25" s="161">
        <v>1</v>
      </c>
      <c r="B25" s="18" t="s">
        <v>77</v>
      </c>
      <c r="C25" s="61">
        <v>4</v>
      </c>
      <c r="D25" s="61">
        <v>2</v>
      </c>
      <c r="E25" s="62">
        <v>98</v>
      </c>
      <c r="F25" s="213">
        <v>202</v>
      </c>
      <c r="G25" s="62">
        <v>152</v>
      </c>
      <c r="H25" s="62">
        <v>151</v>
      </c>
      <c r="I25" s="62">
        <f t="shared" ref="I25:I35" si="4">SUM(E25:H25)-MIN(E25:H25)</f>
        <v>505</v>
      </c>
      <c r="J25" s="62">
        <f t="shared" ref="J25:J35" si="5">MAX(E25:H25)</f>
        <v>202</v>
      </c>
      <c r="K25" s="213">
        <f t="shared" ref="K25:K35" si="6">ROUND(I25/3,0)</f>
        <v>168</v>
      </c>
      <c r="L25" s="61">
        <v>30</v>
      </c>
      <c r="O25" s="6"/>
      <c r="P25" s="6"/>
    </row>
    <row r="26" spans="1:29" s="21" customFormat="1" ht="23.25" customHeight="1" x14ac:dyDescent="0.25">
      <c r="A26" s="161">
        <f t="shared" ref="A26:A35" si="7">A25+1</f>
        <v>2</v>
      </c>
      <c r="B26" s="18" t="s">
        <v>20</v>
      </c>
      <c r="C26" s="61">
        <v>1</v>
      </c>
      <c r="D26" s="61">
        <v>5</v>
      </c>
      <c r="E26" s="62">
        <v>144</v>
      </c>
      <c r="F26" s="62">
        <v>172</v>
      </c>
      <c r="G26" s="62">
        <v>140</v>
      </c>
      <c r="H26" s="62">
        <v>173</v>
      </c>
      <c r="I26" s="62">
        <f t="shared" si="4"/>
        <v>489</v>
      </c>
      <c r="J26" s="62">
        <f t="shared" si="5"/>
        <v>173</v>
      </c>
      <c r="K26" s="62">
        <f t="shared" si="6"/>
        <v>163</v>
      </c>
      <c r="L26" s="61">
        <v>27</v>
      </c>
      <c r="O26" s="6"/>
      <c r="P26" s="6"/>
    </row>
    <row r="27" spans="1:29" s="21" customFormat="1" ht="23.25" customHeight="1" x14ac:dyDescent="0.25">
      <c r="A27" s="161">
        <f t="shared" si="7"/>
        <v>3</v>
      </c>
      <c r="B27" s="18" t="s">
        <v>76</v>
      </c>
      <c r="C27" s="61">
        <v>2</v>
      </c>
      <c r="D27" s="61">
        <v>1</v>
      </c>
      <c r="E27" s="62">
        <v>154</v>
      </c>
      <c r="F27" s="62">
        <v>159</v>
      </c>
      <c r="G27" s="62">
        <v>174</v>
      </c>
      <c r="H27" s="62">
        <v>136</v>
      </c>
      <c r="I27" s="62">
        <f t="shared" si="4"/>
        <v>487</v>
      </c>
      <c r="J27" s="62">
        <f t="shared" si="5"/>
        <v>174</v>
      </c>
      <c r="K27" s="62">
        <f t="shared" si="6"/>
        <v>162</v>
      </c>
      <c r="L27" s="61">
        <v>24</v>
      </c>
      <c r="O27" s="6"/>
      <c r="P27" s="6"/>
    </row>
    <row r="28" spans="1:29" s="21" customFormat="1" ht="23.25" customHeight="1" x14ac:dyDescent="0.25">
      <c r="A28" s="161">
        <f t="shared" si="7"/>
        <v>4</v>
      </c>
      <c r="B28" s="18" t="s">
        <v>14</v>
      </c>
      <c r="C28" s="61">
        <v>2</v>
      </c>
      <c r="D28" s="61">
        <v>5</v>
      </c>
      <c r="E28" s="62">
        <v>145</v>
      </c>
      <c r="F28" s="62">
        <v>158</v>
      </c>
      <c r="G28" s="62">
        <v>169</v>
      </c>
      <c r="H28" s="62">
        <v>158</v>
      </c>
      <c r="I28" s="62">
        <f t="shared" si="4"/>
        <v>485</v>
      </c>
      <c r="J28" s="62">
        <f t="shared" si="5"/>
        <v>169</v>
      </c>
      <c r="K28" s="62">
        <f t="shared" si="6"/>
        <v>162</v>
      </c>
      <c r="L28" s="61">
        <v>21</v>
      </c>
      <c r="O28" s="6"/>
      <c r="P28" s="6"/>
    </row>
    <row r="29" spans="1:29" s="21" customFormat="1" ht="23.25" customHeight="1" x14ac:dyDescent="0.25">
      <c r="A29" s="161">
        <f t="shared" si="7"/>
        <v>5</v>
      </c>
      <c r="B29" s="18" t="s">
        <v>81</v>
      </c>
      <c r="C29" s="19">
        <v>2</v>
      </c>
      <c r="D29" s="61">
        <v>3</v>
      </c>
      <c r="E29" s="62">
        <v>113</v>
      </c>
      <c r="F29" s="62">
        <v>158</v>
      </c>
      <c r="G29" s="62">
        <v>176</v>
      </c>
      <c r="H29" s="62">
        <v>150</v>
      </c>
      <c r="I29" s="20">
        <f t="shared" si="4"/>
        <v>484</v>
      </c>
      <c r="J29" s="20">
        <f t="shared" si="5"/>
        <v>176</v>
      </c>
      <c r="K29" s="62">
        <f t="shared" si="6"/>
        <v>161</v>
      </c>
      <c r="L29" s="61">
        <v>18</v>
      </c>
      <c r="O29" s="6"/>
      <c r="P29" s="6"/>
    </row>
    <row r="30" spans="1:29" s="21" customFormat="1" ht="23.25" customHeight="1" x14ac:dyDescent="0.25">
      <c r="A30" s="161">
        <f t="shared" si="7"/>
        <v>6</v>
      </c>
      <c r="B30" s="18" t="s">
        <v>108</v>
      </c>
      <c r="C30" s="61">
        <v>4</v>
      </c>
      <c r="D30" s="61">
        <v>3</v>
      </c>
      <c r="E30" s="62">
        <v>124</v>
      </c>
      <c r="F30" s="62">
        <v>171</v>
      </c>
      <c r="G30" s="62">
        <v>133</v>
      </c>
      <c r="H30" s="62">
        <v>154</v>
      </c>
      <c r="I30" s="62">
        <f t="shared" si="4"/>
        <v>458</v>
      </c>
      <c r="J30" s="62">
        <f t="shared" si="5"/>
        <v>171</v>
      </c>
      <c r="K30" s="62">
        <f t="shared" si="6"/>
        <v>153</v>
      </c>
      <c r="L30" s="61">
        <v>15</v>
      </c>
      <c r="O30" s="6"/>
      <c r="P30" s="6"/>
    </row>
    <row r="31" spans="1:29" s="21" customFormat="1" ht="23.25" customHeight="1" x14ac:dyDescent="0.25">
      <c r="A31" s="161">
        <f t="shared" si="7"/>
        <v>7</v>
      </c>
      <c r="B31" s="18" t="s">
        <v>13</v>
      </c>
      <c r="C31" s="19">
        <v>1</v>
      </c>
      <c r="D31" s="61">
        <v>1</v>
      </c>
      <c r="E31" s="62">
        <v>107</v>
      </c>
      <c r="F31" s="62">
        <v>155</v>
      </c>
      <c r="G31" s="62">
        <v>133</v>
      </c>
      <c r="H31" s="62">
        <v>169</v>
      </c>
      <c r="I31" s="62">
        <f t="shared" si="4"/>
        <v>457</v>
      </c>
      <c r="J31" s="62">
        <f t="shared" si="5"/>
        <v>169</v>
      </c>
      <c r="K31" s="62">
        <f t="shared" si="6"/>
        <v>152</v>
      </c>
      <c r="L31" s="61">
        <v>12</v>
      </c>
      <c r="O31" s="6"/>
      <c r="P31" s="6"/>
    </row>
    <row r="32" spans="1:29" s="21" customFormat="1" ht="23.25" customHeight="1" x14ac:dyDescent="0.25">
      <c r="A32" s="161">
        <f t="shared" si="7"/>
        <v>8</v>
      </c>
      <c r="B32" s="18" t="s">
        <v>15</v>
      </c>
      <c r="C32" s="61">
        <v>3</v>
      </c>
      <c r="D32" s="19">
        <v>6</v>
      </c>
      <c r="E32" s="20">
        <v>118</v>
      </c>
      <c r="F32" s="20">
        <v>149</v>
      </c>
      <c r="G32" s="20">
        <v>144</v>
      </c>
      <c r="H32" s="20">
        <v>150</v>
      </c>
      <c r="I32" s="20">
        <f t="shared" si="4"/>
        <v>443</v>
      </c>
      <c r="J32" s="20">
        <f t="shared" si="5"/>
        <v>150</v>
      </c>
      <c r="K32" s="62">
        <f t="shared" si="6"/>
        <v>148</v>
      </c>
      <c r="L32" s="61">
        <v>9</v>
      </c>
      <c r="O32" s="6"/>
      <c r="P32" s="6"/>
    </row>
    <row r="33" spans="1:16" s="21" customFormat="1" ht="23.25" customHeight="1" x14ac:dyDescent="0.25">
      <c r="A33" s="161">
        <f t="shared" si="7"/>
        <v>9</v>
      </c>
      <c r="B33" s="18" t="s">
        <v>75</v>
      </c>
      <c r="C33" s="61"/>
      <c r="D33" s="61"/>
      <c r="E33" s="62"/>
      <c r="F33" s="62"/>
      <c r="G33" s="62"/>
      <c r="H33" s="62"/>
      <c r="I33" s="62"/>
      <c r="J33" s="62"/>
      <c r="K33" s="62"/>
      <c r="L33" s="61">
        <v>7</v>
      </c>
      <c r="O33" s="6"/>
      <c r="P33" s="6"/>
    </row>
    <row r="34" spans="1:16" s="21" customFormat="1" ht="23.25" customHeight="1" x14ac:dyDescent="0.25">
      <c r="A34" s="161">
        <f t="shared" si="7"/>
        <v>10</v>
      </c>
      <c r="B34" s="18" t="s">
        <v>46</v>
      </c>
      <c r="C34" s="61">
        <v>2</v>
      </c>
      <c r="D34" s="61">
        <v>6</v>
      </c>
      <c r="E34" s="62">
        <v>115</v>
      </c>
      <c r="F34" s="62">
        <v>105</v>
      </c>
      <c r="G34" s="62">
        <v>125</v>
      </c>
      <c r="H34" s="62">
        <v>148</v>
      </c>
      <c r="I34" s="62">
        <f t="shared" si="4"/>
        <v>388</v>
      </c>
      <c r="J34" s="62">
        <f t="shared" si="5"/>
        <v>148</v>
      </c>
      <c r="K34" s="62">
        <f t="shared" si="6"/>
        <v>129</v>
      </c>
      <c r="L34" s="61">
        <v>5</v>
      </c>
      <c r="O34" s="6"/>
      <c r="P34" s="6"/>
    </row>
    <row r="35" spans="1:16" s="21" customFormat="1" ht="23.25" customHeight="1" x14ac:dyDescent="0.25">
      <c r="A35" s="161">
        <f t="shared" si="7"/>
        <v>11</v>
      </c>
      <c r="B35" s="18" t="s">
        <v>137</v>
      </c>
      <c r="C35" s="61">
        <v>1</v>
      </c>
      <c r="D35" s="61">
        <v>4</v>
      </c>
      <c r="E35" s="62">
        <v>103</v>
      </c>
      <c r="F35" s="62">
        <v>107</v>
      </c>
      <c r="G35" s="62">
        <v>137</v>
      </c>
      <c r="H35" s="62">
        <v>112</v>
      </c>
      <c r="I35" s="62">
        <f t="shared" si="4"/>
        <v>356</v>
      </c>
      <c r="J35" s="62">
        <f t="shared" si="5"/>
        <v>137</v>
      </c>
      <c r="K35" s="62">
        <f t="shared" si="6"/>
        <v>119</v>
      </c>
      <c r="L35" s="61">
        <v>3</v>
      </c>
      <c r="O35" s="6"/>
      <c r="P35" s="6"/>
    </row>
    <row r="36" spans="1:16" ht="13.5" customHeight="1" x14ac:dyDescent="0.2"/>
    <row r="37" spans="1:16" ht="21" x14ac:dyDescent="0.35">
      <c r="B37" s="162" t="str">
        <f>B25</f>
        <v>Клюева Наталья</v>
      </c>
      <c r="C37" s="10" t="s">
        <v>49</v>
      </c>
      <c r="D37" s="159">
        <f>J25</f>
        <v>202</v>
      </c>
      <c r="E37" s="163" t="s">
        <v>47</v>
      </c>
      <c r="F37" s="35"/>
      <c r="G37" s="27"/>
      <c r="H37" s="27"/>
    </row>
    <row r="38" spans="1:16" ht="21" x14ac:dyDescent="0.35">
      <c r="B38" s="164" t="str">
        <f>B25</f>
        <v>Клюева Наталья</v>
      </c>
      <c r="C38" s="32" t="s">
        <v>49</v>
      </c>
      <c r="D38" s="159">
        <f>K25</f>
        <v>168</v>
      </c>
      <c r="E38" s="165" t="s">
        <v>48</v>
      </c>
      <c r="F38" s="31"/>
      <c r="G38" s="31"/>
      <c r="H38" s="31"/>
    </row>
  </sheetData>
  <mergeCells count="5">
    <mergeCell ref="A1:K1"/>
    <mergeCell ref="A2:K2"/>
    <mergeCell ref="A3:K3"/>
    <mergeCell ref="P5:P6"/>
    <mergeCell ref="Q5:AC5"/>
  </mergeCells>
  <pageMargins left="0.75" right="0.75" top="1" bottom="1" header="0.5" footer="0.5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view="pageBreakPreview" zoomScale="60" zoomScaleNormal="70" workbookViewId="0">
      <pane xSplit="2" ySplit="5" topLeftCell="C6" activePane="bottomRight" state="frozen"/>
      <selection activeCell="B10" sqref="B10"/>
      <selection pane="topRight" activeCell="B10" sqref="B10"/>
      <selection pane="bottomLeft" activeCell="B10" sqref="B10"/>
      <selection pane="bottomRight" activeCell="B10" sqref="B10"/>
    </sheetView>
  </sheetViews>
  <sheetFormatPr defaultRowHeight="12.75" x14ac:dyDescent="0.2"/>
  <cols>
    <col min="1" max="1" width="4.42578125" bestFit="1" customWidth="1"/>
    <col min="2" max="2" width="31" bestFit="1" customWidth="1"/>
    <col min="3" max="3" width="8.85546875" customWidth="1"/>
    <col min="4" max="4" width="16.7109375" bestFit="1" customWidth="1"/>
    <col min="5" max="8" width="8.5703125" bestFit="1" customWidth="1"/>
    <col min="9" max="9" width="8.7109375" bestFit="1" customWidth="1"/>
    <col min="10" max="10" width="13.42578125" bestFit="1" customWidth="1"/>
    <col min="11" max="11" width="11.42578125" style="52" bestFit="1" customWidth="1"/>
    <col min="12" max="12" width="8.28515625" customWidth="1"/>
    <col min="17" max="30" width="6.85546875" customWidth="1"/>
  </cols>
  <sheetData>
    <row r="1" spans="1:29" ht="21" customHeight="1" x14ac:dyDescent="0.2">
      <c r="A1" s="1268" t="s">
        <v>55</v>
      </c>
      <c r="B1" s="1268"/>
      <c r="C1" s="1268"/>
      <c r="D1" s="1268"/>
      <c r="E1" s="1268"/>
      <c r="F1" s="1268"/>
      <c r="G1" s="1268"/>
      <c r="H1" s="1268"/>
      <c r="I1" s="1268"/>
      <c r="J1" s="1268"/>
      <c r="K1" s="1268"/>
      <c r="L1" s="24"/>
      <c r="M1" s="24"/>
    </row>
    <row r="2" spans="1:29" ht="21" x14ac:dyDescent="0.2">
      <c r="A2" s="1269" t="s">
        <v>91</v>
      </c>
      <c r="B2" s="1269"/>
      <c r="C2" s="1269"/>
      <c r="D2" s="1269"/>
      <c r="E2" s="1269"/>
      <c r="F2" s="1269"/>
      <c r="G2" s="1269"/>
      <c r="H2" s="1269"/>
      <c r="I2" s="1269"/>
      <c r="J2" s="1269"/>
      <c r="K2" s="1269"/>
      <c r="L2" s="24"/>
      <c r="M2" s="24"/>
    </row>
    <row r="3" spans="1:29" ht="21" x14ac:dyDescent="0.2">
      <c r="A3" s="1269" t="s">
        <v>163</v>
      </c>
      <c r="B3" s="1269"/>
      <c r="C3" s="1269"/>
      <c r="D3" s="1269"/>
      <c r="E3" s="1269"/>
      <c r="F3" s="1269"/>
      <c r="G3" s="1269"/>
      <c r="H3" s="1269"/>
      <c r="I3" s="1269"/>
      <c r="J3" s="1269"/>
      <c r="K3" s="1269"/>
      <c r="L3" s="24"/>
      <c r="M3" s="24"/>
    </row>
    <row r="4" spans="1:29" ht="13.5" customHeight="1" x14ac:dyDescent="0.2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60"/>
      <c r="L4" s="24"/>
      <c r="M4" s="24"/>
    </row>
    <row r="5" spans="1:29" s="22" customFormat="1" ht="18.75" x14ac:dyDescent="0.25">
      <c r="A5" s="22" t="s">
        <v>43</v>
      </c>
      <c r="B5" s="1" t="s">
        <v>5</v>
      </c>
      <c r="C5" s="1" t="s">
        <v>7</v>
      </c>
      <c r="D5" s="1" t="s">
        <v>8</v>
      </c>
      <c r="E5" s="1" t="s">
        <v>2</v>
      </c>
      <c r="F5" s="1" t="s">
        <v>3</v>
      </c>
      <c r="G5" s="1" t="s">
        <v>4</v>
      </c>
      <c r="H5" s="1" t="s">
        <v>10</v>
      </c>
      <c r="I5" s="1" t="s">
        <v>1</v>
      </c>
      <c r="J5" s="1" t="s">
        <v>9</v>
      </c>
      <c r="K5" s="93" t="s">
        <v>0</v>
      </c>
      <c r="L5" s="1" t="s">
        <v>11</v>
      </c>
      <c r="O5"/>
      <c r="P5" s="1270" t="s">
        <v>44</v>
      </c>
      <c r="Q5" s="1271" t="s">
        <v>111</v>
      </c>
      <c r="R5" s="1271"/>
      <c r="S5" s="1271"/>
      <c r="T5" s="1271"/>
      <c r="U5" s="1271"/>
      <c r="V5" s="1271"/>
      <c r="W5" s="1271"/>
      <c r="X5" s="1271"/>
      <c r="Y5" s="1271"/>
      <c r="Z5" s="1271"/>
      <c r="AA5" s="1271"/>
      <c r="AB5" s="1271"/>
      <c r="AC5" s="1271"/>
    </row>
    <row r="6" spans="1:29" s="17" customFormat="1" ht="23.25" customHeight="1" x14ac:dyDescent="0.25">
      <c r="A6" s="13">
        <v>1</v>
      </c>
      <c r="B6" s="14" t="s">
        <v>18</v>
      </c>
      <c r="C6" s="15">
        <v>2</v>
      </c>
      <c r="D6" s="15">
        <v>4</v>
      </c>
      <c r="E6" s="16">
        <v>195</v>
      </c>
      <c r="F6" s="16">
        <v>175</v>
      </c>
      <c r="G6" s="16">
        <v>157</v>
      </c>
      <c r="H6" s="16">
        <v>183</v>
      </c>
      <c r="I6" s="16">
        <f>SUM(E6:H6)-MIN(E6:H6)</f>
        <v>553</v>
      </c>
      <c r="J6" s="16">
        <f>MAX(E6:H6)</f>
        <v>195</v>
      </c>
      <c r="K6" s="763">
        <f>ROUND(I6/3,0)</f>
        <v>184</v>
      </c>
      <c r="L6" s="13">
        <v>31</v>
      </c>
      <c r="O6"/>
      <c r="P6" s="1270"/>
      <c r="Q6" s="263">
        <v>15</v>
      </c>
      <c r="R6" s="263">
        <v>14</v>
      </c>
      <c r="S6" s="263">
        <v>13</v>
      </c>
      <c r="T6" s="263">
        <v>12</v>
      </c>
      <c r="U6" s="263">
        <v>11</v>
      </c>
      <c r="V6" s="263">
        <v>10</v>
      </c>
      <c r="W6" s="263">
        <v>9</v>
      </c>
      <c r="X6" s="263">
        <v>8</v>
      </c>
      <c r="Y6" s="263">
        <v>7</v>
      </c>
      <c r="Z6" s="263">
        <v>6</v>
      </c>
      <c r="AA6" s="263">
        <v>5</v>
      </c>
      <c r="AB6" s="263">
        <v>4</v>
      </c>
      <c r="AC6" s="263">
        <v>3</v>
      </c>
    </row>
    <row r="7" spans="1:29" s="17" customFormat="1" ht="23.25" customHeight="1" x14ac:dyDescent="0.25">
      <c r="A7" s="13">
        <f>A6+1</f>
        <v>2</v>
      </c>
      <c r="B7" s="14" t="s">
        <v>61</v>
      </c>
      <c r="C7" s="15">
        <v>3</v>
      </c>
      <c r="D7" s="15">
        <v>4</v>
      </c>
      <c r="E7" s="16">
        <v>193</v>
      </c>
      <c r="F7" s="16">
        <v>172</v>
      </c>
      <c r="G7" s="16">
        <v>172</v>
      </c>
      <c r="H7" s="16">
        <v>183</v>
      </c>
      <c r="I7" s="16">
        <f t="shared" ref="I7:I17" si="0">SUM(E7:H7)-MIN(E7:H7)</f>
        <v>548</v>
      </c>
      <c r="J7" s="16">
        <f t="shared" ref="J7:J17" si="1">MAX(E7:H7)</f>
        <v>193</v>
      </c>
      <c r="K7" s="60">
        <f t="shared" ref="K7:K17" si="2">ROUND(I7/3,0)</f>
        <v>183</v>
      </c>
      <c r="L7" s="13">
        <v>28</v>
      </c>
      <c r="O7"/>
      <c r="P7" s="263">
        <v>1</v>
      </c>
      <c r="Q7" s="264">
        <v>34</v>
      </c>
      <c r="R7" s="265">
        <v>33</v>
      </c>
      <c r="S7" s="264">
        <v>32</v>
      </c>
      <c r="T7" s="265">
        <v>31</v>
      </c>
      <c r="U7" s="264">
        <v>30</v>
      </c>
      <c r="V7" s="265">
        <v>29</v>
      </c>
      <c r="W7" s="264">
        <v>28</v>
      </c>
      <c r="X7" s="265">
        <v>27</v>
      </c>
      <c r="Y7" s="264">
        <v>26</v>
      </c>
      <c r="Z7" s="265">
        <v>25</v>
      </c>
      <c r="AA7" s="264">
        <v>24</v>
      </c>
      <c r="AB7" s="265">
        <v>23</v>
      </c>
      <c r="AC7" s="264">
        <v>22</v>
      </c>
    </row>
    <row r="8" spans="1:29" s="17" customFormat="1" ht="23.25" customHeight="1" x14ac:dyDescent="0.25">
      <c r="A8" s="13">
        <f t="shared" ref="A8:A17" si="3">A7+1</f>
        <v>3</v>
      </c>
      <c r="B8" s="762" t="s">
        <v>74</v>
      </c>
      <c r="C8" s="15">
        <v>4</v>
      </c>
      <c r="D8" s="15">
        <v>4</v>
      </c>
      <c r="E8" s="16">
        <v>159</v>
      </c>
      <c r="F8" s="16">
        <v>134</v>
      </c>
      <c r="G8" s="16">
        <v>162</v>
      </c>
      <c r="H8" s="16">
        <v>213</v>
      </c>
      <c r="I8" s="16">
        <f t="shared" si="0"/>
        <v>534</v>
      </c>
      <c r="J8" s="763">
        <f t="shared" si="1"/>
        <v>213</v>
      </c>
      <c r="K8" s="60">
        <f t="shared" si="2"/>
        <v>178</v>
      </c>
      <c r="L8" s="13">
        <v>25</v>
      </c>
      <c r="O8"/>
      <c r="P8" s="263">
        <v>2</v>
      </c>
      <c r="Q8" s="264">
        <v>31</v>
      </c>
      <c r="R8" s="265">
        <v>30</v>
      </c>
      <c r="S8" s="264">
        <v>29</v>
      </c>
      <c r="T8" s="265">
        <v>28</v>
      </c>
      <c r="U8" s="264">
        <v>27</v>
      </c>
      <c r="V8" s="265">
        <v>26</v>
      </c>
      <c r="W8" s="264">
        <v>25</v>
      </c>
      <c r="X8" s="265">
        <v>24</v>
      </c>
      <c r="Y8" s="264">
        <v>23</v>
      </c>
      <c r="Z8" s="265">
        <v>22</v>
      </c>
      <c r="AA8" s="264">
        <v>21</v>
      </c>
      <c r="AB8" s="265">
        <v>20</v>
      </c>
      <c r="AC8" s="264">
        <v>19</v>
      </c>
    </row>
    <row r="9" spans="1:29" s="17" customFormat="1" ht="23.25" customHeight="1" x14ac:dyDescent="0.25">
      <c r="A9" s="13">
        <f t="shared" si="3"/>
        <v>4</v>
      </c>
      <c r="B9" s="14" t="s">
        <v>107</v>
      </c>
      <c r="C9" s="15">
        <v>3</v>
      </c>
      <c r="D9" s="15">
        <v>1</v>
      </c>
      <c r="E9" s="16">
        <v>171</v>
      </c>
      <c r="F9" s="16">
        <v>172</v>
      </c>
      <c r="G9" s="16">
        <v>159</v>
      </c>
      <c r="H9" s="16">
        <v>180</v>
      </c>
      <c r="I9" s="16">
        <f t="shared" si="0"/>
        <v>523</v>
      </c>
      <c r="J9" s="16">
        <f t="shared" si="1"/>
        <v>180</v>
      </c>
      <c r="K9" s="60">
        <f t="shared" si="2"/>
        <v>174</v>
      </c>
      <c r="L9" s="13">
        <v>22</v>
      </c>
      <c r="O9"/>
      <c r="P9" s="263">
        <v>3</v>
      </c>
      <c r="Q9" s="264">
        <v>28</v>
      </c>
      <c r="R9" s="265">
        <v>27</v>
      </c>
      <c r="S9" s="264">
        <v>26</v>
      </c>
      <c r="T9" s="265">
        <v>25</v>
      </c>
      <c r="U9" s="264">
        <v>24</v>
      </c>
      <c r="V9" s="265">
        <v>23</v>
      </c>
      <c r="W9" s="264">
        <v>22</v>
      </c>
      <c r="X9" s="265">
        <v>21</v>
      </c>
      <c r="Y9" s="264">
        <v>20</v>
      </c>
      <c r="Z9" s="265">
        <v>19</v>
      </c>
      <c r="AA9" s="264">
        <v>18</v>
      </c>
      <c r="AB9" s="265">
        <v>17</v>
      </c>
      <c r="AC9" s="264">
        <v>16</v>
      </c>
    </row>
    <row r="10" spans="1:29" s="21" customFormat="1" ht="23.25" customHeight="1" x14ac:dyDescent="0.25">
      <c r="A10" s="13">
        <f t="shared" si="3"/>
        <v>5</v>
      </c>
      <c r="B10" s="14" t="s">
        <v>19</v>
      </c>
      <c r="C10" s="15">
        <v>3</v>
      </c>
      <c r="D10" s="15">
        <v>5</v>
      </c>
      <c r="E10" s="16">
        <v>171</v>
      </c>
      <c r="F10" s="16">
        <v>171</v>
      </c>
      <c r="G10" s="16">
        <v>140</v>
      </c>
      <c r="H10" s="16">
        <v>176</v>
      </c>
      <c r="I10" s="16">
        <f t="shared" si="0"/>
        <v>518</v>
      </c>
      <c r="J10" s="16">
        <f t="shared" si="1"/>
        <v>176</v>
      </c>
      <c r="K10" s="60">
        <f t="shared" si="2"/>
        <v>173</v>
      </c>
      <c r="L10" s="13">
        <v>19</v>
      </c>
      <c r="O10"/>
      <c r="P10" s="263">
        <v>4</v>
      </c>
      <c r="Q10" s="264">
        <v>25</v>
      </c>
      <c r="R10" s="265">
        <v>24</v>
      </c>
      <c r="S10" s="264">
        <v>23</v>
      </c>
      <c r="T10" s="265">
        <v>22</v>
      </c>
      <c r="U10" s="264">
        <v>21</v>
      </c>
      <c r="V10" s="265">
        <v>20</v>
      </c>
      <c r="W10" s="264">
        <v>19</v>
      </c>
      <c r="X10" s="265">
        <v>18</v>
      </c>
      <c r="Y10" s="264">
        <v>17</v>
      </c>
      <c r="Z10" s="265">
        <v>16</v>
      </c>
      <c r="AA10" s="264">
        <v>15</v>
      </c>
      <c r="AB10" s="265">
        <v>14</v>
      </c>
      <c r="AC10" s="52"/>
    </row>
    <row r="11" spans="1:29" s="21" customFormat="1" ht="23.25" customHeight="1" x14ac:dyDescent="0.25">
      <c r="A11" s="13">
        <f t="shared" si="3"/>
        <v>6</v>
      </c>
      <c r="B11" s="14" t="s">
        <v>59</v>
      </c>
      <c r="C11" s="15">
        <v>4</v>
      </c>
      <c r="D11" s="15">
        <v>5</v>
      </c>
      <c r="E11" s="16">
        <v>146</v>
      </c>
      <c r="F11" s="16">
        <v>170</v>
      </c>
      <c r="G11" s="16">
        <v>144</v>
      </c>
      <c r="H11" s="16">
        <v>180</v>
      </c>
      <c r="I11" s="16">
        <f t="shared" si="0"/>
        <v>496</v>
      </c>
      <c r="J11" s="16">
        <f t="shared" si="1"/>
        <v>180</v>
      </c>
      <c r="K11" s="60">
        <f t="shared" si="2"/>
        <v>165</v>
      </c>
      <c r="L11" s="13">
        <v>16</v>
      </c>
      <c r="O11"/>
      <c r="P11" s="263">
        <v>5</v>
      </c>
      <c r="Q11" s="264">
        <v>22</v>
      </c>
      <c r="R11" s="265">
        <v>21</v>
      </c>
      <c r="S11" s="264">
        <v>20</v>
      </c>
      <c r="T11" s="265">
        <v>19</v>
      </c>
      <c r="U11" s="264">
        <v>18</v>
      </c>
      <c r="V11" s="265">
        <v>17</v>
      </c>
      <c r="W11" s="264">
        <v>16</v>
      </c>
      <c r="X11" s="265">
        <v>15</v>
      </c>
      <c r="Y11" s="264">
        <v>14</v>
      </c>
      <c r="Z11" s="265">
        <v>13</v>
      </c>
      <c r="AA11" s="264">
        <v>12</v>
      </c>
      <c r="AB11"/>
      <c r="AC11" s="52"/>
    </row>
    <row r="12" spans="1:29" s="21" customFormat="1" ht="23.25" customHeight="1" x14ac:dyDescent="0.25">
      <c r="A12" s="13">
        <f t="shared" si="3"/>
        <v>7</v>
      </c>
      <c r="B12" s="14" t="s">
        <v>164</v>
      </c>
      <c r="C12" s="15">
        <v>4</v>
      </c>
      <c r="D12" s="15">
        <v>1</v>
      </c>
      <c r="E12" s="16">
        <v>162</v>
      </c>
      <c r="F12" s="16">
        <v>200</v>
      </c>
      <c r="G12" s="16">
        <v>80</v>
      </c>
      <c r="H12" s="16">
        <v>121</v>
      </c>
      <c r="I12" s="16">
        <f t="shared" si="0"/>
        <v>483</v>
      </c>
      <c r="J12" s="16">
        <f t="shared" si="1"/>
        <v>200</v>
      </c>
      <c r="K12" s="60">
        <f t="shared" si="2"/>
        <v>161</v>
      </c>
      <c r="L12" s="13">
        <v>13</v>
      </c>
      <c r="O12"/>
      <c r="P12" s="263">
        <v>6</v>
      </c>
      <c r="Q12" s="264">
        <v>19</v>
      </c>
      <c r="R12" s="265">
        <v>18</v>
      </c>
      <c r="S12" s="264">
        <v>17</v>
      </c>
      <c r="T12" s="265">
        <v>16</v>
      </c>
      <c r="U12" s="264">
        <v>15</v>
      </c>
      <c r="V12" s="265">
        <v>14</v>
      </c>
      <c r="W12" s="264">
        <v>13</v>
      </c>
      <c r="X12" s="265">
        <v>12</v>
      </c>
      <c r="Y12" s="264">
        <v>11</v>
      </c>
      <c r="Z12" s="265">
        <v>10</v>
      </c>
      <c r="AA12" s="9"/>
      <c r="AB12" s="8"/>
      <c r="AC12" s="9"/>
    </row>
    <row r="13" spans="1:29" s="21" customFormat="1" ht="23.25" customHeight="1" x14ac:dyDescent="0.25">
      <c r="A13" s="13">
        <f t="shared" si="3"/>
        <v>8</v>
      </c>
      <c r="B13" s="14" t="s">
        <v>33</v>
      </c>
      <c r="C13" s="15">
        <v>1</v>
      </c>
      <c r="D13" s="15">
        <v>4</v>
      </c>
      <c r="E13" s="16">
        <v>176</v>
      </c>
      <c r="F13" s="16">
        <v>158</v>
      </c>
      <c r="G13" s="16">
        <v>127</v>
      </c>
      <c r="H13" s="16">
        <v>148</v>
      </c>
      <c r="I13" s="16">
        <f t="shared" si="0"/>
        <v>482</v>
      </c>
      <c r="J13" s="16">
        <f t="shared" si="1"/>
        <v>176</v>
      </c>
      <c r="K13" s="60">
        <f t="shared" si="2"/>
        <v>161</v>
      </c>
      <c r="L13" s="13">
        <v>13</v>
      </c>
      <c r="O13"/>
      <c r="P13" s="263">
        <v>7</v>
      </c>
      <c r="Q13" s="264">
        <v>16</v>
      </c>
      <c r="R13" s="265">
        <v>15</v>
      </c>
      <c r="S13" s="264">
        <v>14</v>
      </c>
      <c r="T13" s="265">
        <v>13</v>
      </c>
      <c r="U13" s="264">
        <v>12</v>
      </c>
      <c r="V13" s="265">
        <v>11</v>
      </c>
      <c r="W13" s="264">
        <v>10</v>
      </c>
      <c r="X13" s="265">
        <v>9</v>
      </c>
      <c r="Y13" s="264">
        <v>8</v>
      </c>
      <c r="Z13" s="6"/>
      <c r="AA13" s="217"/>
      <c r="AB13" s="6"/>
      <c r="AC13" s="217"/>
    </row>
    <row r="14" spans="1:29" s="21" customFormat="1" ht="23.25" customHeight="1" x14ac:dyDescent="0.25">
      <c r="A14" s="13">
        <f t="shared" si="3"/>
        <v>9</v>
      </c>
      <c r="B14" s="761" t="s">
        <v>12</v>
      </c>
      <c r="C14" s="15">
        <v>1</v>
      </c>
      <c r="D14" s="15">
        <v>2</v>
      </c>
      <c r="E14" s="16">
        <v>131</v>
      </c>
      <c r="F14" s="16">
        <v>200</v>
      </c>
      <c r="G14" s="16">
        <v>124</v>
      </c>
      <c r="H14" s="16">
        <v>144</v>
      </c>
      <c r="I14" s="16">
        <f t="shared" si="0"/>
        <v>475</v>
      </c>
      <c r="J14" s="16">
        <f t="shared" si="1"/>
        <v>200</v>
      </c>
      <c r="K14" s="60">
        <f t="shared" si="2"/>
        <v>158</v>
      </c>
      <c r="L14" s="13">
        <v>8</v>
      </c>
      <c r="O14"/>
      <c r="P14" s="263">
        <v>8</v>
      </c>
      <c r="Q14" s="264">
        <v>13</v>
      </c>
      <c r="R14" s="265">
        <v>12</v>
      </c>
      <c r="S14" s="264">
        <v>11</v>
      </c>
      <c r="T14" s="265">
        <v>10</v>
      </c>
      <c r="U14" s="264">
        <v>9</v>
      </c>
      <c r="V14" s="265">
        <v>8</v>
      </c>
      <c r="W14" s="264">
        <v>7</v>
      </c>
      <c r="X14" s="265">
        <v>6</v>
      </c>
      <c r="Y14" s="9"/>
      <c r="Z14" s="8"/>
      <c r="AA14" s="9"/>
      <c r="AB14" s="8"/>
      <c r="AC14" s="9"/>
    </row>
    <row r="15" spans="1:29" s="21" customFormat="1" ht="23.25" customHeight="1" x14ac:dyDescent="0.25">
      <c r="A15" s="13">
        <f t="shared" si="3"/>
        <v>10</v>
      </c>
      <c r="B15" s="761" t="s">
        <v>78</v>
      </c>
      <c r="C15" s="15">
        <v>2</v>
      </c>
      <c r="D15" s="15">
        <v>2</v>
      </c>
      <c r="E15" s="16">
        <v>142</v>
      </c>
      <c r="F15" s="16">
        <v>170</v>
      </c>
      <c r="G15" s="16">
        <v>160</v>
      </c>
      <c r="H15" s="16">
        <v>122</v>
      </c>
      <c r="I15" s="16">
        <f t="shared" si="0"/>
        <v>472</v>
      </c>
      <c r="J15" s="16">
        <f t="shared" si="1"/>
        <v>170</v>
      </c>
      <c r="K15" s="60">
        <f t="shared" si="2"/>
        <v>157</v>
      </c>
      <c r="L15" s="13">
        <v>6</v>
      </c>
      <c r="O15"/>
      <c r="P15" s="263">
        <v>9</v>
      </c>
      <c r="Q15" s="264">
        <v>11</v>
      </c>
      <c r="R15" s="265">
        <v>10</v>
      </c>
      <c r="S15" s="264">
        <v>9</v>
      </c>
      <c r="T15" s="265">
        <v>8</v>
      </c>
      <c r="U15" s="264">
        <v>7</v>
      </c>
      <c r="V15" s="265">
        <v>6</v>
      </c>
      <c r="W15" s="264">
        <v>5</v>
      </c>
      <c r="X15" s="8"/>
      <c r="Y15" s="9"/>
      <c r="Z15" s="8"/>
      <c r="AA15" s="9"/>
      <c r="AB15" s="8"/>
      <c r="AC15" s="9"/>
    </row>
    <row r="16" spans="1:29" s="21" customFormat="1" ht="23.25" customHeight="1" x14ac:dyDescent="0.25">
      <c r="A16" s="13">
        <f t="shared" si="3"/>
        <v>11</v>
      </c>
      <c r="B16" s="14" t="s">
        <v>110</v>
      </c>
      <c r="C16" s="15">
        <v>1</v>
      </c>
      <c r="D16" s="15">
        <v>1</v>
      </c>
      <c r="E16" s="16">
        <v>140</v>
      </c>
      <c r="F16" s="16">
        <v>131</v>
      </c>
      <c r="G16" s="16">
        <v>136</v>
      </c>
      <c r="H16" s="16">
        <v>137</v>
      </c>
      <c r="I16" s="16">
        <f t="shared" si="0"/>
        <v>413</v>
      </c>
      <c r="J16" s="16">
        <f t="shared" si="1"/>
        <v>140</v>
      </c>
      <c r="K16" s="60">
        <f t="shared" si="2"/>
        <v>138</v>
      </c>
      <c r="L16" s="13">
        <v>4</v>
      </c>
      <c r="O16"/>
      <c r="P16" s="263">
        <v>10</v>
      </c>
      <c r="Q16" s="264">
        <v>9</v>
      </c>
      <c r="R16" s="265">
        <v>8</v>
      </c>
      <c r="S16" s="264">
        <v>7</v>
      </c>
      <c r="T16" s="265">
        <v>6</v>
      </c>
      <c r="U16" s="264">
        <v>5</v>
      </c>
      <c r="V16" s="265">
        <v>4</v>
      </c>
      <c r="W16" s="9"/>
      <c r="X16" s="8"/>
      <c r="Y16" s="9"/>
      <c r="Z16" s="8"/>
      <c r="AA16" s="9"/>
      <c r="AB16" s="8"/>
      <c r="AC16" s="268"/>
    </row>
    <row r="17" spans="1:29" s="21" customFormat="1" ht="23.25" customHeight="1" x14ac:dyDescent="0.25">
      <c r="A17" s="13">
        <f t="shared" si="3"/>
        <v>12</v>
      </c>
      <c r="B17" s="14" t="s">
        <v>82</v>
      </c>
      <c r="C17" s="15">
        <v>3</v>
      </c>
      <c r="D17" s="15">
        <v>2</v>
      </c>
      <c r="E17" s="16">
        <v>134</v>
      </c>
      <c r="F17" s="16">
        <v>122</v>
      </c>
      <c r="G17" s="16">
        <v>141</v>
      </c>
      <c r="H17" s="16">
        <v>110</v>
      </c>
      <c r="I17" s="16">
        <f t="shared" si="0"/>
        <v>397</v>
      </c>
      <c r="J17" s="16">
        <f t="shared" si="1"/>
        <v>141</v>
      </c>
      <c r="K17" s="60">
        <f t="shared" si="2"/>
        <v>132</v>
      </c>
      <c r="L17" s="13">
        <v>2</v>
      </c>
      <c r="O17"/>
      <c r="P17" s="263">
        <v>11</v>
      </c>
      <c r="Q17" s="264">
        <v>7</v>
      </c>
      <c r="R17" s="265">
        <v>6</v>
      </c>
      <c r="S17" s="264">
        <v>5</v>
      </c>
      <c r="T17" s="265">
        <v>4</v>
      </c>
      <c r="U17" s="264">
        <v>3</v>
      </c>
      <c r="V17" s="8"/>
      <c r="W17" s="9"/>
      <c r="X17" s="8"/>
      <c r="Y17" s="9"/>
      <c r="Z17" s="8"/>
      <c r="AA17" s="9"/>
      <c r="AB17" s="8"/>
      <c r="AC17" s="9"/>
    </row>
    <row r="18" spans="1:29" ht="18.75" x14ac:dyDescent="0.2">
      <c r="P18" s="263">
        <v>12</v>
      </c>
      <c r="Q18" s="264">
        <v>5</v>
      </c>
      <c r="R18" s="265">
        <v>4</v>
      </c>
      <c r="S18" s="264">
        <v>3</v>
      </c>
      <c r="T18" s="265">
        <v>2</v>
      </c>
      <c r="U18" s="9"/>
      <c r="V18" s="8"/>
      <c r="W18" s="9"/>
      <c r="X18" s="8"/>
      <c r="Y18" s="9"/>
      <c r="Z18" s="8"/>
      <c r="AA18" s="9"/>
      <c r="AB18" s="8"/>
      <c r="AC18" s="9"/>
    </row>
    <row r="19" spans="1:29" s="2" customFormat="1" ht="21" x14ac:dyDescent="0.35">
      <c r="B19" s="33" t="str">
        <f>B8</f>
        <v>Ермолаев Кирилл</v>
      </c>
      <c r="C19" s="10" t="s">
        <v>49</v>
      </c>
      <c r="D19" s="159">
        <f>J8</f>
        <v>213</v>
      </c>
      <c r="E19" s="34" t="s">
        <v>47</v>
      </c>
      <c r="F19" s="35"/>
      <c r="G19" s="27"/>
      <c r="H19" s="27"/>
      <c r="I19" s="27"/>
      <c r="J19" s="10"/>
      <c r="K19" s="57"/>
      <c r="O19"/>
      <c r="P19" s="263">
        <v>13</v>
      </c>
      <c r="Q19" s="264">
        <v>3</v>
      </c>
      <c r="R19" s="265">
        <v>2</v>
      </c>
      <c r="S19" s="264">
        <v>1</v>
      </c>
      <c r="T19" s="8"/>
      <c r="U19" s="9"/>
      <c r="V19" s="8"/>
      <c r="W19" s="9"/>
      <c r="X19" s="8"/>
      <c r="Y19" s="9"/>
      <c r="Z19" s="8"/>
      <c r="AA19" s="9"/>
      <c r="AB19" s="8"/>
      <c r="AC19" s="9"/>
    </row>
    <row r="20" spans="1:29" s="29" customFormat="1" ht="21" x14ac:dyDescent="0.35">
      <c r="B20" s="30" t="str">
        <f>B6</f>
        <v>Пушкарев Александр</v>
      </c>
      <c r="C20" s="32" t="s">
        <v>49</v>
      </c>
      <c r="D20" s="159">
        <f>K6</f>
        <v>184</v>
      </c>
      <c r="E20" s="28" t="s">
        <v>48</v>
      </c>
      <c r="F20" s="31"/>
      <c r="G20" s="31"/>
      <c r="H20" s="31"/>
      <c r="I20" s="31"/>
      <c r="J20" s="32"/>
      <c r="K20" s="58"/>
      <c r="O20"/>
      <c r="P20" s="263">
        <v>14</v>
      </c>
      <c r="Q20" s="264">
        <v>2</v>
      </c>
      <c r="R20" s="265">
        <v>1</v>
      </c>
      <c r="S20" s="9"/>
      <c r="T20" s="8"/>
      <c r="U20" s="9"/>
      <c r="V20" s="8"/>
      <c r="W20" s="9"/>
      <c r="X20" s="8"/>
      <c r="Y20" s="9"/>
      <c r="Z20" s="8"/>
      <c r="AA20" s="9"/>
      <c r="AB20" s="8"/>
      <c r="AC20" s="9"/>
    </row>
    <row r="21" spans="1:29" s="29" customFormat="1" ht="21" x14ac:dyDescent="0.35">
      <c r="B21" s="30"/>
      <c r="C21" s="32"/>
      <c r="D21" s="159"/>
      <c r="E21" s="28"/>
      <c r="F21" s="31"/>
      <c r="G21" s="31"/>
      <c r="H21" s="31"/>
      <c r="I21" s="31"/>
      <c r="J21" s="32"/>
      <c r="K21" s="58"/>
      <c r="O21"/>
      <c r="P21" s="263">
        <v>15</v>
      </c>
      <c r="Q21" s="264">
        <v>1</v>
      </c>
      <c r="R21" s="8"/>
      <c r="S21" s="9"/>
      <c r="T21" s="8"/>
      <c r="U21" s="9"/>
    </row>
    <row r="22" spans="1:29" s="22" customFormat="1" ht="15.75" x14ac:dyDescent="0.25">
      <c r="A22" s="22" t="s">
        <v>43</v>
      </c>
      <c r="B22" s="1" t="s">
        <v>5</v>
      </c>
      <c r="C22" s="1" t="s">
        <v>7</v>
      </c>
      <c r="D22" s="1" t="s">
        <v>8</v>
      </c>
      <c r="E22" s="1" t="s">
        <v>2</v>
      </c>
      <c r="F22" s="1" t="s">
        <v>3</v>
      </c>
      <c r="G22" s="1" t="s">
        <v>4</v>
      </c>
      <c r="H22" s="1" t="s">
        <v>10</v>
      </c>
      <c r="I22" s="1" t="s">
        <v>1</v>
      </c>
      <c r="J22" s="1" t="s">
        <v>9</v>
      </c>
      <c r="K22" s="93" t="s">
        <v>0</v>
      </c>
      <c r="L22" s="1" t="s">
        <v>11</v>
      </c>
      <c r="O22"/>
      <c r="P22"/>
    </row>
    <row r="23" spans="1:29" s="22" customFormat="1" ht="27" customHeight="1" x14ac:dyDescent="0.25">
      <c r="A23" s="161">
        <v>1</v>
      </c>
      <c r="B23" s="18" t="s">
        <v>20</v>
      </c>
      <c r="C23" s="61">
        <v>3</v>
      </c>
      <c r="D23" s="61">
        <v>3</v>
      </c>
      <c r="E23" s="62">
        <v>154</v>
      </c>
      <c r="F23" s="62">
        <v>177</v>
      </c>
      <c r="G23" s="62">
        <v>188</v>
      </c>
      <c r="H23" s="62">
        <v>150</v>
      </c>
      <c r="I23" s="62">
        <f t="shared" ref="I23:I30" si="4">SUM(E23:H23)-MIN(E23:H23)</f>
        <v>519</v>
      </c>
      <c r="J23" s="62">
        <f t="shared" ref="J23:J30" si="5">MAX(E23:H23)</f>
        <v>188</v>
      </c>
      <c r="K23" s="764">
        <f t="shared" ref="K23:K30" si="6">ROUND(I23/3,0)</f>
        <v>173</v>
      </c>
      <c r="L23" s="61">
        <v>27</v>
      </c>
      <c r="O23"/>
      <c r="P23"/>
    </row>
    <row r="24" spans="1:29" s="21" customFormat="1" ht="27" customHeight="1" x14ac:dyDescent="0.25">
      <c r="A24" s="161">
        <v>2</v>
      </c>
      <c r="B24" s="18" t="s">
        <v>77</v>
      </c>
      <c r="C24" s="61">
        <v>3</v>
      </c>
      <c r="D24" s="61">
        <v>3</v>
      </c>
      <c r="E24" s="62">
        <v>161</v>
      </c>
      <c r="F24" s="62">
        <v>176</v>
      </c>
      <c r="G24" s="62">
        <v>171</v>
      </c>
      <c r="H24" s="62">
        <v>135</v>
      </c>
      <c r="I24" s="62">
        <f t="shared" si="4"/>
        <v>508</v>
      </c>
      <c r="J24" s="62">
        <f t="shared" si="5"/>
        <v>176</v>
      </c>
      <c r="K24" s="62">
        <f t="shared" si="6"/>
        <v>169</v>
      </c>
      <c r="L24" s="61">
        <v>24</v>
      </c>
      <c r="O24" s="6"/>
      <c r="P24" s="6"/>
    </row>
    <row r="25" spans="1:29" s="21" customFormat="1" ht="27" customHeight="1" x14ac:dyDescent="0.25">
      <c r="A25" s="161">
        <f t="shared" ref="A25:A30" si="7">A24+1</f>
        <v>3</v>
      </c>
      <c r="B25" s="18" t="s">
        <v>13</v>
      </c>
      <c r="C25" s="61">
        <v>1</v>
      </c>
      <c r="D25" s="61">
        <v>1</v>
      </c>
      <c r="E25" s="62">
        <v>157</v>
      </c>
      <c r="F25" s="62">
        <v>129</v>
      </c>
      <c r="G25" s="62">
        <v>121</v>
      </c>
      <c r="H25" s="62">
        <v>212</v>
      </c>
      <c r="I25" s="62">
        <f t="shared" si="4"/>
        <v>498</v>
      </c>
      <c r="J25" s="764">
        <f t="shared" si="5"/>
        <v>212</v>
      </c>
      <c r="K25" s="62">
        <f t="shared" si="6"/>
        <v>166</v>
      </c>
      <c r="L25" s="61">
        <v>21</v>
      </c>
      <c r="O25" s="6"/>
      <c r="P25" s="6"/>
    </row>
    <row r="26" spans="1:29" s="21" customFormat="1" ht="23.25" customHeight="1" x14ac:dyDescent="0.25">
      <c r="A26" s="161">
        <f t="shared" si="7"/>
        <v>4</v>
      </c>
      <c r="B26" s="18" t="s">
        <v>14</v>
      </c>
      <c r="C26" s="61">
        <v>5</v>
      </c>
      <c r="D26" s="61">
        <v>5</v>
      </c>
      <c r="E26" s="62">
        <v>131</v>
      </c>
      <c r="F26" s="62">
        <v>158</v>
      </c>
      <c r="G26" s="62">
        <v>145</v>
      </c>
      <c r="H26" s="62">
        <v>160</v>
      </c>
      <c r="I26" s="62">
        <f t="shared" si="4"/>
        <v>463</v>
      </c>
      <c r="J26" s="62">
        <f t="shared" si="5"/>
        <v>160</v>
      </c>
      <c r="K26" s="62">
        <f t="shared" si="6"/>
        <v>154</v>
      </c>
      <c r="L26" s="61">
        <v>18</v>
      </c>
      <c r="O26" s="6"/>
      <c r="P26" s="6"/>
    </row>
    <row r="27" spans="1:29" s="21" customFormat="1" ht="23.25" customHeight="1" x14ac:dyDescent="0.25">
      <c r="A27" s="161">
        <f t="shared" si="7"/>
        <v>5</v>
      </c>
      <c r="B27" s="18" t="s">
        <v>81</v>
      </c>
      <c r="C27" s="19">
        <v>3</v>
      </c>
      <c r="D27" s="19">
        <v>3</v>
      </c>
      <c r="E27" s="62">
        <v>135</v>
      </c>
      <c r="F27" s="62">
        <v>134</v>
      </c>
      <c r="G27" s="62">
        <v>141</v>
      </c>
      <c r="H27" s="62">
        <v>154</v>
      </c>
      <c r="I27" s="20">
        <f t="shared" si="4"/>
        <v>430</v>
      </c>
      <c r="J27" s="20">
        <f t="shared" si="5"/>
        <v>154</v>
      </c>
      <c r="K27" s="62">
        <f t="shared" si="6"/>
        <v>143</v>
      </c>
      <c r="L27" s="61">
        <v>15</v>
      </c>
      <c r="O27" s="6"/>
      <c r="P27" s="6"/>
    </row>
    <row r="28" spans="1:29" s="21" customFormat="1" ht="23.25" customHeight="1" x14ac:dyDescent="0.25">
      <c r="A28" s="161">
        <f t="shared" si="7"/>
        <v>6</v>
      </c>
      <c r="B28" s="18" t="s">
        <v>137</v>
      </c>
      <c r="C28" s="61">
        <v>2</v>
      </c>
      <c r="D28" s="61">
        <v>2</v>
      </c>
      <c r="E28" s="62">
        <v>83</v>
      </c>
      <c r="F28" s="62">
        <v>157</v>
      </c>
      <c r="G28" s="62">
        <v>145</v>
      </c>
      <c r="H28" s="62">
        <v>109</v>
      </c>
      <c r="I28" s="62">
        <f t="shared" si="4"/>
        <v>411</v>
      </c>
      <c r="J28" s="62">
        <f t="shared" si="5"/>
        <v>157</v>
      </c>
      <c r="K28" s="62">
        <f t="shared" si="6"/>
        <v>137</v>
      </c>
      <c r="L28" s="61">
        <v>12</v>
      </c>
      <c r="O28" s="6"/>
      <c r="P28" s="6"/>
    </row>
    <row r="29" spans="1:29" s="21" customFormat="1" ht="23.25" customHeight="1" x14ac:dyDescent="0.25">
      <c r="A29" s="161">
        <f t="shared" si="7"/>
        <v>7</v>
      </c>
      <c r="B29" s="18" t="s">
        <v>17</v>
      </c>
      <c r="C29" s="61">
        <v>5</v>
      </c>
      <c r="D29" s="61">
        <v>5</v>
      </c>
      <c r="E29" s="62">
        <v>125</v>
      </c>
      <c r="F29" s="62">
        <v>147</v>
      </c>
      <c r="G29" s="62">
        <v>114</v>
      </c>
      <c r="H29" s="62">
        <v>138</v>
      </c>
      <c r="I29" s="62">
        <f t="shared" si="4"/>
        <v>410</v>
      </c>
      <c r="J29" s="62">
        <f t="shared" si="5"/>
        <v>147</v>
      </c>
      <c r="K29" s="62">
        <f t="shared" si="6"/>
        <v>137</v>
      </c>
      <c r="L29" s="61">
        <v>9</v>
      </c>
      <c r="O29" s="6"/>
      <c r="P29" s="6"/>
    </row>
    <row r="30" spans="1:29" s="21" customFormat="1" ht="23.25" customHeight="1" x14ac:dyDescent="0.25">
      <c r="A30" s="161">
        <f t="shared" si="7"/>
        <v>8</v>
      </c>
      <c r="B30" s="18" t="s">
        <v>121</v>
      </c>
      <c r="C30" s="61">
        <v>3</v>
      </c>
      <c r="D30" s="61">
        <v>3</v>
      </c>
      <c r="E30" s="62">
        <v>94</v>
      </c>
      <c r="F30" s="62">
        <v>81</v>
      </c>
      <c r="G30" s="62">
        <v>148</v>
      </c>
      <c r="H30" s="62">
        <v>142</v>
      </c>
      <c r="I30" s="62">
        <f t="shared" si="4"/>
        <v>384</v>
      </c>
      <c r="J30" s="62">
        <f t="shared" si="5"/>
        <v>148</v>
      </c>
      <c r="K30" s="62">
        <f t="shared" si="6"/>
        <v>128</v>
      </c>
      <c r="L30" s="61">
        <v>6</v>
      </c>
      <c r="O30" s="6"/>
      <c r="P30" s="6"/>
    </row>
    <row r="31" spans="1:29" ht="18.75" customHeight="1" x14ac:dyDescent="0.2"/>
    <row r="32" spans="1:29" ht="21" x14ac:dyDescent="0.35">
      <c r="B32" s="162" t="str">
        <f>B25</f>
        <v>Чуруксаева Людмила</v>
      </c>
      <c r="C32" s="10" t="s">
        <v>49</v>
      </c>
      <c r="D32" s="159">
        <f>J25</f>
        <v>212</v>
      </c>
      <c r="E32" s="163" t="s">
        <v>47</v>
      </c>
      <c r="F32" s="35"/>
      <c r="G32" s="27"/>
      <c r="H32" s="27"/>
    </row>
    <row r="33" spans="2:8" ht="21" x14ac:dyDescent="0.35">
      <c r="B33" s="164" t="str">
        <f>B23</f>
        <v>Кравченко Оксана</v>
      </c>
      <c r="C33" s="32" t="s">
        <v>49</v>
      </c>
      <c r="D33" s="159">
        <f>K23</f>
        <v>173</v>
      </c>
      <c r="E33" s="165" t="s">
        <v>48</v>
      </c>
      <c r="F33" s="31"/>
      <c r="G33" s="31"/>
      <c r="H33" s="31"/>
    </row>
  </sheetData>
  <mergeCells count="5">
    <mergeCell ref="A1:K1"/>
    <mergeCell ref="A2:K2"/>
    <mergeCell ref="A3:K3"/>
    <mergeCell ref="P5:P6"/>
    <mergeCell ref="Q5:AC5"/>
  </mergeCells>
  <pageMargins left="0.75" right="0.75" top="1" bottom="1" header="0.5" footer="0.5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14</vt:i4>
      </vt:variant>
    </vt:vector>
  </HeadingPairs>
  <TitlesOfParts>
    <vt:vector size="32" baseType="lpstr">
      <vt:lpstr>Янв</vt:lpstr>
      <vt:lpstr>Фев</vt:lpstr>
      <vt:lpstr>Ком.Тур.Февраль</vt:lpstr>
      <vt:lpstr>Мар</vt:lpstr>
      <vt:lpstr>Апр</vt:lpstr>
      <vt:lpstr>Ком.Тур. Апрель</vt:lpstr>
      <vt:lpstr>Май</vt:lpstr>
      <vt:lpstr>Июн</vt:lpstr>
      <vt:lpstr>Июл</vt:lpstr>
      <vt:lpstr>Авг</vt:lpstr>
      <vt:lpstr>Сент</vt:lpstr>
      <vt:lpstr>Окт</vt:lpstr>
      <vt:lpstr>Нояб</vt:lpstr>
      <vt:lpstr>Рейтинг </vt:lpstr>
      <vt:lpstr>жереб.</vt:lpstr>
      <vt:lpstr>Свод</vt:lpstr>
      <vt:lpstr>Абсол.Чемп</vt:lpstr>
      <vt:lpstr>Ком.Тур. Декабрь</vt:lpstr>
      <vt:lpstr>Авг!Область_печати</vt:lpstr>
      <vt:lpstr>Апр!Область_печати</vt:lpstr>
      <vt:lpstr>жереб.!Область_печати</vt:lpstr>
      <vt:lpstr>Июл!Область_печати</vt:lpstr>
      <vt:lpstr>Июн!Область_печати</vt:lpstr>
      <vt:lpstr>Май!Область_печати</vt:lpstr>
      <vt:lpstr>Мар!Область_печати</vt:lpstr>
      <vt:lpstr>Нояб!Область_печати</vt:lpstr>
      <vt:lpstr>Окт!Область_печати</vt:lpstr>
      <vt:lpstr>'Рейтинг '!Область_печати</vt:lpstr>
      <vt:lpstr>Свод!Область_печати</vt:lpstr>
      <vt:lpstr>Сент!Область_печати</vt:lpstr>
      <vt:lpstr>Фев!Область_печати</vt:lpstr>
      <vt:lpstr>Янв!Область_печати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Ситников Алексей Николаевич</cp:lastModifiedBy>
  <cp:lastPrinted>2019-11-27T08:55:31Z</cp:lastPrinted>
  <dcterms:created xsi:type="dcterms:W3CDTF">1996-10-08T23:32:33Z</dcterms:created>
  <dcterms:modified xsi:type="dcterms:W3CDTF">2020-01-24T05:10:43Z</dcterms:modified>
</cp:coreProperties>
</file>